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7DA2E68E-C548-4C76-AA1E-902C6F7670C3}" xr6:coauthVersionLast="47" xr6:coauthVersionMax="47" xr10:uidLastSave="{00000000-0000-0000-0000-000000000000}"/>
  <bookViews>
    <workbookView xWindow="28680" yWindow="-1770" windowWidth="29040" windowHeight="15720" tabRatio="805" xr2:uid="{E99D7765-EC73-4EA9-9712-D68E47B8499B}"/>
  </bookViews>
  <sheets>
    <sheet name="Control + Instructions" sheetId="25" r:id="rId1"/>
    <sheet name="Table of Contents" sheetId="50" r:id="rId2"/>
    <sheet name="TRC Rate Calculation" sheetId="2" r:id="rId3"/>
    <sheet name="BASE PLAN UPGRADES&gt;&gt;" sheetId="75" r:id="rId4"/>
    <sheet name="BP1 Base Plan Upgrade ATRR" sheetId="76" r:id="rId5"/>
    <sheet name="BP2+BP3 FCR and Upgrades" sheetId="77" r:id="rId6"/>
    <sheet name="ACTUALS&gt;&gt;" sheetId="78" r:id="rId7"/>
    <sheet name="T1 Hist. ATRR" sheetId="33" r:id="rId8"/>
    <sheet name="T2 Allocators" sheetId="23" r:id="rId9"/>
    <sheet name="T3 Load Divisor" sheetId="68" r:id="rId10"/>
    <sheet name="PROJECTIONS&gt;&gt;" sheetId="45" r:id="rId11"/>
    <sheet name="P1 Proj. ATRR" sheetId="65" r:id="rId12"/>
    <sheet name="P2 Proj. Allocators" sheetId="66" r:id="rId13"/>
    <sheet name="P3 True-Up" sheetId="22" r:id="rId14"/>
    <sheet name="P4 Plant Additions" sheetId="47" r:id="rId15"/>
    <sheet name="P5 Proj. Load" sheetId="69" r:id="rId16"/>
    <sheet name="PLANT AND DEPRECIATION&gt;&gt;" sheetId="4" r:id="rId17"/>
    <sheet name="PD1 Gross Plant" sheetId="70" r:id="rId18"/>
    <sheet name="PD2 Acc. Depreciation" sheetId="72" r:id="rId19"/>
    <sheet name="CAPITAL PROJECTS&gt;&gt;" sheetId="56" r:id="rId20"/>
    <sheet name="C1 Electric Capital Summary" sheetId="73" r:id="rId21"/>
    <sheet name="C2 Electric Capital Detail" sheetId="58" r:id="rId22"/>
    <sheet name="C3 Debt Service and Interest" sheetId="57" r:id="rId23"/>
    <sheet name="C4 Amortization of Prem or Disc" sheetId="61" r:id="rId24"/>
    <sheet name="EXPENSES&gt;&gt;" sheetId="15" r:id="rId25"/>
    <sheet name="E1 O&amp;M" sheetId="62" r:id="rId26"/>
    <sheet name="E2 A&amp;G" sheetId="29" r:id="rId27"/>
    <sheet name="E3 Revenue Credits" sheetId="18" r:id="rId28"/>
    <sheet name="E4 Other Electric Revenues" sheetId="74" r:id="rId29"/>
  </sheets>
  <definedNames>
    <definedName name="_" localSheetId="15" hidden="1">#REF!</definedName>
    <definedName name="_" localSheetId="9" hidden="1">#REF!</definedName>
    <definedName name="_" hidden="1">#REF!</definedName>
    <definedName name="_BBBB">#REF!</definedName>
    <definedName name="_Fill" localSheetId="15" hidden="1">#REF!</definedName>
    <definedName name="_Fill" localSheetId="9" hidden="1">#REF!</definedName>
    <definedName name="_Fill" hidden="1">#REF!</definedName>
    <definedName name="_xlnm._FilterDatabase" localSheetId="17" hidden="1">'PD1 Gross Plant'!$E$32:$I$34</definedName>
    <definedName name="_xlnm._FilterDatabase" localSheetId="18" hidden="1">'PD2 Acc. Depreciation'!$E$32:$I$34</definedName>
    <definedName name="_Order1" hidden="1">255</definedName>
    <definedName name="_Order2" hidden="1">255</definedName>
    <definedName name="ACTUAL_YR">'Control + Instructions'!$B$19</definedName>
    <definedName name="FILE_YR">'Control + Instructions'!$B$20</definedName>
    <definedName name="FILING_TYPE" localSheetId="25">'Control + Instructions'!$B$22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E7534BU">#REF!</definedName>
    <definedName name="_xlnm.Print_Area" localSheetId="21">'C2 Electric Capital Detail'!$A$1:$E$173</definedName>
    <definedName name="_xlnm.Print_Area" localSheetId="25">'E1 O&amp;M'!$A$2:$L$51</definedName>
    <definedName name="_xlnm.Print_Area" localSheetId="26">'E2 A&amp;G'!$A$2:$H$34</definedName>
    <definedName name="_xlnm.Print_Area" localSheetId="11">'P1 Proj. ATRR'!$A$1:$E$104</definedName>
    <definedName name="_xlnm.Print_Area" localSheetId="12">'P2 Proj. Allocators'!$A$1:$E$45</definedName>
    <definedName name="_xlnm.Print_Area" localSheetId="14">'P4 Plant Additions'!$A$1:$I$34</definedName>
    <definedName name="_xlnm.Print_Area" localSheetId="15">'P5 Proj. Load'!$B$2:$J$41</definedName>
    <definedName name="_xlnm.Print_Area" localSheetId="7">'T1 Hist. ATRR'!$A$1:$E$104</definedName>
    <definedName name="_xlnm.Print_Area" localSheetId="9">'T3 Load Divisor'!$B$2:$J$41</definedName>
    <definedName name="_xlnm.Print_Titles" localSheetId="22">'C3 Debt Service and Interest'!$2:$15</definedName>
    <definedName name="_xlnm.Print_Titles" localSheetId="23">'C4 Amortization of Prem or Disc'!$2:$12</definedName>
    <definedName name="_xlnm.Print_Titles" localSheetId="25">'E1 O&amp;M'!$B:$E,'E1 O&amp;M'!$2:$14</definedName>
    <definedName name="_xlnm.Print_Titles" localSheetId="11">'P1 Proj. ATRR'!$1:$13</definedName>
    <definedName name="_xlnm.Print_Titles" localSheetId="17">'PD1 Gross Plant'!$B:$D,'PD1 Gross Plant'!$2:$13</definedName>
    <definedName name="_xlnm.Print_Titles" localSheetId="18">'PD2 Acc. Depreciation'!$B:$D,'PD2 Acc. Depreciation'!$2:$13</definedName>
    <definedName name="_xlnm.Print_Titles" localSheetId="7">'T1 Hist. ATRR'!$1:$13</definedName>
    <definedName name="PROJECTED_YR">'Control + Instructions'!$B$21</definedName>
    <definedName name="solver_eng" localSheetId="11" hidden="1">1</definedName>
    <definedName name="solver_eng" localSheetId="7" hidden="1">1</definedName>
    <definedName name="solver_neg" localSheetId="11" hidden="1">1</definedName>
    <definedName name="solver_neg" localSheetId="7" hidden="1">1</definedName>
    <definedName name="solver_num" localSheetId="11" hidden="1">0</definedName>
    <definedName name="solver_num" localSheetId="7" hidden="1">0</definedName>
    <definedName name="solver_opt" localSheetId="11" hidden="1">'P1 Proj. ATRR'!#REF!</definedName>
    <definedName name="solver_opt" localSheetId="7" hidden="1">'T1 Hist. ATRR'!#REF!</definedName>
    <definedName name="solver_typ" localSheetId="11" hidden="1">1</definedName>
    <definedName name="solver_typ" localSheetId="7" hidden="1">1</definedName>
    <definedName name="solver_val" localSheetId="11" hidden="1">0</definedName>
    <definedName name="solver_val" localSheetId="7" hidden="1">0</definedName>
    <definedName name="solver_ver" localSheetId="11" hidden="1">3</definedName>
    <definedName name="solver_ver" localSheetId="7"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22" l="1"/>
  <c r="H26" i="47" l="1"/>
  <c r="H30" i="47" s="1"/>
  <c r="J32" i="69"/>
  <c r="H29" i="47"/>
  <c r="E20" i="22" l="1"/>
  <c r="I26" i="72"/>
  <c r="H26" i="72"/>
  <c r="G26" i="72"/>
  <c r="F26" i="72"/>
  <c r="E26" i="72"/>
  <c r="I25" i="72"/>
  <c r="H25" i="72"/>
  <c r="G25" i="72"/>
  <c r="F25" i="72"/>
  <c r="E25" i="72"/>
  <c r="I24" i="72"/>
  <c r="H24" i="72"/>
  <c r="G24" i="72"/>
  <c r="F24" i="72"/>
  <c r="E24" i="72"/>
  <c r="I23" i="72"/>
  <c r="H23" i="72"/>
  <c r="G23" i="72"/>
  <c r="F23" i="72"/>
  <c r="E23" i="72"/>
  <c r="I22" i="72"/>
  <c r="H22" i="72"/>
  <c r="G22" i="72"/>
  <c r="F22" i="72"/>
  <c r="E22" i="72"/>
  <c r="I21" i="72"/>
  <c r="H21" i="72"/>
  <c r="G21" i="72"/>
  <c r="F21" i="72"/>
  <c r="E21" i="72"/>
  <c r="I20" i="72"/>
  <c r="H20" i="72"/>
  <c r="G20" i="72"/>
  <c r="F20" i="72"/>
  <c r="E20" i="72"/>
  <c r="I19" i="72"/>
  <c r="H19" i="72"/>
  <c r="G19" i="72"/>
  <c r="F19" i="72"/>
  <c r="E19" i="72"/>
  <c r="I18" i="72"/>
  <c r="H18" i="72"/>
  <c r="G18" i="72"/>
  <c r="F18" i="72"/>
  <c r="E18" i="72"/>
  <c r="I17" i="72"/>
  <c r="H17" i="72"/>
  <c r="G17" i="72"/>
  <c r="F17" i="72"/>
  <c r="E17" i="72"/>
  <c r="I16" i="72"/>
  <c r="H16" i="72"/>
  <c r="G16" i="72"/>
  <c r="F16" i="72"/>
  <c r="E16" i="72"/>
  <c r="I15" i="72"/>
  <c r="H15" i="72"/>
  <c r="G15" i="72"/>
  <c r="F15" i="72"/>
  <c r="E15" i="72"/>
  <c r="I14" i="72"/>
  <c r="H14" i="72"/>
  <c r="G14" i="72"/>
  <c r="F14" i="72"/>
  <c r="E14" i="72"/>
  <c r="D21" i="58" l="1"/>
  <c r="D20" i="58"/>
  <c r="D19" i="58"/>
  <c r="D18" i="58"/>
  <c r="D17" i="58"/>
  <c r="F25" i="29" l="1"/>
  <c r="I16" i="57" l="1"/>
  <c r="I60" i="61"/>
  <c r="B2" i="62"/>
  <c r="E29" i="74"/>
  <c r="D14" i="70" l="1"/>
  <c r="D15" i="70" s="1"/>
  <c r="H26" i="29" l="1"/>
  <c r="H23" i="29"/>
  <c r="H20" i="29"/>
  <c r="H19" i="29"/>
  <c r="D16" i="76" l="1"/>
  <c r="D14" i="76"/>
  <c r="G26" i="77"/>
  <c r="F26" i="77"/>
  <c r="E26" i="77"/>
  <c r="D26" i="77"/>
  <c r="B5" i="77"/>
  <c r="B5" i="76"/>
  <c r="A5" i="76"/>
  <c r="E12" i="66"/>
  <c r="E11" i="65"/>
  <c r="I26" i="77"/>
  <c r="F11" i="77"/>
  <c r="F11" i="76"/>
  <c r="H11" i="2"/>
  <c r="E12" i="23"/>
  <c r="E11" i="33"/>
  <c r="H26" i="77"/>
  <c r="E11" i="77"/>
  <c r="E11" i="76"/>
  <c r="F11" i="2"/>
  <c r="E39" i="2"/>
  <c r="C18" i="50" l="1"/>
  <c r="B7" i="77" l="1"/>
  <c r="E15" i="50"/>
  <c r="D15" i="50"/>
  <c r="A15" i="50"/>
  <c r="A16" i="50"/>
  <c r="E16" i="50"/>
  <c r="E14" i="50"/>
  <c r="A14" i="50"/>
  <c r="F32" i="22"/>
  <c r="B8" i="77" l="1"/>
  <c r="D16" i="50"/>
  <c r="B22" i="77"/>
  <c r="B23" i="77" s="1"/>
  <c r="D14" i="50"/>
  <c r="B7" i="76" s="1"/>
  <c r="B2" i="76"/>
  <c r="B1" i="76"/>
  <c r="B2" i="77"/>
  <c r="B1" i="77"/>
  <c r="A14" i="77"/>
  <c r="A14" i="76"/>
  <c r="F15" i="22"/>
  <c r="B8" i="76" l="1"/>
  <c r="B14" i="77"/>
  <c r="B14" i="76"/>
  <c r="B6" i="58"/>
  <c r="B6" i="73"/>
  <c r="B6" i="68"/>
  <c r="B5" i="23"/>
  <c r="B5" i="33"/>
  <c r="B173" i="58"/>
  <c r="B45" i="66" l="1"/>
  <c r="D59" i="33"/>
  <c r="B55" i="33"/>
  <c r="A55" i="33"/>
  <c r="B45" i="23"/>
  <c r="B41" i="68"/>
  <c r="D59" i="65"/>
  <c r="B41" i="69"/>
  <c r="A32" i="70"/>
  <c r="A15" i="77" l="1"/>
  <c r="B15" i="77" l="1"/>
  <c r="D16" i="77" s="1"/>
  <c r="A16" i="77"/>
  <c r="A15" i="76"/>
  <c r="B15" i="76" s="1"/>
  <c r="B42" i="72"/>
  <c r="A32" i="72"/>
  <c r="A169" i="58" a="1"/>
  <c r="A169" i="58" s="1"/>
  <c r="A170" i="58" a="1"/>
  <c r="A170" i="58" s="1"/>
  <c r="A168" i="58" a="1"/>
  <c r="A168" i="58" s="1"/>
  <c r="B16" i="77" l="1"/>
  <c r="A16" i="76"/>
  <c r="B16" i="76" s="1"/>
  <c r="E16" i="2" s="1"/>
  <c r="A55" i="65"/>
  <c r="B55" i="65" s="1"/>
  <c r="A30" i="76" l="1"/>
  <c r="A31" i="76" s="1"/>
  <c r="H38" i="57"/>
  <c r="I38" i="57"/>
  <c r="H39" i="57"/>
  <c r="I39" i="57"/>
  <c r="A32" i="76" l="1"/>
  <c r="A33" i="76" s="1"/>
  <c r="J39" i="57"/>
  <c r="J38" i="57"/>
  <c r="A34" i="76" l="1"/>
  <c r="I30" i="57"/>
  <c r="I32" i="57"/>
  <c r="I40" i="57"/>
  <c r="I46" i="57"/>
  <c r="I48" i="57"/>
  <c r="I54" i="57"/>
  <c r="H30" i="57"/>
  <c r="H32" i="57"/>
  <c r="H37" i="57"/>
  <c r="H40" i="57"/>
  <c r="H45" i="57"/>
  <c r="H46" i="57"/>
  <c r="H48" i="57"/>
  <c r="H53" i="57"/>
  <c r="H54" i="57"/>
  <c r="I42" i="57"/>
  <c r="I50" i="57"/>
  <c r="H41" i="57"/>
  <c r="I41" i="57"/>
  <c r="H42" i="57"/>
  <c r="H43" i="57"/>
  <c r="I43" i="57"/>
  <c r="H44" i="57"/>
  <c r="I44" i="57"/>
  <c r="I45" i="57"/>
  <c r="H47" i="57"/>
  <c r="I47" i="57"/>
  <c r="H49" i="57"/>
  <c r="I49" i="57"/>
  <c r="H50" i="57"/>
  <c r="H51" i="57"/>
  <c r="I51" i="57"/>
  <c r="H52" i="57"/>
  <c r="I52" i="57"/>
  <c r="I53" i="57"/>
  <c r="H55" i="57"/>
  <c r="I55" i="57"/>
  <c r="I29" i="57"/>
  <c r="I34" i="57"/>
  <c r="I36" i="57"/>
  <c r="I31" i="57"/>
  <c r="I33" i="57"/>
  <c r="H29" i="57"/>
  <c r="H31" i="57"/>
  <c r="H33" i="57"/>
  <c r="H34" i="57"/>
  <c r="H35" i="57"/>
  <c r="I35" i="57"/>
  <c r="H36" i="57"/>
  <c r="I37" i="57"/>
  <c r="A35" i="76" l="1"/>
  <c r="A41" i="76" s="1"/>
  <c r="A42" i="76" s="1"/>
  <c r="A43" i="76" s="1"/>
  <c r="A44" i="76" s="1"/>
  <c r="A45" i="76" s="1"/>
  <c r="A46" i="76" s="1"/>
  <c r="A47" i="76" s="1"/>
  <c r="A48" i="76" s="1"/>
  <c r="A49" i="76" s="1"/>
  <c r="A50" i="76" s="1"/>
  <c r="A51" i="76" s="1"/>
  <c r="A52" i="76" s="1"/>
  <c r="A53" i="76" s="1"/>
  <c r="A54" i="76" s="1"/>
  <c r="A55" i="76" s="1"/>
  <c r="A56" i="76" s="1"/>
  <c r="A57" i="76" s="1"/>
  <c r="A58" i="76" s="1"/>
  <c r="A59" i="76" s="1"/>
  <c r="A60" i="76" s="1"/>
  <c r="A61" i="76" s="1"/>
  <c r="A62" i="76" s="1"/>
  <c r="A63" i="76" s="1"/>
  <c r="A64" i="76" s="1"/>
  <c r="A65" i="76" s="1"/>
  <c r="A66" i="76" s="1"/>
  <c r="A67" i="76" s="1"/>
  <c r="A68" i="76" s="1"/>
  <c r="A69" i="76" s="1"/>
  <c r="A70" i="76" s="1"/>
  <c r="A71" i="76" s="1"/>
  <c r="A72" i="76" s="1"/>
  <c r="A73" i="76" s="1"/>
  <c r="A74" i="76" s="1"/>
  <c r="A75" i="76" s="1"/>
  <c r="A76" i="76" s="1"/>
  <c r="A77" i="76" s="1"/>
  <c r="A78" i="76" s="1"/>
  <c r="A79" i="76" s="1"/>
  <c r="A80" i="76" s="1"/>
  <c r="A81" i="76" s="1"/>
  <c r="A82" i="76" s="1"/>
  <c r="A83" i="76" s="1"/>
  <c r="A84" i="76" s="1"/>
  <c r="A85" i="76" s="1"/>
  <c r="A86" i="76" s="1"/>
  <c r="A87" i="76" s="1"/>
  <c r="A88" i="76" s="1"/>
  <c r="A89" i="76" s="1"/>
  <c r="A90" i="76" s="1"/>
  <c r="A91" i="76" s="1"/>
  <c r="A100" i="76" s="1"/>
  <c r="A101" i="76" s="1"/>
  <c r="A102" i="76" s="1"/>
  <c r="A103" i="76" s="1"/>
  <c r="A104" i="76" s="1"/>
  <c r="A105" i="76" s="1"/>
  <c r="A111" i="76" s="1"/>
  <c r="A112" i="76" s="1"/>
  <c r="A113" i="76" s="1"/>
  <c r="A114" i="76" s="1"/>
  <c r="A115" i="76" s="1"/>
  <c r="A116" i="76" s="1"/>
  <c r="A117" i="76" s="1"/>
  <c r="A118" i="76" s="1"/>
  <c r="A119" i="76" s="1"/>
  <c r="A120" i="76" s="1"/>
  <c r="A121" i="76" s="1"/>
  <c r="A122" i="76" s="1"/>
  <c r="A123" i="76" s="1"/>
  <c r="A124" i="76" s="1"/>
  <c r="A125" i="76" s="1"/>
  <c r="A126" i="76" s="1"/>
  <c r="A127" i="76" s="1"/>
  <c r="A128" i="76" s="1"/>
  <c r="A129" i="76" s="1"/>
  <c r="A130" i="76" s="1"/>
  <c r="A131" i="76" s="1"/>
  <c r="A132" i="76" s="1"/>
  <c r="A133" i="76" s="1"/>
  <c r="A134" i="76" s="1"/>
  <c r="A135" i="76" s="1"/>
  <c r="A136" i="76" s="1"/>
  <c r="A137" i="76" s="1"/>
  <c r="A138" i="76" s="1"/>
  <c r="A139" i="76" s="1"/>
  <c r="A140" i="76" s="1"/>
  <c r="A141" i="76" s="1"/>
  <c r="A142" i="76" s="1"/>
  <c r="A143" i="76" s="1"/>
  <c r="A144" i="76" s="1"/>
  <c r="A145" i="76" s="1"/>
  <c r="A146" i="76" s="1"/>
  <c r="A147" i="76" s="1"/>
  <c r="A148" i="76" s="1"/>
  <c r="A149" i="76" s="1"/>
  <c r="A150" i="76" s="1"/>
  <c r="A151" i="76" s="1"/>
  <c r="A152" i="76" s="1"/>
  <c r="A153" i="76" s="1"/>
  <c r="A154" i="76" s="1"/>
  <c r="A155" i="76" s="1"/>
  <c r="A156" i="76" s="1"/>
  <c r="A157" i="76" s="1"/>
  <c r="A158" i="76" s="1"/>
  <c r="A159" i="76" s="1"/>
  <c r="A160" i="76" s="1"/>
  <c r="A161" i="76" s="1"/>
  <c r="A170" i="76" s="1"/>
  <c r="A171" i="76" s="1"/>
  <c r="A172" i="76" s="1"/>
  <c r="A173" i="76" s="1"/>
  <c r="A174" i="76" s="1"/>
  <c r="A175" i="76" s="1"/>
  <c r="A181" i="76" s="1"/>
  <c r="A182" i="76" s="1"/>
  <c r="A183" i="76" s="1"/>
  <c r="A184" i="76" s="1"/>
  <c r="A185" i="76" s="1"/>
  <c r="A186" i="76" s="1"/>
  <c r="A187" i="76" s="1"/>
  <c r="A188" i="76" s="1"/>
  <c r="A189" i="76" s="1"/>
  <c r="A190" i="76" s="1"/>
  <c r="A191" i="76" s="1"/>
  <c r="A192" i="76" s="1"/>
  <c r="A193" i="76" s="1"/>
  <c r="A194" i="76" s="1"/>
  <c r="A195" i="76" s="1"/>
  <c r="A196" i="76" s="1"/>
  <c r="A197" i="76" s="1"/>
  <c r="A198" i="76" s="1"/>
  <c r="A199" i="76" s="1"/>
  <c r="A200" i="76" s="1"/>
  <c r="A201" i="76" s="1"/>
  <c r="A202" i="76" s="1"/>
  <c r="A203" i="76" s="1"/>
  <c r="A204" i="76" s="1"/>
  <c r="A205" i="76" s="1"/>
  <c r="A206" i="76" s="1"/>
  <c r="A207" i="76" s="1"/>
  <c r="A208" i="76" s="1"/>
  <c r="A209" i="76" s="1"/>
  <c r="A210" i="76" s="1"/>
  <c r="A211" i="76" s="1"/>
  <c r="A212" i="76" s="1"/>
  <c r="A213" i="76" s="1"/>
  <c r="A214" i="76" s="1"/>
  <c r="A215" i="76" s="1"/>
  <c r="A216" i="76" s="1"/>
  <c r="A217" i="76" s="1"/>
  <c r="A218" i="76" s="1"/>
  <c r="A219" i="76" s="1"/>
  <c r="A220" i="76" s="1"/>
  <c r="A221" i="76" s="1"/>
  <c r="A222" i="76" s="1"/>
  <c r="A223" i="76" s="1"/>
  <c r="A224" i="76" s="1"/>
  <c r="A225" i="76" s="1"/>
  <c r="A226" i="76" s="1"/>
  <c r="A227" i="76" s="1"/>
  <c r="A228" i="76" s="1"/>
  <c r="A229" i="76" s="1"/>
  <c r="A230" i="76" s="1"/>
  <c r="A231" i="76" s="1"/>
  <c r="A240" i="76" s="1"/>
  <c r="A241" i="76" s="1"/>
  <c r="A242" i="76" s="1"/>
  <c r="A243" i="76" s="1"/>
  <c r="A244" i="76" s="1"/>
  <c r="A245" i="76" s="1"/>
  <c r="A251" i="76" s="1"/>
  <c r="A252" i="76" s="1"/>
  <c r="A253" i="76" s="1"/>
  <c r="A254" i="76" s="1"/>
  <c r="A255" i="76" s="1"/>
  <c r="A256" i="76" s="1"/>
  <c r="A257" i="76" s="1"/>
  <c r="A258" i="76" s="1"/>
  <c r="A259" i="76" s="1"/>
  <c r="A260" i="76" s="1"/>
  <c r="A261" i="76" s="1"/>
  <c r="A262" i="76" s="1"/>
  <c r="A263" i="76" s="1"/>
  <c r="A264" i="76" s="1"/>
  <c r="A265" i="76" s="1"/>
  <c r="A266" i="76" s="1"/>
  <c r="A267" i="76" s="1"/>
  <c r="A268" i="76" s="1"/>
  <c r="A269" i="76" s="1"/>
  <c r="A270" i="76" s="1"/>
  <c r="A271" i="76" s="1"/>
  <c r="A272" i="76" s="1"/>
  <c r="A273" i="76" s="1"/>
  <c r="A274" i="76" s="1"/>
  <c r="A275" i="76" s="1"/>
  <c r="A276" i="76" s="1"/>
  <c r="A277" i="76" s="1"/>
  <c r="A278" i="76" s="1"/>
  <c r="A279" i="76" s="1"/>
  <c r="A280" i="76" s="1"/>
  <c r="A281" i="76" s="1"/>
  <c r="A282" i="76" s="1"/>
  <c r="A283" i="76" s="1"/>
  <c r="A284" i="76" s="1"/>
  <c r="A285" i="76" s="1"/>
  <c r="A286" i="76" s="1"/>
  <c r="A287" i="76" s="1"/>
  <c r="A288" i="76" s="1"/>
  <c r="A289" i="76" s="1"/>
  <c r="A290" i="76" s="1"/>
  <c r="A291" i="76" s="1"/>
  <c r="A292" i="76" s="1"/>
  <c r="A293" i="76" s="1"/>
  <c r="A294" i="76" s="1"/>
  <c r="A295" i="76" s="1"/>
  <c r="A296" i="76" s="1"/>
  <c r="A297" i="76" s="1"/>
  <c r="A298" i="76" s="1"/>
  <c r="A299" i="76" s="1"/>
  <c r="A300" i="76" s="1"/>
  <c r="A301" i="76" s="1"/>
  <c r="A310" i="76" s="1"/>
  <c r="A311" i="76" s="1"/>
  <c r="A312" i="76" s="1"/>
  <c r="A313" i="76" s="1"/>
  <c r="A314" i="76" s="1"/>
  <c r="A315" i="76" s="1"/>
  <c r="A321" i="76" s="1"/>
  <c r="A322" i="76" s="1"/>
  <c r="A323" i="76" s="1"/>
  <c r="A324" i="76" s="1"/>
  <c r="A325" i="76" s="1"/>
  <c r="A326" i="76" s="1"/>
  <c r="A327" i="76" s="1"/>
  <c r="A328" i="76" s="1"/>
  <c r="A329" i="76" s="1"/>
  <c r="A330" i="76" s="1"/>
  <c r="A331" i="76" s="1"/>
  <c r="A332" i="76" s="1"/>
  <c r="A333" i="76" s="1"/>
  <c r="A334" i="76" s="1"/>
  <c r="A335" i="76" s="1"/>
  <c r="A336" i="76" s="1"/>
  <c r="A337" i="76" s="1"/>
  <c r="A338" i="76" s="1"/>
  <c r="A339" i="76" s="1"/>
  <c r="A340" i="76" s="1"/>
  <c r="A341" i="76" s="1"/>
  <c r="A342" i="76" s="1"/>
  <c r="A343" i="76" s="1"/>
  <c r="A344" i="76" s="1"/>
  <c r="A345" i="76" s="1"/>
  <c r="A346" i="76" s="1"/>
  <c r="A347" i="76" s="1"/>
  <c r="A348" i="76" s="1"/>
  <c r="A349" i="76" s="1"/>
  <c r="A350" i="76" s="1"/>
  <c r="A351" i="76" s="1"/>
  <c r="A352" i="76" s="1"/>
  <c r="A353" i="76" s="1"/>
  <c r="A354" i="76" s="1"/>
  <c r="A355" i="76" s="1"/>
  <c r="A356" i="76" s="1"/>
  <c r="A357" i="76" s="1"/>
  <c r="A358" i="76" s="1"/>
  <c r="A359" i="76" s="1"/>
  <c r="A360" i="76" s="1"/>
  <c r="A361" i="76" s="1"/>
  <c r="A362" i="76" s="1"/>
  <c r="A363" i="76" s="1"/>
  <c r="A364" i="76" s="1"/>
  <c r="A365" i="76" s="1"/>
  <c r="A366" i="76" s="1"/>
  <c r="A367" i="76" s="1"/>
  <c r="A368" i="76" s="1"/>
  <c r="A369" i="76" s="1"/>
  <c r="A370" i="76" s="1"/>
  <c r="A371" i="76" s="1"/>
  <c r="J55" i="57"/>
  <c r="J47" i="57"/>
  <c r="J41" i="57"/>
  <c r="J33" i="57"/>
  <c r="J52" i="57"/>
  <c r="J45" i="57"/>
  <c r="J44" i="57"/>
  <c r="J32" i="57"/>
  <c r="J36" i="57"/>
  <c r="J43" i="57"/>
  <c r="J51" i="57"/>
  <c r="J42" i="57"/>
  <c r="J50" i="57"/>
  <c r="J54" i="57"/>
  <c r="J53" i="57"/>
  <c r="J46" i="57"/>
  <c r="J49" i="57"/>
  <c r="J48" i="57"/>
  <c r="J40" i="57"/>
  <c r="J29" i="57"/>
  <c r="J35" i="57"/>
  <c r="J37" i="57"/>
  <c r="J34" i="57"/>
  <c r="J31" i="57"/>
  <c r="J30" i="57"/>
  <c r="A29" i="77" l="1"/>
  <c r="H21" i="73"/>
  <c r="J21" i="73" s="1"/>
  <c r="B29" i="77" l="1"/>
  <c r="A30" i="77"/>
  <c r="F1" i="29"/>
  <c r="H1" i="29" s="1"/>
  <c r="J1" i="29" s="1"/>
  <c r="E19" i="65"/>
  <c r="F1" i="62"/>
  <c r="F12" i="62" s="1"/>
  <c r="B30" i="77" l="1"/>
  <c r="A31" i="77"/>
  <c r="F12" i="29"/>
  <c r="H12" i="29"/>
  <c r="H1" i="62"/>
  <c r="A32" i="77" l="1"/>
  <c r="B31" i="77"/>
  <c r="J1" i="62"/>
  <c r="H12" i="62"/>
  <c r="B32" i="77" l="1"/>
  <c r="A33" i="77"/>
  <c r="L1" i="62"/>
  <c r="J12" i="62"/>
  <c r="B33" i="77" l="1"/>
  <c r="A34" i="77"/>
  <c r="M1" i="62"/>
  <c r="N1" i="62" s="1"/>
  <c r="L12" i="62"/>
  <c r="B34" i="77" l="1"/>
  <c r="A35" i="77"/>
  <c r="A36" i="77" l="1"/>
  <c r="A37" i="77" s="1"/>
  <c r="B35" i="77"/>
  <c r="C20" i="47"/>
  <c r="A38" i="77" l="1"/>
  <c r="B38" i="77" s="1"/>
  <c r="B36" i="77"/>
  <c r="B37" i="77"/>
  <c r="C21" i="73"/>
  <c r="A39" i="77" l="1"/>
  <c r="D35" i="23"/>
  <c r="A35" i="66"/>
  <c r="A36" i="66" s="1"/>
  <c r="D35" i="66"/>
  <c r="D34" i="23"/>
  <c r="D33" i="23"/>
  <c r="A32" i="23"/>
  <c r="A33" i="23"/>
  <c r="A34" i="23"/>
  <c r="A35" i="23"/>
  <c r="A36" i="23"/>
  <c r="A31" i="23"/>
  <c r="B35" i="23" s="1"/>
  <c r="B32" i="23"/>
  <c r="B33" i="23"/>
  <c r="B34" i="23"/>
  <c r="D29" i="23"/>
  <c r="A40" i="77" l="1"/>
  <c r="B39" i="77"/>
  <c r="B40" i="77"/>
  <c r="A41" i="77"/>
  <c r="B36" i="23"/>
  <c r="B41" i="77" l="1"/>
  <c r="A42" i="77"/>
  <c r="H22" i="73"/>
  <c r="D35" i="18"/>
  <c r="A16" i="18"/>
  <c r="B16" i="18" s="1"/>
  <c r="D16" i="18"/>
  <c r="E39" i="50"/>
  <c r="F31" i="18"/>
  <c r="B29" i="74"/>
  <c r="B14" i="74"/>
  <c r="B15" i="74"/>
  <c r="B16" i="74"/>
  <c r="B17" i="74"/>
  <c r="B18" i="74"/>
  <c r="B19" i="74"/>
  <c r="B20" i="74"/>
  <c r="B21" i="74"/>
  <c r="B22" i="74"/>
  <c r="B23" i="74"/>
  <c r="B24" i="74"/>
  <c r="B25" i="74"/>
  <c r="B26" i="74"/>
  <c r="B13" i="74"/>
  <c r="A29" i="74"/>
  <c r="A14" i="74"/>
  <c r="A15" i="74" s="1"/>
  <c r="A13" i="74"/>
  <c r="B2" i="74"/>
  <c r="B1" i="74"/>
  <c r="B6" i="69"/>
  <c r="B6" i="47"/>
  <c r="B5" i="22"/>
  <c r="B5" i="66"/>
  <c r="A6" i="68"/>
  <c r="B5" i="65"/>
  <c r="A3" i="25"/>
  <c r="D27" i="65"/>
  <c r="D27" i="33"/>
  <c r="A43" i="77" l="1"/>
  <c r="B42" i="77"/>
  <c r="B3" i="74"/>
  <c r="B3" i="76"/>
  <c r="B3" i="77"/>
  <c r="A17" i="74"/>
  <c r="A16" i="74"/>
  <c r="B43" i="77" l="1"/>
  <c r="A44" i="77"/>
  <c r="A18" i="74"/>
  <c r="A19" i="74"/>
  <c r="A20" i="74"/>
  <c r="C30" i="47"/>
  <c r="C29" i="47"/>
  <c r="F26" i="47"/>
  <c r="I26" i="47"/>
  <c r="I16" i="73"/>
  <c r="I27" i="73" s="1"/>
  <c r="E44" i="65" l="1"/>
  <c r="B44" i="77"/>
  <c r="A45" i="77"/>
  <c r="A48" i="77" s="1"/>
  <c r="B48" i="77" s="1"/>
  <c r="A21" i="74"/>
  <c r="A16" i="47"/>
  <c r="E1" i="47"/>
  <c r="J16" i="73"/>
  <c r="J27" i="73" s="1"/>
  <c r="B45" i="77" l="1"/>
  <c r="A22" i="74"/>
  <c r="A19" i="47"/>
  <c r="A20" i="47" s="1"/>
  <c r="A21" i="47" s="1"/>
  <c r="E39" i="66"/>
  <c r="E39" i="23"/>
  <c r="B16" i="47"/>
  <c r="A23" i="74" l="1"/>
  <c r="A24" i="74" s="1"/>
  <c r="A25" i="74" s="1"/>
  <c r="A26" i="74" s="1"/>
  <c r="B19" i="47"/>
  <c r="A22" i="47"/>
  <c r="A23" i="47"/>
  <c r="A24" i="47" s="1"/>
  <c r="A25" i="47" s="1"/>
  <c r="B21" i="47"/>
  <c r="A26" i="47" l="1"/>
  <c r="B22" i="47"/>
  <c r="B20" i="47"/>
  <c r="B25" i="47"/>
  <c r="D26" i="47" s="1"/>
  <c r="B23" i="47" l="1"/>
  <c r="F16" i="73"/>
  <c r="F27" i="73" s="1"/>
  <c r="G16" i="73"/>
  <c r="G27" i="73" s="1"/>
  <c r="H16" i="73"/>
  <c r="H27" i="73" s="1"/>
  <c r="E16" i="73"/>
  <c r="E27" i="73" s="1"/>
  <c r="B24" i="47" l="1"/>
  <c r="E40" i="66"/>
  <c r="E41" i="66" s="1"/>
  <c r="E49" i="65" s="1"/>
  <c r="E40" i="23"/>
  <c r="E41" i="23" s="1"/>
  <c r="E49" i="33" s="1"/>
  <c r="E45" i="33"/>
  <c r="E44" i="33"/>
  <c r="A16" i="73" a="1"/>
  <c r="A16" i="73" s="1"/>
  <c r="B3" i="73"/>
  <c r="B2" i="73"/>
  <c r="E1" i="73"/>
  <c r="F1" i="73" s="1"/>
  <c r="B16" i="73" l="1"/>
  <c r="G1" i="73"/>
  <c r="F13" i="73"/>
  <c r="E13" i="73"/>
  <c r="G13" i="73" l="1"/>
  <c r="H1" i="73"/>
  <c r="I1" i="73" s="1"/>
  <c r="I13" i="73" l="1"/>
  <c r="J1" i="73"/>
  <c r="H13" i="73"/>
  <c r="J13" i="73"/>
  <c r="A20" i="73" a="1"/>
  <c r="A20" i="73" s="1"/>
  <c r="B20" i="73" l="1"/>
  <c r="A21" i="73" a="1"/>
  <c r="A21" i="73" s="1"/>
  <c r="B21" i="73" s="1"/>
  <c r="A22" i="73" l="1" a="1"/>
  <c r="A22" i="73" s="1"/>
  <c r="B22" i="73" s="1"/>
  <c r="A23" i="73" l="1" a="1"/>
  <c r="A23" i="73" s="1"/>
  <c r="A24" i="73" s="1" a="1"/>
  <c r="A24" i="73" s="1"/>
  <c r="B24" i="73" s="1"/>
  <c r="A25" i="73" l="1" a="1"/>
  <c r="A25" i="73" s="1"/>
  <c r="B25" i="73" s="1"/>
  <c r="B23" i="73"/>
  <c r="B1" i="22"/>
  <c r="I29" i="72"/>
  <c r="I37" i="72" s="1"/>
  <c r="H29" i="72"/>
  <c r="H37" i="72" s="1"/>
  <c r="G29" i="72"/>
  <c r="G37" i="72" s="1"/>
  <c r="F29" i="72"/>
  <c r="F37" i="72" s="1"/>
  <c r="E31" i="23" s="1"/>
  <c r="E29" i="72"/>
  <c r="E37" i="72" s="1"/>
  <c r="A15" i="72"/>
  <c r="A16" i="72" s="1"/>
  <c r="D14" i="72"/>
  <c r="D15" i="72" s="1"/>
  <c r="D16" i="72" s="1"/>
  <c r="D17" i="72" s="1"/>
  <c r="D18" i="72" s="1"/>
  <c r="D19" i="72" s="1"/>
  <c r="D20" i="72" s="1"/>
  <c r="D21" i="72" s="1"/>
  <c r="D22" i="72" s="1"/>
  <c r="D23" i="72" s="1"/>
  <c r="D24" i="72" s="1"/>
  <c r="D25" i="72" s="1"/>
  <c r="D26" i="72" s="1"/>
  <c r="B14" i="72"/>
  <c r="A14" i="72"/>
  <c r="B3" i="72"/>
  <c r="B2" i="72"/>
  <c r="E1" i="72"/>
  <c r="F1" i="72" s="1"/>
  <c r="H29" i="70"/>
  <c r="H37" i="70" s="1"/>
  <c r="I29" i="70"/>
  <c r="I37" i="70" s="1"/>
  <c r="I29" i="47" s="1"/>
  <c r="I30" i="47" s="1"/>
  <c r="F29" i="70"/>
  <c r="F37" i="70" s="1"/>
  <c r="F29" i="47" s="1"/>
  <c r="G29" i="70"/>
  <c r="G37" i="70" s="1"/>
  <c r="G29" i="47" s="1"/>
  <c r="E29" i="70"/>
  <c r="E37" i="70" s="1"/>
  <c r="E29" i="47" s="1"/>
  <c r="D16" i="70"/>
  <c r="D17" i="70" s="1"/>
  <c r="D18" i="70" s="1"/>
  <c r="D19" i="70" s="1"/>
  <c r="D20" i="70" s="1"/>
  <c r="D21" i="70" s="1"/>
  <c r="D22" i="70" s="1"/>
  <c r="D23" i="70" s="1"/>
  <c r="D24" i="70" s="1"/>
  <c r="D25" i="70" s="1"/>
  <c r="D26" i="70" s="1"/>
  <c r="B3" i="62"/>
  <c r="A14" i="70"/>
  <c r="A15" i="70" s="1"/>
  <c r="B3" i="70"/>
  <c r="B2" i="70"/>
  <c r="E1" i="70"/>
  <c r="F1" i="70" s="1"/>
  <c r="F30" i="47" l="1"/>
  <c r="E22" i="66" s="1"/>
  <c r="E32" i="66"/>
  <c r="E32" i="23"/>
  <c r="A26" i="73" a="1"/>
  <c r="A26" i="73" s="1"/>
  <c r="E31" i="66"/>
  <c r="E28" i="23"/>
  <c r="E28" i="66"/>
  <c r="E22" i="23"/>
  <c r="E23" i="23"/>
  <c r="E21" i="23"/>
  <c r="G1" i="72"/>
  <c r="F11" i="72"/>
  <c r="B16" i="72"/>
  <c r="A17" i="72"/>
  <c r="E11" i="72"/>
  <c r="B15" i="72"/>
  <c r="E11" i="70"/>
  <c r="B15" i="70"/>
  <c r="A16" i="70"/>
  <c r="G1" i="70"/>
  <c r="F11" i="70"/>
  <c r="B14" i="70"/>
  <c r="E29" i="23" l="1"/>
  <c r="B26" i="73"/>
  <c r="D27" i="73" s="1"/>
  <c r="A27" i="73" a="1"/>
  <c r="A27" i="73" s="1"/>
  <c r="B27" i="73" s="1"/>
  <c r="B17" i="72"/>
  <c r="A18" i="72"/>
  <c r="G11" i="72"/>
  <c r="H1" i="72"/>
  <c r="H1" i="70"/>
  <c r="G11" i="70"/>
  <c r="A17" i="70"/>
  <c r="B16" i="70"/>
  <c r="H11" i="72" l="1"/>
  <c r="I1" i="72"/>
  <c r="I11" i="72" s="1"/>
  <c r="A19" i="72"/>
  <c r="B18" i="72"/>
  <c r="A18" i="70"/>
  <c r="B17" i="70"/>
  <c r="H11" i="70"/>
  <c r="I1" i="70"/>
  <c r="I11" i="70" s="1"/>
  <c r="A20" i="72" l="1"/>
  <c r="B19" i="72"/>
  <c r="A19" i="70"/>
  <c r="B18" i="70"/>
  <c r="A21" i="72" l="1"/>
  <c r="B20" i="72"/>
  <c r="A20" i="70"/>
  <c r="B19" i="70"/>
  <c r="A22" i="72" l="1"/>
  <c r="B21" i="72"/>
  <c r="A21" i="70"/>
  <c r="B20" i="70"/>
  <c r="A23" i="72" l="1"/>
  <c r="B22" i="72"/>
  <c r="A22" i="70"/>
  <c r="B21" i="70"/>
  <c r="A24" i="72" l="1"/>
  <c r="B23" i="72"/>
  <c r="A23" i="70"/>
  <c r="B22" i="70"/>
  <c r="B24" i="72" l="1"/>
  <c r="A25" i="72"/>
  <c r="A24" i="70"/>
  <c r="B23" i="70"/>
  <c r="B25" i="72" l="1"/>
  <c r="A26" i="72"/>
  <c r="A25" i="70"/>
  <c r="A26" i="70" s="1"/>
  <c r="A29" i="70" s="1"/>
  <c r="B29" i="70" s="1"/>
  <c r="B24" i="70"/>
  <c r="B26" i="72" l="1"/>
  <c r="A29" i="72"/>
  <c r="B29" i="72" s="1"/>
  <c r="B26" i="70"/>
  <c r="A33" i="70"/>
  <c r="A34" i="70" s="1"/>
  <c r="A37" i="70" s="1"/>
  <c r="B25" i="70"/>
  <c r="B32" i="72" l="1"/>
  <c r="A33" i="72"/>
  <c r="A34" i="72" l="1"/>
  <c r="B33" i="72"/>
  <c r="A37" i="72" l="1"/>
  <c r="B37" i="72" s="1"/>
  <c r="B34" i="72"/>
  <c r="B32" i="70" l="1"/>
  <c r="B42" i="70" s="1"/>
  <c r="B37" i="70"/>
  <c r="B33" i="70" l="1"/>
  <c r="B34" i="70" l="1"/>
  <c r="A17" i="65" l="1"/>
  <c r="E18" i="33"/>
  <c r="A18" i="65" l="1"/>
  <c r="B18" i="65" s="1"/>
  <c r="B17" i="65"/>
  <c r="A19" i="65" l="1"/>
  <c r="B19" i="65" s="1"/>
  <c r="D20" i="65" s="1"/>
  <c r="A20" i="65" l="1"/>
  <c r="B20" i="65" s="1"/>
  <c r="I19" i="69"/>
  <c r="I20" i="69"/>
  <c r="I21" i="69"/>
  <c r="I22" i="69"/>
  <c r="I23" i="69"/>
  <c r="I24" i="69"/>
  <c r="I25" i="69"/>
  <c r="I26" i="69"/>
  <c r="I27" i="69"/>
  <c r="I28" i="69"/>
  <c r="I29" i="69"/>
  <c r="I18" i="69"/>
  <c r="I19" i="68"/>
  <c r="I20" i="68"/>
  <c r="I21" i="68"/>
  <c r="I22" i="68"/>
  <c r="I23" i="68"/>
  <c r="I24" i="68"/>
  <c r="I25" i="68"/>
  <c r="I26" i="68"/>
  <c r="I27" i="68"/>
  <c r="I28" i="68"/>
  <c r="I29" i="68"/>
  <c r="I18" i="68"/>
  <c r="J29" i="69" l="1"/>
  <c r="J28" i="69"/>
  <c r="J27" i="69"/>
  <c r="J26" i="69"/>
  <c r="J25" i="69"/>
  <c r="J24" i="69"/>
  <c r="J23" i="69"/>
  <c r="J22" i="69"/>
  <c r="J21" i="69"/>
  <c r="J20" i="69"/>
  <c r="J19" i="69"/>
  <c r="A19" i="69"/>
  <c r="J18" i="69"/>
  <c r="B18" i="69"/>
  <c r="B3" i="69"/>
  <c r="B2" i="69"/>
  <c r="E1" i="69"/>
  <c r="F1" i="69" s="1"/>
  <c r="G1" i="69" s="1"/>
  <c r="H1" i="69" s="1"/>
  <c r="I1" i="69" s="1"/>
  <c r="J1" i="69" s="1"/>
  <c r="J22" i="68"/>
  <c r="J23" i="68"/>
  <c r="B3" i="68"/>
  <c r="B2" i="68"/>
  <c r="A19" i="68"/>
  <c r="B19" i="68" s="1"/>
  <c r="B18" i="68"/>
  <c r="C14" i="68"/>
  <c r="D1" i="68"/>
  <c r="E1" i="68" s="1"/>
  <c r="F1" i="68" s="1"/>
  <c r="G1" i="68" s="1"/>
  <c r="H1" i="68" s="1"/>
  <c r="I1" i="68" s="1"/>
  <c r="J1" i="68" s="1"/>
  <c r="D14" i="69" l="1"/>
  <c r="J33" i="69"/>
  <c r="J34" i="69" s="1"/>
  <c r="H18" i="2" s="1"/>
  <c r="E14" i="69"/>
  <c r="B19" i="69"/>
  <c r="A20" i="69"/>
  <c r="J29" i="68"/>
  <c r="J28" i="68"/>
  <c r="J27" i="68"/>
  <c r="J26" i="68"/>
  <c r="J25" i="68"/>
  <c r="J24" i="68"/>
  <c r="J21" i="68"/>
  <c r="J20" i="68"/>
  <c r="J19" i="68"/>
  <c r="J18" i="68"/>
  <c r="D14" i="68"/>
  <c r="E14" i="68"/>
  <c r="A20" i="68"/>
  <c r="A21" i="68" s="1"/>
  <c r="B21" i="68" s="1"/>
  <c r="J32" i="68" l="1"/>
  <c r="J33" i="68" s="1"/>
  <c r="J34" i="68" s="1"/>
  <c r="F18" i="2" s="1"/>
  <c r="B20" i="69"/>
  <c r="A21" i="69"/>
  <c r="B20" i="68"/>
  <c r="A22" i="68"/>
  <c r="B22" i="68" s="1"/>
  <c r="B21" i="69" l="1"/>
  <c r="A22" i="69"/>
  <c r="A23" i="68"/>
  <c r="A24" i="68" s="1"/>
  <c r="B24" i="68" s="1"/>
  <c r="F14" i="68"/>
  <c r="F14" i="69" l="1"/>
  <c r="B22" i="69"/>
  <c r="A23" i="69"/>
  <c r="A24" i="69" s="1"/>
  <c r="B24" i="69" s="1"/>
  <c r="G14" i="68"/>
  <c r="A25" i="68"/>
  <c r="B23" i="68"/>
  <c r="A25" i="69" l="1"/>
  <c r="B25" i="69" s="1"/>
  <c r="G14" i="69"/>
  <c r="A26" i="69"/>
  <c r="B26" i="69" s="1"/>
  <c r="A27" i="69"/>
  <c r="B27" i="69" s="1"/>
  <c r="B23" i="69"/>
  <c r="B25" i="68"/>
  <c r="A26" i="68"/>
  <c r="H14" i="68"/>
  <c r="I15" i="68" s="1"/>
  <c r="A28" i="69" l="1"/>
  <c r="B28" i="69" s="1"/>
  <c r="H14" i="69"/>
  <c r="I15" i="69" s="1"/>
  <c r="A29" i="69"/>
  <c r="B26" i="68"/>
  <c r="A27" i="68"/>
  <c r="B29" i="69" l="1"/>
  <c r="A32" i="69"/>
  <c r="B27" i="68"/>
  <c r="A28" i="68"/>
  <c r="I14" i="68"/>
  <c r="J15" i="68" s="1"/>
  <c r="I14" i="69" l="1"/>
  <c r="J15" i="69" s="1"/>
  <c r="B32" i="69"/>
  <c r="B39" i="69" s="1"/>
  <c r="A33" i="69"/>
  <c r="J14" i="68"/>
  <c r="B38" i="68" s="1"/>
  <c r="B28" i="68"/>
  <c r="A29" i="68"/>
  <c r="B33" i="69" l="1"/>
  <c r="A34" i="69"/>
  <c r="B34" i="69" s="1"/>
  <c r="J14" i="69"/>
  <c r="B38" i="69" s="1"/>
  <c r="B29" i="68"/>
  <c r="A32" i="68"/>
  <c r="B40" i="69" l="1"/>
  <c r="B32" i="68"/>
  <c r="B39" i="68" s="1"/>
  <c r="A33" i="68"/>
  <c r="B33" i="68" l="1"/>
  <c r="A34" i="68"/>
  <c r="B34" i="68" s="1"/>
  <c r="B40" i="68" l="1"/>
  <c r="E32" i="50" l="1"/>
  <c r="A32" i="50"/>
  <c r="A33" i="50" s="1"/>
  <c r="A34" i="50" s="1"/>
  <c r="E24" i="50"/>
  <c r="E23" i="50"/>
  <c r="A23" i="50"/>
  <c r="D23" i="50" s="1"/>
  <c r="B7" i="66" s="1"/>
  <c r="E22" i="50"/>
  <c r="D22" i="50"/>
  <c r="B7" i="65" s="1"/>
  <c r="B8" i="65" s="1"/>
  <c r="A16" i="66"/>
  <c r="B2" i="66"/>
  <c r="B1" i="66"/>
  <c r="C66" i="65"/>
  <c r="C26" i="65"/>
  <c r="B2" i="65"/>
  <c r="B1" i="65"/>
  <c r="A37" i="50"/>
  <c r="A38" i="50" s="1"/>
  <c r="A39" i="50" s="1"/>
  <c r="D39" i="50" s="1"/>
  <c r="B6" i="74" s="1"/>
  <c r="H32" i="62"/>
  <c r="H45" i="62"/>
  <c r="D31" i="18" l="1"/>
  <c r="B7" i="74"/>
  <c r="D32" i="50"/>
  <c r="A24" i="50"/>
  <c r="D24" i="50" s="1"/>
  <c r="B7" i="22" s="1"/>
  <c r="D15" i="76" s="1"/>
  <c r="B8" i="66"/>
  <c r="A17" i="66"/>
  <c r="A18" i="66" s="1"/>
  <c r="B18" i="66" s="1"/>
  <c r="B16" i="66"/>
  <c r="H48" i="62"/>
  <c r="E26" i="50"/>
  <c r="E20" i="50"/>
  <c r="D24" i="66" l="1"/>
  <c r="D33" i="66"/>
  <c r="D66" i="65"/>
  <c r="D26" i="65"/>
  <c r="B8" i="58"/>
  <c r="B8" i="22"/>
  <c r="A25" i="50"/>
  <c r="A26" i="50" s="1"/>
  <c r="B17" i="66"/>
  <c r="D18" i="66" s="1"/>
  <c r="A21" i="66"/>
  <c r="B21" i="66" s="1"/>
  <c r="A23" i="65"/>
  <c r="E17" i="23"/>
  <c r="D16" i="73" l="1"/>
  <c r="D21" i="73"/>
  <c r="B9" i="58"/>
  <c r="A22" i="66"/>
  <c r="B23" i="65"/>
  <c r="A24" i="65"/>
  <c r="B22" i="66" l="1"/>
  <c r="A23" i="66"/>
  <c r="B24" i="65"/>
  <c r="A25" i="65"/>
  <c r="E34" i="50"/>
  <c r="E33" i="50"/>
  <c r="D33" i="50"/>
  <c r="B6" i="57" s="1"/>
  <c r="D31" i="50"/>
  <c r="B8" i="73" s="1"/>
  <c r="C66" i="33"/>
  <c r="C26" i="33"/>
  <c r="E19" i="33"/>
  <c r="F29" i="18"/>
  <c r="F16" i="18"/>
  <c r="A15" i="29"/>
  <c r="F31" i="29"/>
  <c r="F45" i="62"/>
  <c r="F32" i="62"/>
  <c r="A15" i="62"/>
  <c r="F35" i="18" l="1"/>
  <c r="E93" i="65" s="1"/>
  <c r="B9" i="73"/>
  <c r="D40" i="66"/>
  <c r="D39" i="23"/>
  <c r="D40" i="23"/>
  <c r="D44" i="33"/>
  <c r="D39" i="66"/>
  <c r="D45" i="33"/>
  <c r="B4" i="72"/>
  <c r="B4" i="73"/>
  <c r="B4" i="70"/>
  <c r="B4" i="62"/>
  <c r="F48" i="62"/>
  <c r="B4" i="69"/>
  <c r="B4" i="68"/>
  <c r="B7" i="57"/>
  <c r="B23" i="66"/>
  <c r="A24" i="66"/>
  <c r="A25" i="66" s="1"/>
  <c r="B25" i="66" s="1"/>
  <c r="D26" i="66" s="1"/>
  <c r="A26" i="65"/>
  <c r="B25" i="65"/>
  <c r="B3" i="66"/>
  <c r="B3" i="65"/>
  <c r="A16" i="29"/>
  <c r="D34" i="50"/>
  <c r="B6" i="61" s="1"/>
  <c r="B15" i="62"/>
  <c r="A16" i="62"/>
  <c r="E17" i="33" l="1"/>
  <c r="E20" i="33" s="1"/>
  <c r="A26" i="66"/>
  <c r="B24" i="66"/>
  <c r="D25" i="66" s="1"/>
  <c r="B26" i="65"/>
  <c r="A27" i="65"/>
  <c r="B7" i="61"/>
  <c r="A17" i="29"/>
  <c r="E93" i="33"/>
  <c r="B16" i="62"/>
  <c r="A17" i="62"/>
  <c r="B26" i="66" l="1"/>
  <c r="B27" i="65"/>
  <c r="A28" i="65"/>
  <c r="B28" i="65" s="1"/>
  <c r="A18" i="29"/>
  <c r="B17" i="62"/>
  <c r="A18" i="62"/>
  <c r="D73" i="65" l="1"/>
  <c r="D54" i="65"/>
  <c r="D46" i="65"/>
  <c r="D40" i="65"/>
  <c r="D89" i="65"/>
  <c r="A28" i="66"/>
  <c r="D29" i="65"/>
  <c r="A29" i="65"/>
  <c r="A31" i="65" s="1"/>
  <c r="A19" i="29"/>
  <c r="A20" i="29" s="1"/>
  <c r="B18" i="62"/>
  <c r="A19" i="62"/>
  <c r="B31" i="65" l="1"/>
  <c r="A32" i="65"/>
  <c r="A29" i="66"/>
  <c r="B28" i="66"/>
  <c r="D29" i="66" s="1"/>
  <c r="B29" i="65"/>
  <c r="A21" i="29"/>
  <c r="A22" i="29" s="1"/>
  <c r="B19" i="62"/>
  <c r="A20" i="62"/>
  <c r="B29" i="66" l="1"/>
  <c r="A31" i="66"/>
  <c r="B32" i="65"/>
  <c r="D34" i="65" s="1"/>
  <c r="A34" i="65"/>
  <c r="B34" i="65" s="1"/>
  <c r="B35" i="66"/>
  <c r="D36" i="66" s="1"/>
  <c r="A39" i="65"/>
  <c r="A23" i="29"/>
  <c r="A24" i="29"/>
  <c r="A25" i="29" s="1"/>
  <c r="B22" i="29"/>
  <c r="B20" i="62"/>
  <c r="A21" i="62"/>
  <c r="A26" i="29" l="1"/>
  <c r="A27" i="29" s="1"/>
  <c r="A28" i="29" s="1"/>
  <c r="A31" i="29" s="1"/>
  <c r="A32" i="66"/>
  <c r="B31" i="66"/>
  <c r="B39" i="65"/>
  <c r="A40" i="65"/>
  <c r="B21" i="62"/>
  <c r="A22" i="62"/>
  <c r="B22" i="62" s="1"/>
  <c r="B32" i="66" l="1"/>
  <c r="A33" i="66"/>
  <c r="B40" i="65"/>
  <c r="A41" i="65"/>
  <c r="A44" i="65" s="1"/>
  <c r="D41" i="65"/>
  <c r="D86" i="65"/>
  <c r="A23" i="62"/>
  <c r="B33" i="66" l="1"/>
  <c r="D34" i="66" s="1"/>
  <c r="A34" i="66"/>
  <c r="B36" i="66"/>
  <c r="D78" i="65" s="1"/>
  <c r="B44" i="65"/>
  <c r="A45" i="65"/>
  <c r="B41" i="65"/>
  <c r="B23" i="62"/>
  <c r="A24" i="62"/>
  <c r="B34" i="66" l="1"/>
  <c r="A39" i="66"/>
  <c r="B45" i="65"/>
  <c r="A46" i="65"/>
  <c r="B24" i="62"/>
  <c r="A25" i="62"/>
  <c r="B39" i="66" l="1"/>
  <c r="A40" i="66"/>
  <c r="B46" i="65"/>
  <c r="D47" i="65" s="1"/>
  <c r="A47" i="65"/>
  <c r="B25" i="62"/>
  <c r="A26" i="62"/>
  <c r="B40" i="66" l="1"/>
  <c r="A41" i="66"/>
  <c r="B41" i="66" s="1"/>
  <c r="D49" i="65" s="1"/>
  <c r="D41" i="66"/>
  <c r="B47" i="65"/>
  <c r="A48" i="65"/>
  <c r="B26" i="62"/>
  <c r="A27" i="62"/>
  <c r="B48" i="65" l="1"/>
  <c r="A49" i="65"/>
  <c r="D48" i="65"/>
  <c r="B27" i="62"/>
  <c r="A28" i="62"/>
  <c r="B49" i="65" l="1"/>
  <c r="D50" i="65" s="1"/>
  <c r="A50" i="65"/>
  <c r="A53" i="65"/>
  <c r="B53" i="65" s="1"/>
  <c r="B28" i="62"/>
  <c r="A29" i="62"/>
  <c r="B50" i="65" l="1"/>
  <c r="A54" i="65"/>
  <c r="B29" i="62"/>
  <c r="A30" i="62"/>
  <c r="A57" i="65" l="1"/>
  <c r="B54" i="65"/>
  <c r="D55" i="65" s="1"/>
  <c r="B30" i="62"/>
  <c r="A31" i="62"/>
  <c r="B57" i="65" l="1"/>
  <c r="A59" i="65"/>
  <c r="B31" i="62"/>
  <c r="A32" i="62"/>
  <c r="B59" i="65" l="1"/>
  <c r="A64" i="65"/>
  <c r="B32" i="62"/>
  <c r="A34" i="62"/>
  <c r="B64" i="65" l="1"/>
  <c r="A65" i="65"/>
  <c r="B34" i="62"/>
  <c r="A35" i="62"/>
  <c r="B65" i="65" l="1"/>
  <c r="A66" i="65"/>
  <c r="B35" i="62"/>
  <c r="A36" i="62"/>
  <c r="B66" i="65" l="1"/>
  <c r="D67" i="65" s="1"/>
  <c r="A67" i="65"/>
  <c r="B36" i="62"/>
  <c r="A37" i="62"/>
  <c r="B67" i="65" l="1"/>
  <c r="A70" i="65"/>
  <c r="B37" i="62"/>
  <c r="A38" i="62"/>
  <c r="B70" i="65" l="1"/>
  <c r="A71" i="65"/>
  <c r="B38" i="62"/>
  <c r="A39" i="62"/>
  <c r="B71" i="65" l="1"/>
  <c r="A72" i="65"/>
  <c r="B39" i="62"/>
  <c r="A40" i="62"/>
  <c r="B72" i="65" l="1"/>
  <c r="A73" i="65"/>
  <c r="B40" i="62"/>
  <c r="A41" i="62"/>
  <c r="B73" i="65" l="1"/>
  <c r="D74" i="65" s="1"/>
  <c r="A74" i="65"/>
  <c r="B41" i="62"/>
  <c r="A42" i="62"/>
  <c r="B74" i="65" l="1"/>
  <c r="A77" i="65"/>
  <c r="B42" i="62"/>
  <c r="A43" i="62"/>
  <c r="B77" i="65" l="1"/>
  <c r="A78" i="65"/>
  <c r="B43" i="62"/>
  <c r="A44" i="62"/>
  <c r="B78" i="65" l="1"/>
  <c r="D79" i="65" s="1"/>
  <c r="A79" i="65"/>
  <c r="B44" i="62"/>
  <c r="A45" i="62"/>
  <c r="B79" i="65" l="1"/>
  <c r="D81" i="65" s="1"/>
  <c r="A81" i="65"/>
  <c r="B45" i="62"/>
  <c r="D48" i="62" s="1"/>
  <c r="B81" i="65" l="1"/>
  <c r="A86" i="65"/>
  <c r="A48" i="62"/>
  <c r="B48" i="62" s="1"/>
  <c r="A87" i="65" l="1"/>
  <c r="B86" i="65"/>
  <c r="B87" i="65" l="1"/>
  <c r="D88" i="65" s="1"/>
  <c r="A88" i="65"/>
  <c r="B88" i="65" l="1"/>
  <c r="A89" i="65"/>
  <c r="E53" i="65"/>
  <c r="A14" i="61"/>
  <c r="C11" i="61"/>
  <c r="B3" i="61"/>
  <c r="B2" i="61"/>
  <c r="D1" i="61"/>
  <c r="D11" i="61" s="1"/>
  <c r="F62" i="57"/>
  <c r="G62" i="57"/>
  <c r="E62" i="57"/>
  <c r="H18" i="57"/>
  <c r="I18" i="57"/>
  <c r="H19" i="57"/>
  <c r="I19" i="57"/>
  <c r="H20" i="57"/>
  <c r="I20" i="57"/>
  <c r="H21" i="57"/>
  <c r="I21" i="57"/>
  <c r="H22" i="57"/>
  <c r="I22" i="57"/>
  <c r="H23" i="57"/>
  <c r="I23" i="57"/>
  <c r="H24" i="57"/>
  <c r="I24" i="57"/>
  <c r="H25" i="57"/>
  <c r="I25" i="57"/>
  <c r="H26" i="57"/>
  <c r="I26" i="57"/>
  <c r="H27" i="57"/>
  <c r="I27" i="57"/>
  <c r="H28" i="57"/>
  <c r="I28" i="57"/>
  <c r="H56" i="57"/>
  <c r="I56" i="57"/>
  <c r="H57" i="57"/>
  <c r="I57" i="57"/>
  <c r="A16" i="57"/>
  <c r="B16" i="57" s="1"/>
  <c r="C12" i="57"/>
  <c r="D1" i="57"/>
  <c r="D12" i="57" s="1"/>
  <c r="B3" i="57"/>
  <c r="B2" i="57"/>
  <c r="D168" i="58"/>
  <c r="C1" i="58"/>
  <c r="C13" i="58" s="1"/>
  <c r="A16" i="58" a="1"/>
  <c r="A16" i="58" s="1"/>
  <c r="B3" i="58"/>
  <c r="B2" i="58"/>
  <c r="J19" i="57" l="1"/>
  <c r="J24" i="57"/>
  <c r="B89" i="65"/>
  <c r="D90" i="65" s="1"/>
  <c r="A90" i="65"/>
  <c r="B16" i="58"/>
  <c r="A17" i="58" a="1"/>
  <c r="A17" i="58" s="1"/>
  <c r="B17" i="58" s="1"/>
  <c r="D1" i="58"/>
  <c r="E53" i="33"/>
  <c r="E1" i="61"/>
  <c r="B14" i="61"/>
  <c r="A15" i="61"/>
  <c r="J26" i="57"/>
  <c r="J23" i="57"/>
  <c r="J20" i="57"/>
  <c r="J28" i="57"/>
  <c r="J56" i="57"/>
  <c r="J57" i="57"/>
  <c r="J25" i="57"/>
  <c r="J21" i="57"/>
  <c r="J22" i="57"/>
  <c r="J27" i="57"/>
  <c r="J18" i="57"/>
  <c r="A17" i="57"/>
  <c r="B17" i="57" s="1"/>
  <c r="E1" i="57"/>
  <c r="A92" i="65" l="1"/>
  <c r="B90" i="65"/>
  <c r="D92" i="65" s="1"/>
  <c r="A18" i="58" a="1"/>
  <c r="A18" i="58" s="1"/>
  <c r="B18" i="58" s="1"/>
  <c r="D13" i="58"/>
  <c r="E1" i="58"/>
  <c r="E13" i="58" s="1"/>
  <c r="F1" i="61"/>
  <c r="E11" i="61"/>
  <c r="A16" i="61"/>
  <c r="A17" i="61" s="1"/>
  <c r="B17" i="61" s="1"/>
  <c r="B15" i="61"/>
  <c r="A18" i="57"/>
  <c r="B18" i="57" s="1"/>
  <c r="E12" i="57"/>
  <c r="H13" i="57" s="1"/>
  <c r="F1" i="57"/>
  <c r="A19" i="58" l="1" a="1"/>
  <c r="A19" i="58" s="1"/>
  <c r="B19" i="58" s="1"/>
  <c r="B92" i="65"/>
  <c r="A93" i="65"/>
  <c r="E86" i="33"/>
  <c r="E88" i="33" s="1"/>
  <c r="H1" i="61"/>
  <c r="F11" i="61"/>
  <c r="A18" i="61"/>
  <c r="B16" i="61"/>
  <c r="A19" i="57"/>
  <c r="B19" i="57" s="1"/>
  <c r="F12" i="57"/>
  <c r="I13" i="57" s="1"/>
  <c r="H1" i="57"/>
  <c r="A20" i="58" l="1" a="1"/>
  <c r="A20" i="58" s="1"/>
  <c r="B20" i="58" s="1"/>
  <c r="B93" i="65"/>
  <c r="A94" i="65"/>
  <c r="B94" i="65" s="1"/>
  <c r="D94" i="65"/>
  <c r="A21" i="58" a="1"/>
  <c r="A21" i="58" s="1"/>
  <c r="A22" i="58" s="1" a="1"/>
  <c r="A22" i="58" s="1"/>
  <c r="B22" i="58" s="1"/>
  <c r="H11" i="61"/>
  <c r="I1" i="61"/>
  <c r="I11" i="61" s="1"/>
  <c r="B18" i="61"/>
  <c r="A19" i="61"/>
  <c r="A20" i="57"/>
  <c r="B20" i="57" s="1"/>
  <c r="I1" i="57"/>
  <c r="H12" i="57"/>
  <c r="B19" i="61" l="1"/>
  <c r="A23" i="58" a="1"/>
  <c r="A23" i="58" s="1"/>
  <c r="B21" i="58"/>
  <c r="A20" i="61"/>
  <c r="A21" i="57"/>
  <c r="B21" i="57" s="1"/>
  <c r="J1" i="57"/>
  <c r="J12" i="57" s="1"/>
  <c r="I12" i="57"/>
  <c r="J13" i="57" s="1"/>
  <c r="A24" i="58" a="1"/>
  <c r="A24" i="58" s="1"/>
  <c r="B23" i="58"/>
  <c r="A25" i="58" l="1" a="1"/>
  <c r="A25" i="58" s="1"/>
  <c r="B25" i="58" s="1"/>
  <c r="B20" i="61"/>
  <c r="A21" i="61"/>
  <c r="A22" i="57"/>
  <c r="B24" i="58"/>
  <c r="A26" i="58" l="1" a="1"/>
  <c r="A26" i="58" s="1"/>
  <c r="A27" i="58" s="1" a="1"/>
  <c r="A27" i="58" s="1"/>
  <c r="B21" i="61"/>
  <c r="A22" i="61"/>
  <c r="B22" i="61" s="1"/>
  <c r="A23" i="57"/>
  <c r="B23" i="57" s="1"/>
  <c r="B22" i="57"/>
  <c r="A24" i="57"/>
  <c r="B24" i="57" s="1"/>
  <c r="B26" i="58" l="1"/>
  <c r="A23" i="61"/>
  <c r="B23" i="61" s="1"/>
  <c r="A25" i="57"/>
  <c r="B25" i="57" s="1"/>
  <c r="B27" i="58"/>
  <c r="A28" i="58" a="1"/>
  <c r="A28" i="58" s="1"/>
  <c r="A24" i="61" l="1"/>
  <c r="B24" i="61" s="1"/>
  <c r="A25" i="61"/>
  <c r="A26" i="57"/>
  <c r="B26" i="57" s="1"/>
  <c r="B28" i="58"/>
  <c r="A29" i="58" a="1"/>
  <c r="A29" i="58" s="1"/>
  <c r="B25" i="61" l="1"/>
  <c r="A26" i="61"/>
  <c r="A27" i="57"/>
  <c r="B29" i="58"/>
  <c r="A30" i="58" a="1"/>
  <c r="A30" i="58" s="1"/>
  <c r="B26" i="61" l="1"/>
  <c r="A27" i="61"/>
  <c r="A28" i="57"/>
  <c r="B28" i="57" s="1"/>
  <c r="B27" i="57"/>
  <c r="A29" i="57"/>
  <c r="B30" i="58"/>
  <c r="A31" i="58" a="1"/>
  <c r="A31" i="58" s="1"/>
  <c r="B27" i="61" l="1"/>
  <c r="A28" i="61"/>
  <c r="A30" i="57"/>
  <c r="B29" i="57"/>
  <c r="B31" i="58"/>
  <c r="A32" i="58" a="1"/>
  <c r="A32" i="58" s="1"/>
  <c r="B28" i="61" l="1"/>
  <c r="A29" i="61"/>
  <c r="A31" i="57"/>
  <c r="B30" i="57"/>
  <c r="B32" i="58"/>
  <c r="A33" i="58" a="1"/>
  <c r="A33" i="58" s="1"/>
  <c r="B29" i="61" l="1"/>
  <c r="A30" i="61"/>
  <c r="A32" i="57"/>
  <c r="B31" i="57"/>
  <c r="B33" i="58"/>
  <c r="A34" i="58" a="1"/>
  <c r="A34" i="58" s="1"/>
  <c r="B30" i="61" l="1"/>
  <c r="A31" i="61"/>
  <c r="A33" i="57"/>
  <c r="B32" i="57"/>
  <c r="B34" i="58"/>
  <c r="A35" i="58" a="1"/>
  <c r="A35" i="58" s="1"/>
  <c r="B31" i="61" l="1"/>
  <c r="A32" i="61"/>
  <c r="A34" i="57"/>
  <c r="B33" i="57"/>
  <c r="B35" i="58"/>
  <c r="A36" i="58" a="1"/>
  <c r="A36" i="58" s="1"/>
  <c r="B32" i="61" l="1"/>
  <c r="A33" i="61"/>
  <c r="A35" i="57"/>
  <c r="B34" i="57"/>
  <c r="B36" i="58"/>
  <c r="A37" i="58" a="1"/>
  <c r="A37" i="58" s="1"/>
  <c r="B33" i="61" l="1"/>
  <c r="A34" i="61"/>
  <c r="A36" i="57"/>
  <c r="B35" i="57"/>
  <c r="B37" i="58"/>
  <c r="A38" i="58" a="1"/>
  <c r="A38" i="58" s="1"/>
  <c r="B34" i="61" l="1"/>
  <c r="A35" i="61"/>
  <c r="A37" i="57"/>
  <c r="B36" i="57"/>
  <c r="B38" i="58"/>
  <c r="A39" i="58" a="1"/>
  <c r="A39" i="58" s="1"/>
  <c r="B35" i="61" l="1"/>
  <c r="A36" i="61"/>
  <c r="A38" i="57"/>
  <c r="B37" i="57"/>
  <c r="B39" i="58"/>
  <c r="A40" i="58" a="1"/>
  <c r="A40" i="58" s="1"/>
  <c r="B36" i="61" l="1"/>
  <c r="A37" i="61"/>
  <c r="A39" i="57"/>
  <c r="B38" i="57"/>
  <c r="B40" i="58"/>
  <c r="A41" i="58" a="1"/>
  <c r="A41" i="58" s="1"/>
  <c r="B37" i="61" l="1"/>
  <c r="A38" i="61"/>
  <c r="A40" i="57"/>
  <c r="B39" i="57"/>
  <c r="B41" i="58"/>
  <c r="A42" i="58" a="1"/>
  <c r="A42" i="58" s="1"/>
  <c r="B38" i="61" l="1"/>
  <c r="A39" i="61"/>
  <c r="A41" i="57"/>
  <c r="B40" i="57"/>
  <c r="B42" i="58"/>
  <c r="A43" i="58" a="1"/>
  <c r="A43" i="58" s="1"/>
  <c r="B39" i="61" l="1"/>
  <c r="A40" i="61"/>
  <c r="A42" i="57"/>
  <c r="B41" i="57"/>
  <c r="B43" i="58"/>
  <c r="A44" i="58" a="1"/>
  <c r="A44" i="58" s="1"/>
  <c r="B40" i="61" l="1"/>
  <c r="A41" i="61"/>
  <c r="A43" i="57"/>
  <c r="B42" i="57"/>
  <c r="B44" i="58"/>
  <c r="A45" i="58" a="1"/>
  <c r="A45" i="58" s="1"/>
  <c r="B41" i="61" l="1"/>
  <c r="A42" i="61"/>
  <c r="A44" i="57"/>
  <c r="B43" i="57"/>
  <c r="B45" i="58"/>
  <c r="A46" i="58" a="1"/>
  <c r="A46" i="58" s="1"/>
  <c r="B42" i="61" l="1"/>
  <c r="A43" i="61"/>
  <c r="A45" i="57"/>
  <c r="B44" i="57"/>
  <c r="B46" i="58"/>
  <c r="A47" i="58" a="1"/>
  <c r="A47" i="58" s="1"/>
  <c r="B43" i="61" l="1"/>
  <c r="A44" i="61"/>
  <c r="A46" i="57"/>
  <c r="B45" i="57"/>
  <c r="B47" i="58"/>
  <c r="A48" i="58" a="1"/>
  <c r="A48" i="58" s="1"/>
  <c r="B44" i="61" l="1"/>
  <c r="A45" i="61"/>
  <c r="A47" i="57"/>
  <c r="B46" i="57"/>
  <c r="B48" i="58"/>
  <c r="A49" i="58" a="1"/>
  <c r="A49" i="58" s="1"/>
  <c r="B45" i="61" l="1"/>
  <c r="A46" i="61"/>
  <c r="A48" i="57"/>
  <c r="B47" i="57"/>
  <c r="B49" i="58"/>
  <c r="A50" i="58" a="1"/>
  <c r="A50" i="58" s="1"/>
  <c r="B46" i="61" l="1"/>
  <c r="A47" i="61"/>
  <c r="A49" i="57"/>
  <c r="B48" i="57"/>
  <c r="B50" i="58"/>
  <c r="A51" i="58" a="1"/>
  <c r="A51" i="58" s="1"/>
  <c r="B47" i="61" l="1"/>
  <c r="A48" i="61"/>
  <c r="A50" i="57"/>
  <c r="B49" i="57"/>
  <c r="B51" i="58"/>
  <c r="A52" i="58" a="1"/>
  <c r="A52" i="58" s="1"/>
  <c r="B48" i="61" l="1"/>
  <c r="A49" i="61"/>
  <c r="A51" i="57"/>
  <c r="B50" i="57"/>
  <c r="B52" i="58"/>
  <c r="A53" i="58" a="1"/>
  <c r="A53" i="58" s="1"/>
  <c r="B49" i="61" l="1"/>
  <c r="A50" i="61"/>
  <c r="A52" i="57"/>
  <c r="B51" i="57"/>
  <c r="B53" i="58"/>
  <c r="A54" i="58" a="1"/>
  <c r="A54" i="58" s="1"/>
  <c r="B50" i="61" l="1"/>
  <c r="A51" i="61"/>
  <c r="A53" i="57"/>
  <c r="B52" i="57"/>
  <c r="B54" i="58"/>
  <c r="A55" i="58" a="1"/>
  <c r="A55" i="58" s="1"/>
  <c r="B51" i="61" l="1"/>
  <c r="A52" i="61"/>
  <c r="A54" i="57"/>
  <c r="B53" i="57"/>
  <c r="B55" i="58"/>
  <c r="A56" i="58" a="1"/>
  <c r="A56" i="58" s="1"/>
  <c r="B52" i="61" l="1"/>
  <c r="A53" i="61"/>
  <c r="A55" i="57"/>
  <c r="B54" i="57"/>
  <c r="B56" i="58"/>
  <c r="A57" i="58" a="1"/>
  <c r="A57" i="58" s="1"/>
  <c r="B53" i="61" l="1"/>
  <c r="A54" i="61"/>
  <c r="A56" i="57"/>
  <c r="B55" i="57"/>
  <c r="B57" i="58"/>
  <c r="A58" i="58" a="1"/>
  <c r="A58" i="58" s="1"/>
  <c r="B54" i="61" l="1"/>
  <c r="A55" i="61"/>
  <c r="A56" i="61" s="1"/>
  <c r="A57" i="57"/>
  <c r="B56" i="57"/>
  <c r="B58" i="58"/>
  <c r="A59" i="58" a="1"/>
  <c r="A59" i="58" s="1"/>
  <c r="B56" i="61" l="1"/>
  <c r="A57" i="61"/>
  <c r="B57" i="61" s="1"/>
  <c r="B55" i="61"/>
  <c r="B57" i="57"/>
  <c r="B59" i="58"/>
  <c r="A60" i="58" a="1"/>
  <c r="A60" i="58" s="1"/>
  <c r="A58" i="61" l="1"/>
  <c r="B58" i="61" s="1"/>
  <c r="B60" i="58"/>
  <c r="A61" i="58" a="1"/>
  <c r="A61" i="58" s="1"/>
  <c r="B61" i="58" l="1"/>
  <c r="A62" i="58" a="1"/>
  <c r="A62" i="58" s="1"/>
  <c r="B62" i="58" l="1"/>
  <c r="A63" i="58" a="1"/>
  <c r="A63" i="58" s="1"/>
  <c r="B63" i="58" l="1"/>
  <c r="A64" i="58" a="1"/>
  <c r="A64" i="58" s="1"/>
  <c r="B64" i="58" l="1"/>
  <c r="A65" i="58" a="1"/>
  <c r="A65" i="58" s="1"/>
  <c r="B65" i="58" l="1"/>
  <c r="A66" i="58" a="1"/>
  <c r="A66" i="58" s="1"/>
  <c r="A60" i="57" l="1"/>
  <c r="B60" i="57" s="1"/>
  <c r="B66" i="58"/>
  <c r="A67" i="58" a="1"/>
  <c r="A67" i="58" s="1"/>
  <c r="A62" i="57" l="1"/>
  <c r="B62" i="57" s="1"/>
  <c r="B67" i="58"/>
  <c r="A68" i="58" a="1"/>
  <c r="A68" i="58" s="1"/>
  <c r="D39" i="65" l="1"/>
  <c r="A60" i="61"/>
  <c r="B60" i="61" s="1"/>
  <c r="B68" i="58"/>
  <c r="A69" i="58" a="1"/>
  <c r="A69" i="58" s="1"/>
  <c r="D53" i="65" l="1"/>
  <c r="D53" i="33"/>
  <c r="B69" i="58"/>
  <c r="A70" i="58" a="1"/>
  <c r="A70" i="58" s="1"/>
  <c r="B70" i="58" l="1"/>
  <c r="A71" i="58" a="1"/>
  <c r="A71" i="58" s="1"/>
  <c r="B71" i="58" l="1"/>
  <c r="A72" i="58" a="1"/>
  <c r="A72" i="58" s="1"/>
  <c r="B72" i="58" l="1"/>
  <c r="A73" i="58" a="1"/>
  <c r="A73" i="58" s="1"/>
  <c r="B73" i="58" l="1"/>
  <c r="A74" i="58" a="1"/>
  <c r="A74" i="58" s="1"/>
  <c r="B74" i="58" l="1"/>
  <c r="A75" i="58" a="1"/>
  <c r="A75" i="58" s="1"/>
  <c r="B75" i="58" l="1"/>
  <c r="A76" i="58" a="1"/>
  <c r="A76" i="58" s="1"/>
  <c r="B76" i="58" l="1"/>
  <c r="A77" i="58" a="1"/>
  <c r="A77" i="58" s="1"/>
  <c r="B77" i="58" l="1"/>
  <c r="A78" i="58" a="1"/>
  <c r="A78" i="58" s="1"/>
  <c r="B78" i="58" l="1"/>
  <c r="A79" i="58" a="1"/>
  <c r="A79" i="58" s="1"/>
  <c r="B79" i="58" l="1"/>
  <c r="A80" i="58" a="1"/>
  <c r="A80" i="58" s="1"/>
  <c r="B80" i="58" l="1"/>
  <c r="A81" i="58" a="1"/>
  <c r="A81" i="58" s="1"/>
  <c r="B81" i="58" l="1"/>
  <c r="A82" i="58" a="1"/>
  <c r="A82" i="58" s="1"/>
  <c r="B82" i="58" l="1"/>
  <c r="A83" i="58" a="1"/>
  <c r="A83" i="58" s="1"/>
  <c r="B83" i="58" l="1"/>
  <c r="A84" i="58" a="1"/>
  <c r="A84" i="58" s="1"/>
  <c r="B84" i="58" l="1"/>
  <c r="A85" i="58" a="1"/>
  <c r="A85" i="58" s="1"/>
  <c r="B85" i="58" l="1"/>
  <c r="A86" i="58" a="1"/>
  <c r="A86" i="58" s="1"/>
  <c r="B86" i="58" l="1"/>
  <c r="A87" i="58" a="1"/>
  <c r="A87" i="58" s="1"/>
  <c r="B87" i="58" l="1"/>
  <c r="A88" i="58" a="1"/>
  <c r="A88" i="58" s="1"/>
  <c r="B88" i="58" l="1"/>
  <c r="A89" i="58" a="1"/>
  <c r="A89" i="58" s="1"/>
  <c r="B89" i="58" l="1"/>
  <c r="A90" i="58" a="1"/>
  <c r="A90" i="58" s="1"/>
  <c r="B90" i="58" l="1"/>
  <c r="A91" i="58" a="1"/>
  <c r="A91" i="58" s="1"/>
  <c r="B91" i="58" l="1"/>
  <c r="A92" i="58" a="1"/>
  <c r="A92" i="58" s="1"/>
  <c r="B92" i="58" l="1"/>
  <c r="A93" i="58" a="1"/>
  <c r="A93" i="58" s="1"/>
  <c r="B93" i="58" l="1"/>
  <c r="A94" i="58" a="1"/>
  <c r="A94" i="58" s="1"/>
  <c r="B94" i="58" l="1"/>
  <c r="A95" i="58" a="1"/>
  <c r="A95" i="58" s="1"/>
  <c r="B95" i="58" l="1"/>
  <c r="A96" i="58" a="1"/>
  <c r="A96" i="58" s="1"/>
  <c r="B96" i="58" l="1"/>
  <c r="A97" i="58" a="1"/>
  <c r="A97" i="58" s="1"/>
  <c r="B97" i="58" l="1"/>
  <c r="A98" i="58" a="1"/>
  <c r="A98" i="58" s="1"/>
  <c r="B98" i="58" l="1"/>
  <c r="A99" i="58" a="1"/>
  <c r="A99" i="58" s="1"/>
  <c r="B99" i="58" l="1"/>
  <c r="A100" i="58" a="1"/>
  <c r="A100" i="58" s="1"/>
  <c r="B100" i="58" l="1"/>
  <c r="A101" i="58" a="1"/>
  <c r="A101" i="58" s="1"/>
  <c r="B101" i="58" l="1"/>
  <c r="A102" i="58" a="1"/>
  <c r="A102" i="58" s="1"/>
  <c r="B102" i="58" l="1"/>
  <c r="A103" i="58" a="1"/>
  <c r="A103" i="58" s="1"/>
  <c r="B103" i="58" l="1"/>
  <c r="A104" i="58" a="1"/>
  <c r="A104" i="58" s="1"/>
  <c r="B104" i="58" l="1"/>
  <c r="A105" i="58" a="1"/>
  <c r="A105" i="58" s="1"/>
  <c r="B105" i="58" l="1"/>
  <c r="A106" i="58" a="1"/>
  <c r="A106" i="58" s="1"/>
  <c r="B106" i="58" l="1"/>
  <c r="A107" i="58" a="1"/>
  <c r="A107" i="58" s="1"/>
  <c r="B107" i="58" l="1"/>
  <c r="A108" i="58" a="1"/>
  <c r="A108" i="58" s="1"/>
  <c r="B108" i="58" l="1"/>
  <c r="A109" i="58" a="1"/>
  <c r="A109" i="58" s="1"/>
  <c r="B109" i="58" l="1"/>
  <c r="A110" i="58" a="1"/>
  <c r="A110" i="58" s="1"/>
  <c r="B110" i="58" l="1"/>
  <c r="A111" i="58" a="1"/>
  <c r="A111" i="58" s="1"/>
  <c r="B111" i="58" l="1"/>
  <c r="A112" i="58" a="1"/>
  <c r="A112" i="58" s="1"/>
  <c r="B112" i="58" l="1"/>
  <c r="A113" i="58" a="1"/>
  <c r="A113" i="58" s="1"/>
  <c r="B113" i="58" l="1"/>
  <c r="A114" i="58" a="1"/>
  <c r="A114" i="58" s="1"/>
  <c r="B114" i="58" l="1"/>
  <c r="A115" i="58" a="1"/>
  <c r="A115" i="58" s="1"/>
  <c r="B115" i="58" l="1"/>
  <c r="A116" i="58" a="1"/>
  <c r="A116" i="58" s="1"/>
  <c r="B116" i="58" l="1"/>
  <c r="A117" i="58" a="1"/>
  <c r="A117" i="58" s="1"/>
  <c r="B117" i="58" l="1"/>
  <c r="A118" i="58" a="1"/>
  <c r="A118" i="58" s="1"/>
  <c r="B118" i="58" l="1"/>
  <c r="A119" i="58" a="1"/>
  <c r="A119" i="58" s="1"/>
  <c r="B119" i="58" l="1"/>
  <c r="A120" i="58" a="1"/>
  <c r="A120" i="58" s="1"/>
  <c r="B120" i="58" l="1"/>
  <c r="A121" i="58" a="1"/>
  <c r="A121" i="58" s="1"/>
  <c r="B121" i="58" l="1"/>
  <c r="A122" i="58" a="1"/>
  <c r="A122" i="58" s="1"/>
  <c r="B122" i="58" l="1"/>
  <c r="A123" i="58" a="1"/>
  <c r="A123" i="58" s="1"/>
  <c r="B123" i="58" l="1"/>
  <c r="A124" i="58" a="1"/>
  <c r="A124" i="58" s="1"/>
  <c r="B124" i="58" l="1"/>
  <c r="A125" i="58" a="1"/>
  <c r="A125" i="58" s="1"/>
  <c r="B125" i="58" l="1"/>
  <c r="A126" i="58" a="1"/>
  <c r="A126" i="58" s="1"/>
  <c r="B126" i="58" l="1"/>
  <c r="A127" i="58" a="1"/>
  <c r="A127" i="58" s="1"/>
  <c r="B127" i="58" l="1"/>
  <c r="A128" i="58" a="1"/>
  <c r="A128" i="58" s="1"/>
  <c r="B128" i="58" l="1"/>
  <c r="A129" i="58" a="1"/>
  <c r="A129" i="58" s="1"/>
  <c r="B129" i="58" l="1"/>
  <c r="A130" i="58" a="1"/>
  <c r="A130" i="58" s="1"/>
  <c r="B130" i="58" l="1"/>
  <c r="A131" i="58" a="1"/>
  <c r="A131" i="58" s="1"/>
  <c r="B131" i="58" l="1"/>
  <c r="A132" i="58" a="1"/>
  <c r="A132" i="58" s="1"/>
  <c r="B132" i="58" l="1"/>
  <c r="A133" i="58" a="1"/>
  <c r="A133" i="58" s="1"/>
  <c r="B133" i="58" l="1"/>
  <c r="A134" i="58" a="1"/>
  <c r="A134" i="58" s="1"/>
  <c r="B134" i="58" l="1"/>
  <c r="A135" i="58" a="1"/>
  <c r="A135" i="58" s="1"/>
  <c r="B135" i="58" l="1"/>
  <c r="A136" i="58" a="1"/>
  <c r="A136" i="58" s="1"/>
  <c r="B136" i="58" l="1"/>
  <c r="A137" i="58" a="1"/>
  <c r="A137" i="58" s="1"/>
  <c r="B137" i="58" l="1"/>
  <c r="A138" i="58" a="1"/>
  <c r="A138" i="58" s="1"/>
  <c r="B138" i="58" l="1"/>
  <c r="A139" i="58" a="1"/>
  <c r="A139" i="58" s="1"/>
  <c r="B139" i="58" l="1"/>
  <c r="A140" i="58" a="1"/>
  <c r="A140" i="58" s="1"/>
  <c r="B140" i="58" l="1"/>
  <c r="A141" i="58" a="1"/>
  <c r="A141" i="58" s="1"/>
  <c r="B141" i="58" l="1"/>
  <c r="A142" i="58" a="1"/>
  <c r="A142" i="58" s="1"/>
  <c r="B142" i="58" l="1"/>
  <c r="A143" i="58" a="1"/>
  <c r="A143" i="58" s="1"/>
  <c r="B143" i="58" l="1"/>
  <c r="A144" i="58" a="1"/>
  <c r="A144" i="58" s="1"/>
  <c r="B144" i="58" l="1"/>
  <c r="A145" i="58" a="1"/>
  <c r="A145" i="58" s="1"/>
  <c r="B145" i="58" l="1"/>
  <c r="A146" i="58" a="1"/>
  <c r="A146" i="58" s="1"/>
  <c r="B146" i="58" l="1"/>
  <c r="A147" i="58" a="1"/>
  <c r="A147" i="58" s="1"/>
  <c r="B147" i="58" l="1"/>
  <c r="A148" i="58" a="1"/>
  <c r="A148" i="58" s="1"/>
  <c r="B148" i="58" l="1"/>
  <c r="A149" i="58" a="1"/>
  <c r="A149" i="58" s="1"/>
  <c r="B149" i="58" l="1"/>
  <c r="A150" i="58" a="1"/>
  <c r="A150" i="58" s="1"/>
  <c r="B150" i="58" l="1"/>
  <c r="A151" i="58" a="1"/>
  <c r="A151" i="58" s="1"/>
  <c r="B151" i="58" l="1"/>
  <c r="A152" i="58" a="1"/>
  <c r="A152" i="58" s="1"/>
  <c r="B152" i="58" l="1"/>
  <c r="A153" i="58" a="1"/>
  <c r="A153" i="58" s="1"/>
  <c r="B153" i="58" l="1"/>
  <c r="A154" i="58" a="1"/>
  <c r="A154" i="58" s="1"/>
  <c r="B154" i="58" l="1"/>
  <c r="A155" i="58" a="1"/>
  <c r="A155" i="58" s="1"/>
  <c r="B155" i="58" l="1"/>
  <c r="A156" i="58" a="1"/>
  <c r="A156" i="58" s="1"/>
  <c r="D2" i="50"/>
  <c r="D1" i="50"/>
  <c r="D26" i="50"/>
  <c r="B8" i="69" s="1"/>
  <c r="B9" i="69" s="1"/>
  <c r="B156" i="58" l="1"/>
  <c r="A157" i="58" a="1"/>
  <c r="A157" i="58" s="1"/>
  <c r="B157" i="58" l="1"/>
  <c r="A158" i="58" a="1"/>
  <c r="A158" i="58" s="1"/>
  <c r="E18" i="50"/>
  <c r="B8" i="33" s="1"/>
  <c r="E19" i="50"/>
  <c r="E25" i="50"/>
  <c r="E28" i="50"/>
  <c r="E29" i="50"/>
  <c r="E36" i="50"/>
  <c r="E37" i="50"/>
  <c r="E38" i="50"/>
  <c r="E12" i="50"/>
  <c r="A29" i="50"/>
  <c r="A18" i="50"/>
  <c r="A19" i="50" s="1"/>
  <c r="A20" i="50" s="1"/>
  <c r="D20" i="50" s="1"/>
  <c r="B8" i="68" s="1"/>
  <c r="B9" i="68" l="1"/>
  <c r="E18" i="2"/>
  <c r="B158" i="58"/>
  <c r="A159" i="58" a="1"/>
  <c r="A159" i="58" s="1"/>
  <c r="D28" i="50"/>
  <c r="B6" i="70" s="1"/>
  <c r="D38" i="50"/>
  <c r="D12" i="50"/>
  <c r="B6" i="2" s="1"/>
  <c r="B7" i="2" s="1"/>
  <c r="D36" i="50"/>
  <c r="B7" i="62" s="1"/>
  <c r="D19" i="50"/>
  <c r="D37" i="50"/>
  <c r="B7" i="29" s="1"/>
  <c r="D18" i="50"/>
  <c r="D29" i="50"/>
  <c r="B6" i="72" s="1"/>
  <c r="D17" i="33" l="1"/>
  <c r="D18" i="33"/>
  <c r="D19" i="33"/>
  <c r="D17" i="23"/>
  <c r="D18" i="65"/>
  <c r="D17" i="65"/>
  <c r="D19" i="65"/>
  <c r="D17" i="66"/>
  <c r="D23" i="65"/>
  <c r="D23" i="33"/>
  <c r="D32" i="66"/>
  <c r="D32" i="23"/>
  <c r="B7" i="72"/>
  <c r="D28" i="66"/>
  <c r="D31" i="23"/>
  <c r="D31" i="66"/>
  <c r="D28" i="23"/>
  <c r="B6" i="18"/>
  <c r="B7" i="18" s="1"/>
  <c r="B7" i="70"/>
  <c r="D29" i="47"/>
  <c r="D22" i="23"/>
  <c r="D21" i="23"/>
  <c r="D23" i="23"/>
  <c r="B7" i="33"/>
  <c r="B8" i="29"/>
  <c r="B7" i="23"/>
  <c r="D15" i="77" s="1"/>
  <c r="B8" i="62"/>
  <c r="B159" i="58"/>
  <c r="A160" i="58" a="1"/>
  <c r="A160" i="58" s="1"/>
  <c r="D14" i="77" l="1"/>
  <c r="D19" i="22"/>
  <c r="B8" i="23"/>
  <c r="B160" i="58"/>
  <c r="A161" i="58" a="1"/>
  <c r="A161" i="58" s="1"/>
  <c r="B161" i="58" l="1"/>
  <c r="A162" i="58" a="1"/>
  <c r="A162" i="58" s="1"/>
  <c r="D25" i="50"/>
  <c r="B8" i="47" s="1"/>
  <c r="B9" i="47" l="1"/>
  <c r="B162" i="58"/>
  <c r="A163" i="58" a="1"/>
  <c r="A163" i="58" s="1"/>
  <c r="B163" i="58" l="1"/>
  <c r="A164" i="58" a="1"/>
  <c r="A164" i="58" s="1"/>
  <c r="B164" i="58" l="1"/>
  <c r="A165" i="58" a="1"/>
  <c r="A165" i="58" s="1"/>
  <c r="B165" i="58" l="1"/>
  <c r="B2" i="2"/>
  <c r="B1" i="2"/>
  <c r="A14" i="2"/>
  <c r="B168" i="58" l="1"/>
  <c r="A15" i="2"/>
  <c r="A16" i="2" s="1"/>
  <c r="A17" i="2" l="1"/>
  <c r="B17" i="2" s="1"/>
  <c r="B16" i="2"/>
  <c r="A18" i="2"/>
  <c r="A22" i="2" s="1"/>
  <c r="B169" i="58"/>
  <c r="B170" i="58"/>
  <c r="A23" i="2" l="1"/>
  <c r="A24" i="2" s="1"/>
  <c r="A25" i="2" l="1"/>
  <c r="B25" i="2" l="1"/>
  <c r="E27" i="2" s="1"/>
  <c r="A26" i="2"/>
  <c r="A16" i="23"/>
  <c r="A17" i="23" l="1"/>
  <c r="A18" i="23" s="1"/>
  <c r="B18" i="23" s="1"/>
  <c r="B26" i="2"/>
  <c r="E28" i="2" s="1"/>
  <c r="A27" i="2"/>
  <c r="D24" i="23" l="1"/>
  <c r="D66" i="33"/>
  <c r="D26" i="33"/>
  <c r="A28" i="2"/>
  <c r="A32" i="2" s="1"/>
  <c r="B32" i="2" s="1"/>
  <c r="B27" i="2"/>
  <c r="E32" i="22"/>
  <c r="B28" i="2" l="1"/>
  <c r="A33" i="2"/>
  <c r="B33" i="2" l="1"/>
  <c r="A34" i="2"/>
  <c r="B34" i="2" l="1"/>
  <c r="E36" i="2" s="1"/>
  <c r="A35" i="2"/>
  <c r="B35" i="2" l="1"/>
  <c r="E37" i="2" s="1"/>
  <c r="A36" i="2"/>
  <c r="B36" i="2" l="1"/>
  <c r="A37" i="2"/>
  <c r="A39" i="2" s="1"/>
  <c r="B39" i="2" s="1"/>
  <c r="B37" i="2" l="1"/>
  <c r="E13" i="47"/>
  <c r="F1" i="47"/>
  <c r="E15" i="22"/>
  <c r="A15" i="22"/>
  <c r="B2" i="47"/>
  <c r="B26" i="47" l="1"/>
  <c r="A29" i="47"/>
  <c r="B29" i="47" s="1"/>
  <c r="D30" i="47" s="1"/>
  <c r="F13" i="47"/>
  <c r="G1" i="47"/>
  <c r="C20" i="22"/>
  <c r="B15" i="22"/>
  <c r="C19" i="22"/>
  <c r="A18" i="22"/>
  <c r="B18" i="22" s="1"/>
  <c r="A14" i="18"/>
  <c r="A30" i="47" l="1"/>
  <c r="B30" i="47" s="1"/>
  <c r="D44" i="65"/>
  <c r="D22" i="66"/>
  <c r="H1" i="47"/>
  <c r="G13" i="47"/>
  <c r="B14" i="18"/>
  <c r="A15" i="18"/>
  <c r="B15" i="18" s="1"/>
  <c r="A19" i="22"/>
  <c r="B34" i="47" l="1"/>
  <c r="D21" i="66"/>
  <c r="I1" i="47"/>
  <c r="I13" i="47" s="1"/>
  <c r="H13" i="47"/>
  <c r="B19" i="22"/>
  <c r="A20" i="22"/>
  <c r="D45" i="65" l="1"/>
  <c r="D23" i="66"/>
  <c r="B20" i="22"/>
  <c r="A21" i="22"/>
  <c r="D21" i="22" l="1"/>
  <c r="B21" i="22"/>
  <c r="A23" i="22"/>
  <c r="A19" i="18"/>
  <c r="A20" i="18" l="1"/>
  <c r="B20" i="18"/>
  <c r="A21" i="18"/>
  <c r="B21" i="18" s="1"/>
  <c r="B23" i="22"/>
  <c r="A25" i="22"/>
  <c r="B19" i="18"/>
  <c r="D25" i="22" l="1"/>
  <c r="B25" i="22"/>
  <c r="A28" i="22"/>
  <c r="A22" i="18"/>
  <c r="B28" i="22" l="1"/>
  <c r="A29" i="22"/>
  <c r="B22" i="18"/>
  <c r="A23" i="18"/>
  <c r="A24" i="18" l="1"/>
  <c r="A25" i="18"/>
  <c r="B24" i="18"/>
  <c r="B29" i="22"/>
  <c r="A30" i="22"/>
  <c r="B23" i="18"/>
  <c r="B25" i="18" l="1"/>
  <c r="A26" i="18"/>
  <c r="B30" i="22"/>
  <c r="A31" i="22"/>
  <c r="B26" i="18" l="1"/>
  <c r="A27" i="18"/>
  <c r="B31" i="22"/>
  <c r="D32" i="22" s="1"/>
  <c r="A32" i="22"/>
  <c r="B27" i="18" l="1"/>
  <c r="A28" i="18"/>
  <c r="A29" i="18" s="1"/>
  <c r="A31" i="18" s="1"/>
  <c r="B31" i="18" s="1"/>
  <c r="B32" i="22"/>
  <c r="D34" i="22" s="1"/>
  <c r="A34" i="22"/>
  <c r="B29" i="18" l="1"/>
  <c r="B28" i="18"/>
  <c r="D29" i="18" s="1"/>
  <c r="B34" i="22"/>
  <c r="D36" i="22" s="1"/>
  <c r="A36" i="22"/>
  <c r="B36" i="22" s="1"/>
  <c r="E15" i="2" s="1"/>
  <c r="A17" i="33" l="1"/>
  <c r="A18" i="33" l="1"/>
  <c r="B17" i="33"/>
  <c r="A19" i="33" l="1"/>
  <c r="B18" i="33"/>
  <c r="A20" i="33" l="1"/>
  <c r="B19" i="33"/>
  <c r="D20" i="33" s="1"/>
  <c r="B20" i="33" l="1"/>
  <c r="A23" i="33"/>
  <c r="A24" i="33" l="1"/>
  <c r="A25" i="33" s="1"/>
  <c r="B25" i="33" l="1"/>
  <c r="B23" i="33"/>
  <c r="A26" i="33" l="1"/>
  <c r="A27" i="33"/>
  <c r="B26" i="33"/>
  <c r="B24" i="33"/>
  <c r="B27" i="33" l="1"/>
  <c r="A28" i="33"/>
  <c r="B28" i="33" l="1"/>
  <c r="D29" i="33" s="1"/>
  <c r="A29" i="33"/>
  <c r="B29" i="33" l="1"/>
  <c r="A31" i="33"/>
  <c r="B31" i="33" l="1"/>
  <c r="A32" i="33"/>
  <c r="B32" i="33" l="1"/>
  <c r="D34" i="33" s="1"/>
  <c r="A34" i="33"/>
  <c r="A39" i="33" s="1"/>
  <c r="A40" i="33" s="1"/>
  <c r="B40" i="33" s="1"/>
  <c r="A41" i="33" l="1"/>
  <c r="B41" i="33" s="1"/>
  <c r="B4" i="61" l="1"/>
  <c r="B4" i="57"/>
  <c r="B4" i="58"/>
  <c r="D3" i="50"/>
  <c r="B3" i="2"/>
  <c r="B4" i="47"/>
  <c r="B15" i="2" l="1"/>
  <c r="B14" i="2"/>
  <c r="E17" i="2" l="1"/>
  <c r="B22" i="2"/>
  <c r="B18" i="2"/>
  <c r="E22" i="2" s="1"/>
  <c r="E33" i="2" l="1"/>
  <c r="E24" i="2"/>
  <c r="E23" i="2"/>
  <c r="E32" i="2"/>
  <c r="E34" i="2"/>
  <c r="E35" i="2"/>
  <c r="E26" i="2"/>
  <c r="E25" i="2"/>
  <c r="B23" i="2"/>
  <c r="B24" i="2" l="1"/>
  <c r="A35" i="18" l="1"/>
  <c r="B35" i="18" s="1"/>
  <c r="E23" i="33"/>
  <c r="D93" i="65" l="1"/>
  <c r="D93" i="33"/>
  <c r="B1" i="33"/>
  <c r="B16" i="23" l="1"/>
  <c r="B17" i="23" l="1"/>
  <c r="D18" i="23" s="1"/>
  <c r="A21" i="23" l="1"/>
  <c r="B21" i="23" l="1"/>
  <c r="A22" i="23" l="1"/>
  <c r="A23" i="23" l="1"/>
  <c r="B22" i="23"/>
  <c r="A24" i="23" l="1"/>
  <c r="B23" i="23"/>
  <c r="A25" i="23" l="1"/>
  <c r="B24" i="23"/>
  <c r="D25" i="23" s="1"/>
  <c r="A26" i="23" l="1"/>
  <c r="B25" i="23"/>
  <c r="D26" i="23" s="1"/>
  <c r="B26" i="23" l="1"/>
  <c r="D89" i="33" l="1"/>
  <c r="D73" i="33"/>
  <c r="D54" i="33"/>
  <c r="D40" i="33"/>
  <c r="D46" i="33"/>
  <c r="B31" i="23"/>
  <c r="A28" i="23"/>
  <c r="B28" i="23" l="1"/>
  <c r="A29" i="23" l="1"/>
  <c r="B2" i="29"/>
  <c r="B29" i="23" l="1"/>
  <c r="D36" i="23" s="1"/>
  <c r="B15" i="29"/>
  <c r="B17" i="29"/>
  <c r="D78" i="33" l="1"/>
  <c r="A39" i="23"/>
  <c r="B16" i="29"/>
  <c r="B18" i="29"/>
  <c r="B39" i="23" l="1"/>
  <c r="A40" i="23"/>
  <c r="B19" i="29"/>
  <c r="B40" i="23" l="1"/>
  <c r="A41" i="23"/>
  <c r="B41" i="23" s="1"/>
  <c r="D49" i="33" s="1"/>
  <c r="D41" i="23"/>
  <c r="B20" i="29"/>
  <c r="B21" i="29" l="1"/>
  <c r="B23" i="29" l="1"/>
  <c r="B24" i="29" l="1"/>
  <c r="B25" i="29" l="1"/>
  <c r="B26" i="29"/>
  <c r="B27" i="29" l="1"/>
  <c r="B28" i="29"/>
  <c r="B31" i="29" l="1"/>
  <c r="B3" i="33" l="1"/>
  <c r="B4" i="29"/>
  <c r="B3" i="18" l="1"/>
  <c r="B1" i="18"/>
  <c r="B3" i="22"/>
  <c r="B3" i="23"/>
  <c r="B1" i="23"/>
  <c r="B8" i="2"/>
  <c r="B3" i="47" l="1"/>
  <c r="B2" i="33"/>
  <c r="B3" i="29"/>
  <c r="B2" i="22"/>
  <c r="B2" i="23"/>
  <c r="B2" i="18"/>
  <c r="B34" i="33" l="1"/>
  <c r="B39" i="33" l="1"/>
  <c r="D41" i="33" l="1"/>
  <c r="D86" i="33"/>
  <c r="A44" i="33" l="1"/>
  <c r="B44" i="33" l="1"/>
  <c r="A45" i="33"/>
  <c r="B45" i="33" l="1"/>
  <c r="A46" i="33"/>
  <c r="B46" i="33" l="1"/>
  <c r="D47" i="33" s="1"/>
  <c r="A47" i="33"/>
  <c r="A48" i="33" s="1"/>
  <c r="B48" i="33" l="1"/>
  <c r="A49" i="33"/>
  <c r="B47" i="33"/>
  <c r="B49" i="33" l="1"/>
  <c r="A50" i="33"/>
  <c r="B50" i="33" s="1"/>
  <c r="D50" i="33"/>
  <c r="D48" i="33"/>
  <c r="A53" i="33" l="1"/>
  <c r="A54" i="33" s="1"/>
  <c r="B54" i="33" s="1"/>
  <c r="A57" i="33" l="1"/>
  <c r="B57" i="33" s="1"/>
  <c r="B53" i="33"/>
  <c r="D55" i="33" s="1"/>
  <c r="A59" i="33" l="1"/>
  <c r="B59" i="33" s="1"/>
  <c r="A64" i="33"/>
  <c r="B64" i="33" l="1"/>
  <c r="A65" i="33"/>
  <c r="B65" i="33" l="1"/>
  <c r="A66" i="33"/>
  <c r="A67" i="33" l="1"/>
  <c r="B66" i="33"/>
  <c r="D67" i="33" s="1"/>
  <c r="A70" i="33" l="1"/>
  <c r="B67" i="33"/>
  <c r="B70" i="33" l="1"/>
  <c r="A71" i="33"/>
  <c r="B71" i="33" l="1"/>
  <c r="A72" i="33"/>
  <c r="B72" i="33" l="1"/>
  <c r="A73" i="33"/>
  <c r="B73" i="33" l="1"/>
  <c r="D74" i="33" s="1"/>
  <c r="A74" i="33"/>
  <c r="B74" i="33" l="1"/>
  <c r="A77" i="33"/>
  <c r="B77" i="33" l="1"/>
  <c r="A78" i="33"/>
  <c r="B78" i="33" l="1"/>
  <c r="D79" i="33" s="1"/>
  <c r="A79" i="33"/>
  <c r="A81" i="33" l="1"/>
  <c r="B79" i="33"/>
  <c r="D81" i="33" s="1"/>
  <c r="A86" i="33" l="1"/>
  <c r="B81" i="33"/>
  <c r="B86" i="33" l="1"/>
  <c r="A87" i="33"/>
  <c r="B87" i="33" l="1"/>
  <c r="D88" i="33" s="1"/>
  <c r="A88" i="33"/>
  <c r="B88" i="33" l="1"/>
  <c r="A89" i="33"/>
  <c r="B89" i="33" l="1"/>
  <c r="A90" i="33"/>
  <c r="D90" i="33"/>
  <c r="B90" i="33" l="1"/>
  <c r="D92" i="33" s="1"/>
  <c r="A92" i="33"/>
  <c r="B92" i="33" l="1"/>
  <c r="A93" i="33"/>
  <c r="B93" i="33" l="1"/>
  <c r="A94" i="33"/>
  <c r="B94" i="33" s="1"/>
  <c r="D94" i="33"/>
  <c r="E14" i="2" l="1"/>
  <c r="E18" i="65"/>
  <c r="J32" i="62" l="1"/>
  <c r="J45" i="62"/>
  <c r="L45" i="62"/>
  <c r="H31" i="29"/>
  <c r="E23" i="65" s="1"/>
  <c r="L32" i="62"/>
  <c r="L48" i="62" l="1"/>
  <c r="E17" i="66" s="1"/>
  <c r="E18" i="66" s="1"/>
  <c r="E33" i="66" s="1"/>
  <c r="E34" i="66" s="1"/>
  <c r="J48" i="62"/>
  <c r="E17" i="65" s="1"/>
  <c r="E20" i="65" s="1"/>
  <c r="E26" i="65" l="1"/>
  <c r="E27" i="65" s="1"/>
  <c r="E29" i="65" s="1"/>
  <c r="E66" i="65"/>
  <c r="E67" i="65" s="1"/>
  <c r="E24" i="66"/>
  <c r="E34" i="65" l="1"/>
  <c r="E18" i="23"/>
  <c r="E33" i="23" l="1"/>
  <c r="E34" i="23" s="1"/>
  <c r="E24" i="23"/>
  <c r="E25" i="23" s="1"/>
  <c r="E66" i="33"/>
  <c r="E67" i="33" s="1"/>
  <c r="E26" i="33"/>
  <c r="E27" i="33" s="1"/>
  <c r="E29" i="33" s="1"/>
  <c r="E34" i="33" s="1"/>
  <c r="E26" i="23" l="1"/>
  <c r="E35" i="23"/>
  <c r="E36" i="23" l="1"/>
  <c r="E78" i="33" s="1"/>
  <c r="E79" i="33" s="1"/>
  <c r="E15" i="77"/>
  <c r="E46" i="33"/>
  <c r="E47" i="33" s="1"/>
  <c r="E48" i="33" s="1"/>
  <c r="E50" i="33" s="1"/>
  <c r="E40" i="33"/>
  <c r="E41" i="33" s="1"/>
  <c r="E73" i="33"/>
  <c r="E74" i="33" s="1"/>
  <c r="E89" i="33"/>
  <c r="E90" i="33" s="1"/>
  <c r="E54" i="33"/>
  <c r="E55" i="33" s="1"/>
  <c r="E81" i="33" l="1"/>
  <c r="E59" i="33"/>
  <c r="E92" i="33" l="1"/>
  <c r="E94" i="33" s="1"/>
  <c r="E14" i="77" s="1"/>
  <c r="E16" i="77" s="1"/>
  <c r="F40" i="77" s="1"/>
  <c r="H40" i="77" s="1"/>
  <c r="E19" i="22" l="1"/>
  <c r="E21" i="22" s="1"/>
  <c r="E25" i="22" s="1"/>
  <c r="E34" i="22" s="1"/>
  <c r="E36" i="22" s="1"/>
  <c r="H15" i="2" s="1"/>
  <c r="F14" i="2"/>
  <c r="F43" i="77"/>
  <c r="H43" i="77" s="1"/>
  <c r="F30" i="77"/>
  <c r="H30" i="77" s="1"/>
  <c r="F39" i="77"/>
  <c r="H39" i="77" s="1"/>
  <c r="F45" i="77"/>
  <c r="H45" i="77" s="1"/>
  <c r="F38" i="77"/>
  <c r="H38" i="77" s="1"/>
  <c r="F36" i="77"/>
  <c r="H36" i="77" s="1"/>
  <c r="F37" i="77"/>
  <c r="H37" i="77" s="1"/>
  <c r="F34" i="77"/>
  <c r="H34" i="77" s="1"/>
  <c r="F42" i="77"/>
  <c r="H42" i="77" s="1"/>
  <c r="F31" i="77"/>
  <c r="H31" i="77" s="1"/>
  <c r="F35" i="77"/>
  <c r="H35" i="77" s="1"/>
  <c r="F32" i="77"/>
  <c r="H32" i="77" s="1"/>
  <c r="F44" i="77"/>
  <c r="H44" i="77" s="1"/>
  <c r="F33" i="77"/>
  <c r="H33" i="77" s="1"/>
  <c r="F41" i="77"/>
  <c r="H41" i="77" s="1"/>
  <c r="F29" i="77"/>
  <c r="H29" i="77" s="1"/>
  <c r="H48" i="77" l="1"/>
  <c r="E14" i="76" s="1"/>
  <c r="E16" i="76" s="1"/>
  <c r="F19" i="22" s="1"/>
  <c r="F21" i="22" s="1"/>
  <c r="F25" i="22" s="1"/>
  <c r="F34" i="22" s="1"/>
  <c r="F36" i="22" s="1"/>
  <c r="F15" i="76" s="1"/>
  <c r="F16" i="2" l="1"/>
  <c r="F39" i="2" s="1"/>
  <c r="F17" i="2" l="1"/>
  <c r="F22" i="2" s="1"/>
  <c r="F23" i="2" s="1"/>
  <c r="F24" i="2" l="1"/>
  <c r="F34" i="2"/>
  <c r="F36" i="2" s="1"/>
  <c r="F25" i="2"/>
  <c r="F27" i="2" s="1"/>
  <c r="F33" i="2"/>
  <c r="F32" i="2"/>
  <c r="F35" i="2"/>
  <c r="F37" i="2" s="1"/>
  <c r="F26" i="2"/>
  <c r="F28" i="2" s="1"/>
  <c r="G26" i="47"/>
  <c r="G30" i="47" s="1"/>
  <c r="E26" i="47"/>
  <c r="E30" i="47" s="1"/>
  <c r="E45" i="65" l="1"/>
  <c r="E21" i="66" l="1"/>
  <c r="E29" i="66" s="1"/>
  <c r="E23" i="66"/>
  <c r="E25" i="66" s="1"/>
  <c r="E26" i="66" l="1"/>
  <c r="E35" i="66"/>
  <c r="E36" i="66" l="1"/>
  <c r="F15" i="77"/>
  <c r="E54" i="65"/>
  <c r="E55" i="65" s="1"/>
  <c r="E73" i="65"/>
  <c r="E74" i="65" s="1"/>
  <c r="E89" i="65"/>
  <c r="E40" i="65"/>
  <c r="E46" i="65"/>
  <c r="E47" i="65" s="1"/>
  <c r="E48" i="65" s="1"/>
  <c r="E50" i="65" s="1"/>
  <c r="E78" i="65" l="1"/>
  <c r="H16" i="57"/>
  <c r="H17" i="57"/>
  <c r="J17" i="57" s="1"/>
  <c r="I17" i="57"/>
  <c r="H62" i="57"/>
  <c r="I62" i="57"/>
  <c r="E79" i="65" l="1"/>
  <c r="E81" i="65" s="1"/>
  <c r="J16" i="57"/>
  <c r="J62" i="57" l="1"/>
  <c r="E39" i="65" l="1"/>
  <c r="E41" i="65"/>
  <c r="E86" i="65"/>
  <c r="E88" i="65" s="1"/>
  <c r="E90" i="65" s="1"/>
  <c r="E59" i="65" l="1"/>
  <c r="E92" i="65" l="1"/>
  <c r="E94" i="65" s="1"/>
  <c r="F14" i="77" l="1"/>
  <c r="F16" i="77" s="1"/>
  <c r="H14" i="2"/>
  <c r="G38" i="77" l="1"/>
  <c r="I38" i="77" s="1"/>
  <c r="G35" i="77"/>
  <c r="I35" i="77" s="1"/>
  <c r="G42" i="77"/>
  <c r="I42" i="77" s="1"/>
  <c r="G39" i="77"/>
  <c r="I39" i="77" s="1"/>
  <c r="G29" i="77"/>
  <c r="I29" i="77" s="1"/>
  <c r="G43" i="77"/>
  <c r="I43" i="77" s="1"/>
  <c r="G44" i="77"/>
  <c r="I44" i="77" s="1"/>
  <c r="G37" i="77"/>
  <c r="I37" i="77" s="1"/>
  <c r="G33" i="77"/>
  <c r="I33" i="77" s="1"/>
  <c r="G32" i="77"/>
  <c r="I32" i="77" s="1"/>
  <c r="G36" i="77"/>
  <c r="I36" i="77" s="1"/>
  <c r="G34" i="77"/>
  <c r="I34" i="77" s="1"/>
  <c r="G41" i="77"/>
  <c r="I41" i="77" s="1"/>
  <c r="G31" i="77"/>
  <c r="I31" i="77" s="1"/>
  <c r="G40" i="77"/>
  <c r="I40" i="77" s="1"/>
  <c r="G45" i="77"/>
  <c r="I45" i="77" s="1"/>
  <c r="G30" i="77"/>
  <c r="I30" i="77" s="1"/>
  <c r="I48" i="77" l="1"/>
  <c r="F14" i="76" s="1"/>
  <c r="F16" i="76" s="1"/>
  <c r="H16" i="2" s="1"/>
  <c r="H39" i="2" s="1"/>
  <c r="H17" i="2"/>
  <c r="H22" i="2" s="1"/>
  <c r="H23" i="2" l="1"/>
  <c r="H32" i="2"/>
  <c r="H24" i="2"/>
  <c r="H26" i="2"/>
  <c r="H28" i="2" s="1"/>
  <c r="H35" i="2"/>
  <c r="H37" i="2" s="1"/>
  <c r="H33" i="2"/>
  <c r="H34" i="2"/>
  <c r="H36" i="2" s="1"/>
  <c r="H25" i="2"/>
  <c r="H27"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<sst xmlns="http://schemas.openxmlformats.org/spreadsheetml/2006/main" count="797" uniqueCount="456">
  <si>
    <t>Workbook Controls</t>
  </si>
  <si>
    <t>Filing Year</t>
  </si>
  <si>
    <t>Projected Rate Year</t>
  </si>
  <si>
    <t>Actuals as of</t>
  </si>
  <si>
    <t>Line No.</t>
  </si>
  <si>
    <t>Item</t>
  </si>
  <si>
    <t>FERC Account No.</t>
  </si>
  <si>
    <t>Thousands ($000)</t>
  </si>
  <si>
    <t>Average Balance</t>
  </si>
  <si>
    <t>Notes:</t>
  </si>
  <si>
    <t>E</t>
  </si>
  <si>
    <t>Accumulated Depreciation</t>
  </si>
  <si>
    <t>Average</t>
  </si>
  <si>
    <t>Total</t>
  </si>
  <si>
    <t>Operation</t>
  </si>
  <si>
    <t xml:space="preserve">Operation, Supervision and Engineering </t>
  </si>
  <si>
    <t xml:space="preserve">Load Dispatching </t>
  </si>
  <si>
    <t>Load Dispatch- Reliability</t>
  </si>
  <si>
    <t>Load Dispatch- Monitor and Operate Transmission System</t>
  </si>
  <si>
    <t>Load Dispatch- Transmission Service and Scheduling</t>
  </si>
  <si>
    <t>Scheduling, System Control and Dispatch Services</t>
  </si>
  <si>
    <t>Reliability, Planning and Standards Development</t>
  </si>
  <si>
    <t>Transmission Service Studies</t>
  </si>
  <si>
    <t>Generation Interconnection Studies</t>
  </si>
  <si>
    <t>Reliability, Planning and Standards Development Services</t>
  </si>
  <si>
    <t xml:space="preserve">Station Expenses </t>
  </si>
  <si>
    <t xml:space="preserve">Overhead Line Expenses </t>
  </si>
  <si>
    <t xml:space="preserve">Underground Line Expenses </t>
  </si>
  <si>
    <t xml:space="preserve">Transmission of Electricity by Others </t>
  </si>
  <si>
    <t xml:space="preserve">Rents </t>
  </si>
  <si>
    <t>Total Operation</t>
  </si>
  <si>
    <t>Maintenance</t>
  </si>
  <si>
    <t xml:space="preserve">Maintenance Supervision and Engineering </t>
  </si>
  <si>
    <t xml:space="preserve">Maintenance of Structures </t>
  </si>
  <si>
    <t>Maintenance of Computer Hardware</t>
  </si>
  <si>
    <t>Maintenance of Computer Software</t>
  </si>
  <si>
    <t>Maintenance of Communication Equipment</t>
  </si>
  <si>
    <t>Maintenance of Miscellaneous Regional Transmission Plant</t>
  </si>
  <si>
    <t xml:space="preserve">Maintenance of Station Equipment </t>
  </si>
  <si>
    <t xml:space="preserve">Maintenance of Overhead Lines </t>
  </si>
  <si>
    <t xml:space="preserve">Maintenance of Underground Lines </t>
  </si>
  <si>
    <t xml:space="preserve">Maintenance of Miscellaneous Transmission Plant </t>
  </si>
  <si>
    <t>Total Maintenance</t>
  </si>
  <si>
    <t xml:space="preserve">Office Supplies and Expenses </t>
  </si>
  <si>
    <t>Outside Services Employed</t>
  </si>
  <si>
    <t xml:space="preserve">Property Insurance </t>
  </si>
  <si>
    <t xml:space="preserve">Injuries and Damage </t>
  </si>
  <si>
    <t xml:space="preserve">Employee Pensions and Benefits </t>
  </si>
  <si>
    <t xml:space="preserve">General Advertising Expenses </t>
  </si>
  <si>
    <t xml:space="preserve">Miscellaneous General Expenses </t>
  </si>
  <si>
    <t xml:space="preserve">Maintenance of General Plant </t>
  </si>
  <si>
    <t>Regulatory Commission Expenses</t>
  </si>
  <si>
    <r>
      <t>Administrative Expenses Transferred-Credit (</t>
    </r>
    <r>
      <rPr>
        <i/>
        <sz val="11"/>
        <color theme="1"/>
        <rFont val="Calibri"/>
        <family val="2"/>
        <scheme val="minor"/>
      </rPr>
      <t>enter negative</t>
    </r>
    <r>
      <rPr>
        <sz val="11"/>
        <color theme="1"/>
        <rFont val="Calibri"/>
        <family val="2"/>
        <scheme val="minor"/>
      </rPr>
      <t>)</t>
    </r>
  </si>
  <si>
    <t>Total Administrative and General Expense</t>
  </si>
  <si>
    <t>Other</t>
  </si>
  <si>
    <t>Other Taxes</t>
  </si>
  <si>
    <t>Wage and Salary Allocator</t>
  </si>
  <si>
    <t>Transmission Accumulated Depreciation</t>
  </si>
  <si>
    <t>For use in Revenue Requirement Calculation</t>
  </si>
  <si>
    <t>Source/Calculation</t>
  </si>
  <si>
    <t>Total Labor Expense</t>
  </si>
  <si>
    <t>Labor</t>
  </si>
  <si>
    <t>Transmission Labor Expense</t>
  </si>
  <si>
    <t>Plant</t>
  </si>
  <si>
    <t>Gross Plant in Service</t>
  </si>
  <si>
    <t>Gross Transmission Plant</t>
  </si>
  <si>
    <t>Net Transmission Plant</t>
  </si>
  <si>
    <t>Net Plant Allocator</t>
  </si>
  <si>
    <t>Gross Plant</t>
  </si>
  <si>
    <t>Transmission O&amp;M Expense</t>
  </si>
  <si>
    <t>Transmission by Others</t>
  </si>
  <si>
    <t>Operating Expenses</t>
  </si>
  <si>
    <t>Operations and Maintenance</t>
  </si>
  <si>
    <t>Administrative and General</t>
  </si>
  <si>
    <t>Total A&amp;G Expense</t>
  </si>
  <si>
    <t>TOTAL OPERATING EXPENSES</t>
  </si>
  <si>
    <t>TRANSMISSION REVENUE REQUIREMENT</t>
  </si>
  <si>
    <t>Unit</t>
  </si>
  <si>
    <t>Peak Transmission Load</t>
  </si>
  <si>
    <t>kW</t>
  </si>
  <si>
    <t>$/kW-month</t>
  </si>
  <si>
    <t>$/kW-week</t>
  </si>
  <si>
    <t>$/kW-day</t>
  </si>
  <si>
    <t>$/kWh</t>
  </si>
  <si>
    <t>$/kW-year</t>
  </si>
  <si>
    <t>Revenue Credits</t>
  </si>
  <si>
    <t>Rent from Electric Property</t>
  </si>
  <si>
    <t>Total Rent from Electric Property</t>
  </si>
  <si>
    <t>TOTAL REVENUE CREDITS</t>
  </si>
  <si>
    <t>Projected ATRR Only</t>
  </si>
  <si>
    <t>Year for True-Up:</t>
  </si>
  <si>
    <t>Revenue</t>
  </si>
  <si>
    <t>Undercollection / (Refund)</t>
  </si>
  <si>
    <t>Prior Period Adjustment (if Necessary)</t>
  </si>
  <si>
    <t>True-Up Before Interest</t>
  </si>
  <si>
    <t>Interest Rates</t>
  </si>
  <si>
    <t>True-Up Interest</t>
  </si>
  <si>
    <t>FERC Posted Interest Rates</t>
  </si>
  <si>
    <t>Total True-Up</t>
  </si>
  <si>
    <t>True-Up (if Applicable)</t>
  </si>
  <si>
    <t>How to Use this Workbook:</t>
  </si>
  <si>
    <t>Cells shaded like this one are inputs.</t>
  </si>
  <si>
    <t>Cells with no shading are formulas.</t>
  </si>
  <si>
    <t>Month</t>
  </si>
  <si>
    <t>This workbook requires the use of iterative calculation. Please go to File&gt;Options&gt;Formulas and check the box for iterative calculation before proceeding.</t>
  </si>
  <si>
    <t>Formula Rate Workbook</t>
  </si>
  <si>
    <t>Transmission Rate Calculation</t>
  </si>
  <si>
    <t>$/year</t>
  </si>
  <si>
    <t>Projections and True-Up</t>
  </si>
  <si>
    <t>Expenses</t>
  </si>
  <si>
    <t>Legend: Tab Colors</t>
  </si>
  <si>
    <t>Type</t>
  </si>
  <si>
    <t>Number</t>
  </si>
  <si>
    <t>Name</t>
  </si>
  <si>
    <t>T</t>
  </si>
  <si>
    <t>P</t>
  </si>
  <si>
    <t>Table of Contents</t>
  </si>
  <si>
    <t>Administrative and General (A&amp;G) Expenses</t>
  </si>
  <si>
    <t>Table Number</t>
  </si>
  <si>
    <t>Table Name</t>
  </si>
  <si>
    <t>Transmission Operations and Maintenance (O&amp;M) Expenses</t>
  </si>
  <si>
    <t>Total Operation and Maintenance Expense</t>
  </si>
  <si>
    <t>FERC Account No./Calculation</t>
  </si>
  <si>
    <t>Revenue Requirement and Rates</t>
  </si>
  <si>
    <t>Account Name</t>
  </si>
  <si>
    <t>Account Number</t>
  </si>
  <si>
    <t>Intangible Plant</t>
  </si>
  <si>
    <t>Production Plant</t>
  </si>
  <si>
    <t>Transmission Plant</t>
  </si>
  <si>
    <t>Distribution Plant</t>
  </si>
  <si>
    <t>General Plant</t>
  </si>
  <si>
    <t>Project Name</t>
  </si>
  <si>
    <t>Electric Capital</t>
  </si>
  <si>
    <t>193952 - Operational Fiber Network</t>
  </si>
  <si>
    <t>Total Electric Capital</t>
  </si>
  <si>
    <t>Allocated Electric Capital</t>
  </si>
  <si>
    <t>Total Electric Capital by Project</t>
  </si>
  <si>
    <t>Internal Records</t>
  </si>
  <si>
    <t>Bond Issue</t>
  </si>
  <si>
    <t>Electric Percentage</t>
  </si>
  <si>
    <t>Total Principal</t>
  </si>
  <si>
    <t>Total Interest</t>
  </si>
  <si>
    <t>Electric Principal</t>
  </si>
  <si>
    <t>Electric Interest</t>
  </si>
  <si>
    <t>Total Electric Debt</t>
  </si>
  <si>
    <t>2005A</t>
  </si>
  <si>
    <t>2006B</t>
  </si>
  <si>
    <t>2007A</t>
  </si>
  <si>
    <t>2008A</t>
  </si>
  <si>
    <t>2009B</t>
  </si>
  <si>
    <t>2009C</t>
  </si>
  <si>
    <t>2009D</t>
  </si>
  <si>
    <t>2009E</t>
  </si>
  <si>
    <t>2010C</t>
  </si>
  <si>
    <t>2010D</t>
  </si>
  <si>
    <t>2012A</t>
  </si>
  <si>
    <t>2013A</t>
  </si>
  <si>
    <t>2013B1</t>
  </si>
  <si>
    <t>2013B2</t>
  </si>
  <si>
    <t>2014A1</t>
  </si>
  <si>
    <t>2014A2</t>
  </si>
  <si>
    <t>2015A</t>
  </si>
  <si>
    <t>2017A1</t>
  </si>
  <si>
    <t>2017A2</t>
  </si>
  <si>
    <t>2017A3</t>
  </si>
  <si>
    <t>2018A1</t>
  </si>
  <si>
    <t>2018A2</t>
  </si>
  <si>
    <t>2018A3</t>
  </si>
  <si>
    <t>2018A4</t>
  </si>
  <si>
    <t>2019A</t>
  </si>
  <si>
    <t>2020A</t>
  </si>
  <si>
    <t>2020B</t>
  </si>
  <si>
    <t>2020C</t>
  </si>
  <si>
    <t>2021A</t>
  </si>
  <si>
    <t>2021B</t>
  </si>
  <si>
    <t>2022A</t>
  </si>
  <si>
    <t>2022B</t>
  </si>
  <si>
    <t>Forecasted Debt</t>
  </si>
  <si>
    <t>Fiscal Year</t>
  </si>
  <si>
    <t>Sub Account</t>
  </si>
  <si>
    <t>Sub Account Cost Type</t>
  </si>
  <si>
    <t>Balance Year-To-Date</t>
  </si>
  <si>
    <t>Amort of Debt Disc &amp; Exp</t>
  </si>
  <si>
    <t>Amort of Discount</t>
  </si>
  <si>
    <t>Amort of Loss on Reacq Debt</t>
  </si>
  <si>
    <t>Amort of Prem on Debt-Cr</t>
  </si>
  <si>
    <t>MISCELLANEOUS ACCOUNTING GENERAL</t>
  </si>
  <si>
    <t>Amort of Discount  -2005A</t>
  </si>
  <si>
    <t>Amort of Discount  -2006B</t>
  </si>
  <si>
    <t>Amort of Discount  -2010D</t>
  </si>
  <si>
    <t>2007B Amort Loss on Reac Debt</t>
  </si>
  <si>
    <t>2008B Amort Loss on Reac Debt</t>
  </si>
  <si>
    <t>2009A Amort Loss on Reac Debt</t>
  </si>
  <si>
    <t>2009C Amort Loss on Reac Debt</t>
  </si>
  <si>
    <t>2010A Amort Loss on Reac Debt</t>
  </si>
  <si>
    <t>2011A Amort Loss on Reac Debt</t>
  </si>
  <si>
    <t>2012B Amort Loss on Reac Debt</t>
  </si>
  <si>
    <t>2013A Amort Loss on Reac Debt</t>
  </si>
  <si>
    <t>2018A1 Amort Loss on Reac Debt</t>
  </si>
  <si>
    <t>2018A3 Amort Loss on Reac Debt</t>
  </si>
  <si>
    <t>Amort of Prem on Debt-2009B</t>
  </si>
  <si>
    <t>Amort of Prem on Debt-2010D</t>
  </si>
  <si>
    <t>Amort of Prem on Debt-2015A</t>
  </si>
  <si>
    <t>Amort of Prem on Debt-2017A-1</t>
  </si>
  <si>
    <t>Amort of Prem on Debt-2017A-2</t>
  </si>
  <si>
    <t>Amort of Prem on Debt-2018A1</t>
  </si>
  <si>
    <t>Amort of Prem on Debt-2018A2</t>
  </si>
  <si>
    <t>Amort of Prem on Debt-2018A3</t>
  </si>
  <si>
    <t>Amort of Prem on Debt-2018A4</t>
  </si>
  <si>
    <t>Amort of Prem on Debt-2019A</t>
  </si>
  <si>
    <t>Amort of Prem on Debt-2020A</t>
  </si>
  <si>
    <t>Amort of Prem on Debt-2020B</t>
  </si>
  <si>
    <t>Amort of Prem on Debt-2020C</t>
  </si>
  <si>
    <t>Amort of Prem on Debt-2021A</t>
  </si>
  <si>
    <t>Amort of Prem on Debt-2021B</t>
  </si>
  <si>
    <t>Amort of Prem on Debt-2022A</t>
  </si>
  <si>
    <t>Amort of Prem on Debt-2022B</t>
  </si>
  <si>
    <t>Total Amortization of Premium or Discount</t>
  </si>
  <si>
    <t xml:space="preserve">Administrative and General Salaries </t>
  </si>
  <si>
    <r>
      <t>Duplicate Charges - Credit (</t>
    </r>
    <r>
      <rPr>
        <i/>
        <sz val="11"/>
        <color theme="1"/>
        <rFont val="Calibri"/>
        <family val="2"/>
        <scheme val="minor"/>
      </rPr>
      <t>enter negative</t>
    </r>
    <r>
      <rPr>
        <sz val="11"/>
        <color theme="1"/>
        <rFont val="Calibri"/>
        <family val="2"/>
        <scheme val="minor"/>
      </rPr>
      <t>)</t>
    </r>
  </si>
  <si>
    <t>Franchise Requirements</t>
  </si>
  <si>
    <t>Sales for Resale</t>
  </si>
  <si>
    <t>Bundled Non-RQ Sales for Resale</t>
  </si>
  <si>
    <t>Bundled Sales for Resale included in Divisor</t>
  </si>
  <si>
    <t>Total Sales for Resale</t>
  </si>
  <si>
    <t>Net Plant</t>
  </si>
  <si>
    <t>General Plant Allocated to Transmission</t>
  </si>
  <si>
    <t>(Less) FERC Annual Fees</t>
  </si>
  <si>
    <t>(Less) EPRI &amp; Regulatory Commission Exp. &amp; Non-safety Ad</t>
  </si>
  <si>
    <t>Transmission Related Regulatory Commission Expense</t>
  </si>
  <si>
    <t>Administrative and General Expense</t>
  </si>
  <si>
    <t>Total A&amp;G Expense Allocated to Transmission</t>
  </si>
  <si>
    <t>Capital Projects</t>
  </si>
  <si>
    <t>Debt Service</t>
  </si>
  <si>
    <t>Total Debt Service</t>
  </si>
  <si>
    <t>Cash-Funded New Construction Assets</t>
  </si>
  <si>
    <t>Amortization of Premium or Discount</t>
  </si>
  <si>
    <t>Interest on Commercial Paper Directly Assigned to Transmission</t>
  </si>
  <si>
    <t>Total Debt Service Allocated to Transmission</t>
  </si>
  <si>
    <t>Total Cash-Funded New Construction Assets Allocated to Transmission</t>
  </si>
  <si>
    <t>TOTAL CAPITAL PROJECTS</t>
  </si>
  <si>
    <t>Total Amortization of Premium or Discount Allocated to Transmission</t>
  </si>
  <si>
    <t>Labor-Related Taxes</t>
  </si>
  <si>
    <t>Payroll</t>
  </si>
  <si>
    <t>Highway and Vehicle</t>
  </si>
  <si>
    <t>Labor-Related Taxes Allocated to Transmission</t>
  </si>
  <si>
    <t>Plant-Related Taxes</t>
  </si>
  <si>
    <t>Property</t>
  </si>
  <si>
    <t>Gross Reciepts</t>
  </si>
  <si>
    <t>TOTAL OTHER TAXES</t>
  </si>
  <si>
    <t>Plant-Related Taxes Allocated to Transmission</t>
  </si>
  <si>
    <t>Revenue Requirement</t>
  </si>
  <si>
    <t>% of Debt Service</t>
  </si>
  <si>
    <t>Cash Available for Debt Service</t>
  </si>
  <si>
    <t>TRANSMISSION REVENUE REQUIREMENT NET OF REVENUE CREDITS</t>
  </si>
  <si>
    <t>Transmission Revenue Requirement Net of Revenue Credits</t>
  </si>
  <si>
    <t>Schedule 7: Long-Term Firm and Short-Term Point-to-Point Transmission Service</t>
  </si>
  <si>
    <t>Yearly Delivery</t>
  </si>
  <si>
    <t>Monthly Delivery</t>
  </si>
  <si>
    <t>The charges are as follows:</t>
  </si>
  <si>
    <t>Weekly Delivery</t>
  </si>
  <si>
    <t>Daily On-Peak Delivery</t>
  </si>
  <si>
    <t>Daily Off-Peak Delivery</t>
  </si>
  <si>
    <t>Hourly Off-Peak Delivery</t>
  </si>
  <si>
    <t>Hourly On-Peak Delivery</t>
  </si>
  <si>
    <t>Schedule 8: Non-Firm Point-to-Point Transmission Service</t>
  </si>
  <si>
    <t>The charges can be up to the following limits:</t>
  </si>
  <si>
    <t>n/a</t>
  </si>
  <si>
    <t>C</t>
  </si>
  <si>
    <t>Electric Capital and CIAC</t>
  </si>
  <si>
    <t>Electric Capital Detail</t>
  </si>
  <si>
    <t>Debt Service and Interest</t>
  </si>
  <si>
    <t>PD</t>
  </si>
  <si>
    <t>Plant and Depreciation</t>
  </si>
  <si>
    <t>Transmission System Peak Load</t>
  </si>
  <si>
    <t>January</t>
  </si>
  <si>
    <t>February</t>
  </si>
  <si>
    <t>March</t>
  </si>
  <si>
    <t>April</t>
  </si>
  <si>
    <t>May</t>
  </si>
  <si>
    <t>June</t>
  </si>
  <si>
    <t>July</t>
  </si>
  <si>
    <t>August</t>
  </si>
  <si>
    <t>September</t>
  </si>
  <si>
    <t>October</t>
  </si>
  <si>
    <t>November</t>
  </si>
  <si>
    <t>December</t>
  </si>
  <si>
    <t>12-Month Total</t>
  </si>
  <si>
    <t>12-Month CP Average (kW)</t>
  </si>
  <si>
    <t>12-Month CP Average</t>
  </si>
  <si>
    <t>MW</t>
  </si>
  <si>
    <t>Load Divisor</t>
  </si>
  <si>
    <t>Projected Load</t>
  </si>
  <si>
    <t>Allocators Based on Actuals</t>
  </si>
  <si>
    <t>Projected Annual Transmission Revenue Requirement</t>
  </si>
  <si>
    <t>True Up</t>
  </si>
  <si>
    <t>Allocators Based on Projections</t>
  </si>
  <si>
    <t>Other Electric Revenues</t>
  </si>
  <si>
    <t>Distribution Wheeling Fees (Direct)</t>
  </si>
  <si>
    <t>Schedule 4 - Energy Imbalance Service</t>
  </si>
  <si>
    <t>Non-Firm Off-System Revenues</t>
  </si>
  <si>
    <t>Total Revenue</t>
  </si>
  <si>
    <t>Total Transmission</t>
  </si>
  <si>
    <t>Fountain Firm Network Service for Others</t>
  </si>
  <si>
    <t>Firm Network for Self</t>
  </si>
  <si>
    <t>Long-Term Firm Point to Point Reservations</t>
  </si>
  <si>
    <t>Other Long-Term Firm Service</t>
  </si>
  <si>
    <t>Short Term Firm Point to Point Reservation</t>
  </si>
  <si>
    <t>12-Month Coincident Peak Average</t>
  </si>
  <si>
    <t>Load Dispatch</t>
  </si>
  <si>
    <t>Transmission O&amp;M Less Load Dispatch and Transmission by Others</t>
  </si>
  <si>
    <t>Colorado Springs Utilities</t>
  </si>
  <si>
    <r>
      <t xml:space="preserve">13 Month Average: Plant not Included in Rate Base </t>
    </r>
    <r>
      <rPr>
        <i/>
        <sz val="11"/>
        <color theme="1"/>
        <rFont val="Calibri"/>
        <family val="2"/>
        <scheme val="minor"/>
      </rPr>
      <t>(enter negative)</t>
    </r>
  </si>
  <si>
    <t>Average Rate Base Balance</t>
  </si>
  <si>
    <t>General and Intangible Plant</t>
  </si>
  <si>
    <t>General and Intangible Plant Allocated to Transmission</t>
  </si>
  <si>
    <t>General and Intangible Accumulated Depreciation</t>
  </si>
  <si>
    <t>Assigned Function</t>
  </si>
  <si>
    <t>Total Adjusted Electric Capital</t>
  </si>
  <si>
    <t>Gross Plant Allocator - Transmission</t>
  </si>
  <si>
    <t>Total Transmission Electric Capital</t>
  </si>
  <si>
    <t>Total General Electric Capital</t>
  </si>
  <si>
    <t>General Electric Capital Allocated to Transmission</t>
  </si>
  <si>
    <t>Electric Capital Summary</t>
  </si>
  <si>
    <t>Supplemental Workpaper</t>
  </si>
  <si>
    <t>Internal Records, (Note A)</t>
  </si>
  <si>
    <t>(A)</t>
  </si>
  <si>
    <t>Internal Records, (Note B)</t>
  </si>
  <si>
    <t>(B)</t>
  </si>
  <si>
    <t>(C)</t>
  </si>
  <si>
    <t>Internal Records (Note C)</t>
  </si>
  <si>
    <t>(D)</t>
  </si>
  <si>
    <t xml:space="preserve">Commercial Paper interest that can be directly assigned to Transmission operations.  If commercial paper is issued on behalf of specific areas of operations then the interest expense incurred from the issuance of commercial paper for Transmission operations will be directly assigned to Transmission on this line. </t>
  </si>
  <si>
    <t>(Note E)</t>
  </si>
  <si>
    <t>(E)</t>
  </si>
  <si>
    <t>(F)</t>
  </si>
  <si>
    <t>(G)</t>
  </si>
  <si>
    <t>Internal Records, (Note D)</t>
  </si>
  <si>
    <t xml:space="preserve">Notes: </t>
  </si>
  <si>
    <t>Includes only FICA, unemployment, highway, property, gross receipts, and other assessments charged in the current year. Taxes related to income are excluded.  Gross receipts taxes are not included in transmission revenue requirement in the Formula Rate Template, since they are recovered elsewhere.</t>
  </si>
  <si>
    <t>Internal Records, (Note F)</t>
  </si>
  <si>
    <t>(Note G)</t>
  </si>
  <si>
    <t>Regulatory Commission Expenses directly related to transmission service, ISO filings, or transmission siting (within Account 928)</t>
  </si>
  <si>
    <t>Adjustments</t>
  </si>
  <si>
    <t>Cash-Funded Electric Capital</t>
  </si>
  <si>
    <t>Cash-Funded Capital Less CIAC</t>
  </si>
  <si>
    <t>Cash-Funded Capital Less CIAC and Adjustments</t>
  </si>
  <si>
    <t>Total Electric Capital Less Adjustments</t>
  </si>
  <si>
    <t>Cash-Funded Capital Allocator</t>
  </si>
  <si>
    <t>Total Electric Capital Assigned and Allocated to Transmission</t>
  </si>
  <si>
    <t>Projected Plant Additions</t>
  </si>
  <si>
    <t>Projected Transmission Capital Additions</t>
  </si>
  <si>
    <t>Projected General Capital Additions</t>
  </si>
  <si>
    <t>Projected Additions</t>
  </si>
  <si>
    <t>Total Adjusted Projected Additions</t>
  </si>
  <si>
    <t>Notes: Adjustments to Total Electric Capital for exclusion of plant not recovered in rates and inclusion of shared assets from common plant.</t>
  </si>
  <si>
    <t xml:space="preserve">Prior Period Adjustment, if any, is calculated to the same timing basis as balance of true up (i.e. before interest applied on lines 15 and 22).  Work-papers for the Prior Period Adjustment calculation will be included in supporting documentation.  CSU will only use the Prior Period Adjustment in the following circumstances and only if the error discovered would have impacted CSU's calculation of the True-Up Amount in a prior Rate Year: (1) CSU discovers a error in a previously filed formula rate (filed outside the current Rate Year), (2) discovers an error in books and records actually used to populate an input in the formula rate and the discovery is outside the current Rate Year, or (3) CSU is required by applicable law, a court or regulatory body to correct an error outside the current Rate Year.  If an error falls within one of these three categories and negatively impacted customers in CSU's calculation of a prior Rate Year’s True-Up Amount, CSU will re-calculate the True-Up Amount for affected years.  </t>
  </si>
  <si>
    <t>Common O&amp;M Expense Allocated to Transmission</t>
  </si>
  <si>
    <t>Transmission Lease Payments</t>
  </si>
  <si>
    <t>Common expense includes operations and maintenance  shared across Electric, Natural Gas, Water, and Wastewater Services that is allocated to transmission.</t>
  </si>
  <si>
    <t>Filing Type</t>
  </si>
  <si>
    <t>Actuals</t>
  </si>
  <si>
    <t>Projections</t>
  </si>
  <si>
    <t>Description</t>
  </si>
  <si>
    <t>Assignment</t>
  </si>
  <si>
    <t>Firm Network</t>
  </si>
  <si>
    <t>Long Term Firm</t>
  </si>
  <si>
    <t>Other Long Term Firm</t>
  </si>
  <si>
    <t>Short Term Firm Point To Point</t>
  </si>
  <si>
    <t>Non Firm</t>
  </si>
  <si>
    <t>Other Service</t>
  </si>
  <si>
    <t>TOTAL REVENUE CREDIT</t>
  </si>
  <si>
    <t>Divisor</t>
  </si>
  <si>
    <t>Credit</t>
  </si>
  <si>
    <t>Other Electric Revenues Credited</t>
  </si>
  <si>
    <t>General and Intangible Accumulated Depreciation Allocated to Transmission</t>
  </si>
  <si>
    <t>General Accumulated Depreciation Allocated to Transmission</t>
  </si>
  <si>
    <t>Calculation of Transmission Rate for Projected and Actual Years</t>
  </si>
  <si>
    <t>This section calculates the revenue requirement based on actuals.</t>
  </si>
  <si>
    <t>This section calculates the projected revenue requirement.</t>
  </si>
  <si>
    <t>All calculations and inputs are in nominal dollars.</t>
  </si>
  <si>
    <t>Actual 
Labor-Related</t>
  </si>
  <si>
    <t>Actual 
Total</t>
  </si>
  <si>
    <t>Projected 
Total</t>
  </si>
  <si>
    <t>Projected 
Labor-Related</t>
  </si>
  <si>
    <t>Projected Account Balance</t>
  </si>
  <si>
    <t>Actual 
Account Balance</t>
  </si>
  <si>
    <t>FERC 
Account No.</t>
  </si>
  <si>
    <t>General Plant Accumulated Depreciation</t>
  </si>
  <si>
    <t>Source: CSU Electric Plant Asset Book Value Workbook, summarized in TFR Backup, [WP3 Elec Plant Summary] tab</t>
  </si>
  <si>
    <t>EPRI Annual Membership Dues (within Account 930), All Regulatory Commission Expenses (Account 928), and non-safety related advertising (within Account 930). Source: TFR Backup, [WP2 O&amp;M - A&amp;G] tab</t>
  </si>
  <si>
    <t>Miscellaneous Transmission Expenses</t>
  </si>
  <si>
    <t>2012B</t>
  </si>
  <si>
    <t>2012C</t>
  </si>
  <si>
    <t>CP Series A</t>
  </si>
  <si>
    <t>CP Series B</t>
  </si>
  <si>
    <t>2023A</t>
  </si>
  <si>
    <t>2023B</t>
  </si>
  <si>
    <t>2024A</t>
  </si>
  <si>
    <t>2024B</t>
  </si>
  <si>
    <t>Amort of Gain on Reacq Debt</t>
  </si>
  <si>
    <t>Amort of Prem on Debt-2023A</t>
  </si>
  <si>
    <t>Amort of Prem on Debt-2023B</t>
  </si>
  <si>
    <t>Amort of Prem on Debt-2024A</t>
  </si>
  <si>
    <t>Amort of Prem on Debt-2024B</t>
  </si>
  <si>
    <t>2000A Amort Gain on Reac Debt</t>
  </si>
  <si>
    <t>2020A Amort Gain on Reac Debt</t>
  </si>
  <si>
    <t>2020B Amort Gain on Reac Debt</t>
  </si>
  <si>
    <t>2021A Amort Gain on Reac Debt</t>
  </si>
  <si>
    <t>2022A Amort Gain on Reac Debt</t>
  </si>
  <si>
    <t>2023B Amort Gain on Reac Debt</t>
  </si>
  <si>
    <t>2024B Amort Gain on Reac Debt</t>
  </si>
  <si>
    <t xml:space="preserve">Production Plant </t>
  </si>
  <si>
    <t xml:space="preserve">Transmission Plant </t>
  </si>
  <si>
    <t xml:space="preserve">Distribution Plant </t>
  </si>
  <si>
    <t xml:space="preserve">General Plant </t>
  </si>
  <si>
    <t xml:space="preserve">Intangible Plant </t>
  </si>
  <si>
    <t>Surplus Payments to the City and Franchise Fees</t>
  </si>
  <si>
    <t>Surplus Payments and Franchise Fees Allocated to Transmission</t>
  </si>
  <si>
    <t>Source: TFR Backup, [WP10 Account 456.1] tab.</t>
  </si>
  <si>
    <t>Source: TFR Backup, [WP2 O&amp;M - A&amp;G] tab.</t>
  </si>
  <si>
    <t>Source: TFR Backup, [WP8 Amortization of prem or dis] &amp; [WP9 Bond Issu Amort Exp Detail] tabs.</t>
  </si>
  <si>
    <t>Source: TFR Backup, [WP7 Debt Service and Interest] tab.</t>
  </si>
  <si>
    <t>These are input tabs. Inputs are sourced from internal records, ECOSS, etc. These inputs are used in both the projected and actual revenue requirement calculation. The formula rate assumes the balances in these accounts will remain the same in both the actual and projected year unless specifically denoted as "Actual" or "Projected".</t>
  </si>
  <si>
    <t>CSU provides for surplus payments to the City in lieu of taxes, based on a fixed rate per kWh of electricity sales within the city.  Franchise Fees are related to providing Electric Service to customers residing in other neighboring cities or municipalities.</t>
  </si>
  <si>
    <t>Transmission</t>
  </si>
  <si>
    <t>Base Plan Upgrades</t>
  </si>
  <si>
    <t>Base Plan Upgrades True Up (if Applicable)</t>
  </si>
  <si>
    <t>BASE PLAN UPGRADES ATRR</t>
  </si>
  <si>
    <t>BP</t>
  </si>
  <si>
    <t>TRC</t>
  </si>
  <si>
    <t>Base Plan Upgrade Annual Transmission Revenue Requirement</t>
  </si>
  <si>
    <t>Base Plan Upgrades Detail</t>
  </si>
  <si>
    <t>Calculation of Base Plan Upgrades ATRR</t>
  </si>
  <si>
    <t>Fixed Charge Rate Calculation</t>
  </si>
  <si>
    <t>Transmission Revenue Requirement Net of Schedule 11 Revenue</t>
  </si>
  <si>
    <t>ATRR Net of Revenue Credits</t>
  </si>
  <si>
    <t>Schedule 11: Base Plan Upgrades</t>
  </si>
  <si>
    <t>Schedule 11 Revenue incl. Schedule 11 True-Up</t>
  </si>
  <si>
    <t>First Quarter</t>
  </si>
  <si>
    <t>Third Quarter</t>
  </si>
  <si>
    <t>Fourth Quarter</t>
  </si>
  <si>
    <t>Total Base Plan Upgrade Costs</t>
  </si>
  <si>
    <t>Default Fixed Charge Rate</t>
  </si>
  <si>
    <t>TOTAL BASE PLAN UPGRADES</t>
  </si>
  <si>
    <t>Details on individual projects included in supplemental workpapers as needed.</t>
  </si>
  <si>
    <t>Debt Service Coverage Allocation</t>
  </si>
  <si>
    <t>Required Cash for Debt Service Coverage</t>
  </si>
  <si>
    <t>Debt Service Coverage Allocated to Transmission</t>
  </si>
  <si>
    <t>The utility must collect a percentage of Debt Service to meet its debt service coverage obligations.</t>
  </si>
  <si>
    <t>2025A</t>
  </si>
  <si>
    <t>2025B</t>
  </si>
  <si>
    <t>Amort of Prem on Debt-2025A</t>
  </si>
  <si>
    <t>Amort of Prem on Debt-2025B</t>
  </si>
  <si>
    <t>2025B Amort Gain on Reac Debt</t>
  </si>
  <si>
    <t>Second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</si>
</sst>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_(* #,##0_);_(* \(#,##0\);_(* &quot;-&quot;??_);_(@_)"/>
    <numFmt numFmtId="167" formatCode="0.0%"/>
    <numFmt numFmtId="168" formatCode="&quot;$&quot;#,##0"/>
    <numFmt numFmtId="169" formatCode="#,##0;\(#,##0\);&quot;–&quot;;@"/>
    <numFmt numFmtId="170" formatCode="_(&quot;$&quot;* #,##0.0000_);_(&quot;$&quot;* \(#,##0.0000\);_(&quot;$&quot;* &quot;-&quot;??_);_(@_)"/>
    <numFmt numFmtId="171" formatCode="_(* #,##0.000_);_(* \(#,##0.000\);_(* &quot;-&quot;??_);_(@_)"/>
    <numFmt numFmtId="172" formatCode="0.0"/>
    <numFmt numFmtId="173" formatCode="General_)"/>
    <numFmt numFmtId="174" formatCode="_(&quot;$&quot;* #,##0.0_);_(&quot;$&quot;* \(#,##0.0\);_(&quot;$&quot;* &quot;-&quot;?_);_(@_)"/>
    <numFmt numFmtId="175" formatCode="&quot;$&quot;#,##0.00"/>
  </numFmts>
  <fonts count="57">
    <font>
      <sz val="11"/>
      <color theme="1"/>
      <name val="Calibri"/>
      <family val="2"/>
      <scheme val="minor"/>
    </font>
    <font>
      <sz val="11"/>
      <color theme="1"/>
      <name val="Calibri"/>
      <family val="2"/>
      <scheme val="minor"/>
    </font>
    <font>
      <b/>
      <sz val="11"/>
      <color theme="1"/>
      <name val="Calibri"/>
      <family val="2"/>
      <scheme val="minor"/>
    </font>
    <font>
      <sz val="14"/>
      <color rgb="FF000000"/>
      <name val="Calibri"/>
      <family val="2"/>
      <scheme val="minor"/>
    </font>
    <font>
      <sz val="4"/>
      <color theme="1"/>
      <name val="Calibri"/>
      <family val="2"/>
      <scheme val="minor"/>
    </font>
    <font>
      <b/>
      <sz val="4"/>
      <color theme="1"/>
      <name val="Calibri"/>
      <family val="2"/>
      <scheme val="minor"/>
    </font>
    <font>
      <b/>
      <sz val="12"/>
      <color rgb="FF808080"/>
      <name val="Calibri"/>
      <family val="2"/>
      <scheme val="minor"/>
    </font>
    <font>
      <sz val="10"/>
      <name val="Arial"/>
      <family val="2"/>
    </font>
    <font>
      <sz val="4"/>
      <color rgb="FF000000"/>
      <name val="Calibri"/>
      <family val="2"/>
      <scheme val="minor"/>
    </font>
    <font>
      <i/>
      <sz val="11"/>
      <color theme="1"/>
      <name val="Calibri"/>
      <family val="2"/>
      <scheme val="minor"/>
    </font>
    <font>
      <b/>
      <sz val="12"/>
      <color theme="1"/>
      <name val="Calibri"/>
      <family val="2"/>
      <scheme val="minor"/>
    </font>
    <font>
      <sz val="11"/>
      <color rgb="FF000000"/>
      <name val="Calibri"/>
      <family val="2"/>
      <scheme val="minor"/>
    </font>
    <font>
      <b/>
      <sz val="11"/>
      <color theme="5"/>
      <name val="Calibri"/>
      <family val="2"/>
      <scheme val="minor"/>
    </font>
    <font>
      <b/>
      <sz val="11"/>
      <color rgb="FF000000"/>
      <name val="Calibri"/>
      <family val="2"/>
      <scheme val="minor"/>
    </font>
    <font>
      <sz val="12"/>
      <color theme="1"/>
      <name val="Calibri"/>
      <family val="2"/>
      <scheme val="minor"/>
    </font>
    <font>
      <i/>
      <sz val="11"/>
      <color theme="0" tint="-0.499984740745262"/>
      <name val="Calibri"/>
      <family val="2"/>
      <scheme val="minor"/>
    </font>
    <font>
      <sz val="11"/>
      <color rgb="FFFF0000"/>
      <name val="Calibri"/>
      <family val="2"/>
      <scheme val="minor"/>
    </font>
    <font>
      <sz val="8"/>
      <name val="Calibri"/>
      <family val="2"/>
      <scheme val="minor"/>
    </font>
    <font>
      <sz val="11"/>
      <color theme="1"/>
      <name val="Calibri"/>
      <family val="2"/>
    </font>
    <font>
      <sz val="10"/>
      <name val="Arial"/>
      <family val="2"/>
    </font>
    <font>
      <u/>
      <sz val="10"/>
      <color indexed="12"/>
      <name val="Arial"/>
      <family val="2"/>
    </font>
    <font>
      <b/>
      <sz val="10"/>
      <name val="Arial"/>
      <family val="2"/>
    </font>
    <font>
      <sz val="8"/>
      <name val="Arial"/>
      <family val="2"/>
    </font>
    <font>
      <b/>
      <u/>
      <sz val="10"/>
      <name val="Arial"/>
      <family val="2"/>
    </font>
    <font>
      <b/>
      <sz val="18"/>
      <name val="Arial"/>
      <family val="2"/>
    </font>
    <font>
      <sz val="8"/>
      <name val="MS Sans Serif"/>
      <family val="2"/>
    </font>
    <font>
      <i/>
      <sz val="8"/>
      <name val="Arial"/>
      <family val="2"/>
    </font>
    <font>
      <sz val="11"/>
      <color theme="1"/>
      <name val="Book Antiqua"/>
      <family val="2"/>
    </font>
    <font>
      <sz val="11"/>
      <color indexed="8"/>
      <name val="Book Antiqua"/>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theme="10"/>
      <name val="Calibri"/>
      <family val="2"/>
    </font>
    <font>
      <sz val="10"/>
      <name val="MS Sans Serif"/>
      <family val="2"/>
    </font>
    <font>
      <b/>
      <sz val="10"/>
      <name val="MS Sans Serif"/>
      <family val="2"/>
    </font>
    <font>
      <sz val="9"/>
      <color theme="1"/>
      <name val="Calibri"/>
      <family val="2"/>
      <scheme val="minor"/>
    </font>
    <font>
      <sz val="8"/>
      <name val="Microsoft Sans Serif"/>
      <family val="2"/>
    </font>
    <font>
      <sz val="11"/>
      <color theme="1"/>
      <name val="Cambria"/>
      <family val="2"/>
    </font>
    <font>
      <sz val="12"/>
      <name val="Arial MT"/>
    </font>
    <font>
      <sz val="10"/>
      <color rgb="FF000000"/>
      <name val="Times New Roman"/>
      <family val="1"/>
    </font>
    <font>
      <sz val="10"/>
      <color rgb="FF2F2F32"/>
      <name val="Helvetica"/>
    </font>
    <font>
      <sz val="11"/>
      <name val="Calibri"/>
      <family val="2"/>
    </font>
  </fonts>
  <fills count="3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BFBFBF"/>
        <bgColor rgb="FF000000"/>
      </patternFill>
    </fill>
    <fill>
      <patternFill patternType="solid">
        <fgColor theme="9"/>
        <bgColor indexed="64"/>
      </patternFill>
    </fill>
    <fill>
      <patternFill patternType="solid">
        <fgColor theme="5"/>
        <bgColor indexed="64"/>
      </patternFill>
    </fill>
    <fill>
      <patternFill patternType="solid">
        <fgColor theme="6"/>
        <bgColor indexed="64"/>
      </patternFill>
    </fill>
    <fill>
      <patternFill patternType="solid">
        <fgColor theme="8" tint="0.39997558519241921"/>
        <bgColor indexed="64"/>
      </patternFill>
    </fill>
    <fill>
      <patternFill patternType="solid">
        <fgColor theme="7"/>
        <bgColor indexed="64"/>
      </patternFill>
    </fill>
    <fill>
      <patternFill patternType="solid">
        <fgColor rgb="FFFDF1D9"/>
        <bgColor rgb="FF00000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theme="0" tint="-0.34998626667073579"/>
        <bgColor indexed="64"/>
      </patternFill>
    </fill>
    <fill>
      <patternFill patternType="solid">
        <fgColor theme="2" tint="0.39997558519241921"/>
        <bgColor indexed="64"/>
      </patternFill>
    </fill>
  </fills>
  <borders count="20">
    <border>
      <left/>
      <right/>
      <top/>
      <bottom/>
      <diagonal/>
    </border>
    <border>
      <left/>
      <right/>
      <top/>
      <bottom style="thin">
        <color rgb="FF000000"/>
      </bottom>
      <diagonal/>
    </border>
    <border>
      <left/>
      <right/>
      <top style="thin">
        <color rgb="FF000000"/>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488">
    <xf numFmtId="0" fontId="0" fillId="0" borderId="0"/>
    <xf numFmtId="0" fontId="1" fillId="0" borderId="0" applyNumberFormat="0" applyBorder="0" applyProtection="0">
      <alignment vertical="center"/>
    </xf>
    <xf numFmtId="0" fontId="1" fillId="0" borderId="0" applyNumberFormat="0" applyBorder="0" applyProtection="0">
      <alignment vertical="center"/>
    </xf>
    <xf numFmtId="44"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 fillId="0" borderId="0" applyFont="0" applyFill="0" applyBorder="0" applyAlignment="0" applyProtection="0"/>
    <xf numFmtId="0" fontId="19" fillId="0" borderId="0"/>
    <xf numFmtId="43"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23" fillId="0" borderId="0">
      <protection locked="0"/>
    </xf>
    <xf numFmtId="0" fontId="7" fillId="0" borderId="0">
      <protection locked="0"/>
    </xf>
    <xf numFmtId="0" fontId="21" fillId="0" borderId="0">
      <protection locked="0"/>
    </xf>
    <xf numFmtId="0" fontId="7" fillId="0" borderId="0"/>
    <xf numFmtId="43" fontId="7" fillId="0" borderId="0" applyFont="0" applyFill="0" applyBorder="0" applyAlignment="0" applyProtection="0"/>
    <xf numFmtId="43" fontId="1" fillId="0" borderId="0" applyFont="0" applyFill="0" applyBorder="0" applyAlignment="0" applyProtection="0"/>
    <xf numFmtId="0" fontId="1" fillId="0" borderId="0"/>
    <xf numFmtId="0" fontId="25"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25" fillId="0" borderId="0"/>
    <xf numFmtId="0" fontId="7" fillId="0" borderId="0">
      <protection locked="0"/>
    </xf>
    <xf numFmtId="0" fontId="27" fillId="0" borderId="0"/>
    <xf numFmtId="0" fontId="1" fillId="0" borderId="0"/>
    <xf numFmtId="0" fontId="7" fillId="0" borderId="0">
      <protection locked="0"/>
    </xf>
    <xf numFmtId="0" fontId="1" fillId="0" borderId="0"/>
    <xf numFmtId="0" fontId="1" fillId="0" borderId="0"/>
    <xf numFmtId="0" fontId="27" fillId="0" borderId="0"/>
    <xf numFmtId="0" fontId="1" fillId="0" borderId="0"/>
    <xf numFmtId="0" fontId="7" fillId="0" borderId="0">
      <protection locked="0"/>
    </xf>
    <xf numFmtId="0" fontId="7" fillId="0" borderId="0">
      <protection locked="0"/>
    </xf>
    <xf numFmtId="0" fontId="7" fillId="0" borderId="0">
      <protection locked="0"/>
    </xf>
    <xf numFmtId="0" fontId="1" fillId="0" borderId="0"/>
    <xf numFmtId="0" fontId="27" fillId="0" borderId="0"/>
    <xf numFmtId="0" fontId="7" fillId="0" borderId="0">
      <protection locked="0"/>
    </xf>
    <xf numFmtId="0" fontId="7" fillId="0" borderId="0">
      <protection locked="0"/>
    </xf>
    <xf numFmtId="0" fontId="27" fillId="0" borderId="0"/>
    <xf numFmtId="0" fontId="7" fillId="0" borderId="0">
      <protection locked="0"/>
    </xf>
    <xf numFmtId="0" fontId="7" fillId="0" borderId="0">
      <protection locked="0"/>
    </xf>
    <xf numFmtId="0" fontId="1" fillId="0" borderId="0"/>
    <xf numFmtId="0" fontId="1" fillId="0" borderId="0"/>
    <xf numFmtId="0" fontId="7" fillId="0" borderId="0">
      <protection locked="0"/>
    </xf>
    <xf numFmtId="0" fontId="1" fillId="0" borderId="0"/>
    <xf numFmtId="0" fontId="1" fillId="0" borderId="0"/>
    <xf numFmtId="0" fontId="7" fillId="0" borderId="0">
      <protection locked="0"/>
    </xf>
    <xf numFmtId="0" fontId="7" fillId="0" borderId="0">
      <protection locked="0"/>
    </xf>
    <xf numFmtId="172" fontId="26" fillId="0" borderId="0"/>
    <xf numFmtId="0" fontId="7" fillId="0" borderId="0">
      <protection locked="0"/>
    </xf>
    <xf numFmtId="0" fontId="1" fillId="0" borderId="0"/>
    <xf numFmtId="0" fontId="7" fillId="0" borderId="0">
      <protection locked="0"/>
    </xf>
    <xf numFmtId="0" fontId="1" fillId="0" borderId="0"/>
    <xf numFmtId="0" fontId="1" fillId="0" borderId="0"/>
    <xf numFmtId="0" fontId="1" fillId="0" borderId="0"/>
    <xf numFmtId="0" fontId="7" fillId="0" borderId="0">
      <protection locked="0"/>
    </xf>
    <xf numFmtId="0" fontId="27" fillId="0" borderId="0"/>
    <xf numFmtId="0" fontId="1" fillId="0" borderId="0"/>
    <xf numFmtId="0" fontId="7" fillId="0" borderId="0">
      <protection locked="0"/>
    </xf>
    <xf numFmtId="0" fontId="7" fillId="0" borderId="0">
      <protection locked="0"/>
    </xf>
    <xf numFmtId="0" fontId="7" fillId="0" borderId="0">
      <protection locked="0"/>
    </xf>
    <xf numFmtId="0" fontId="1" fillId="0" borderId="0"/>
    <xf numFmtId="0" fontId="23" fillId="0" borderId="0">
      <protection locked="0"/>
    </xf>
    <xf numFmtId="0" fontId="7" fillId="0" borderId="0">
      <protection locked="0"/>
    </xf>
    <xf numFmtId="0" fontId="1" fillId="0" borderId="0"/>
    <xf numFmtId="0" fontId="27" fillId="0" borderId="0"/>
    <xf numFmtId="0" fontId="1" fillId="0" borderId="0"/>
    <xf numFmtId="0" fontId="1" fillId="0" borderId="0"/>
    <xf numFmtId="0" fontId="1" fillId="0" borderId="0"/>
    <xf numFmtId="0" fontId="7" fillId="0" borderId="0">
      <protection locked="0"/>
    </xf>
    <xf numFmtId="0" fontId="1" fillId="0" borderId="0"/>
    <xf numFmtId="0" fontId="27" fillId="0" borderId="0"/>
    <xf numFmtId="0" fontId="7" fillId="0" borderId="0">
      <protection locked="0"/>
    </xf>
    <xf numFmtId="0" fontId="7" fillId="0" borderId="0">
      <protection locked="0"/>
    </xf>
    <xf numFmtId="0" fontId="7" fillId="0" borderId="0">
      <protection locked="0"/>
    </xf>
    <xf numFmtId="0" fontId="1" fillId="0" borderId="0"/>
    <xf numFmtId="0" fontId="1" fillId="0" borderId="0"/>
    <xf numFmtId="0" fontId="1" fillId="0" borderId="0"/>
    <xf numFmtId="0" fontId="7" fillId="0" borderId="0">
      <protection locked="0"/>
    </xf>
    <xf numFmtId="0" fontId="27" fillId="0" borderId="0"/>
    <xf numFmtId="0" fontId="7" fillId="0" borderId="0">
      <protection locked="0"/>
    </xf>
    <xf numFmtId="2" fontId="22" fillId="0" borderId="0"/>
    <xf numFmtId="0" fontId="1" fillId="0" borderId="0"/>
    <xf numFmtId="173" fontId="24" fillId="0" borderId="0"/>
    <xf numFmtId="0" fontId="21" fillId="0" borderId="0">
      <protection locked="0"/>
    </xf>
    <xf numFmtId="0" fontId="27" fillId="0" borderId="0"/>
    <xf numFmtId="0" fontId="1" fillId="0" borderId="0"/>
    <xf numFmtId="0" fontId="27" fillId="0" borderId="0"/>
    <xf numFmtId="0" fontId="27" fillId="0" borderId="0"/>
    <xf numFmtId="0" fontId="7" fillId="0" borderId="0">
      <protection locked="0"/>
    </xf>
    <xf numFmtId="0" fontId="1" fillId="0" borderId="0"/>
    <xf numFmtId="0" fontId="7" fillId="0" borderId="0">
      <protection locked="0"/>
    </xf>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1" fillId="0" borderId="0"/>
    <xf numFmtId="0" fontId="7" fillId="0" borderId="0">
      <protection locked="0"/>
    </xf>
    <xf numFmtId="0" fontId="7" fillId="0" borderId="0">
      <protection locked="0"/>
    </xf>
    <xf numFmtId="0" fontId="1" fillId="0" borderId="0"/>
    <xf numFmtId="0" fontId="7" fillId="0" borderId="0">
      <protection locked="0"/>
    </xf>
    <xf numFmtId="0" fontId="27" fillId="0" borderId="0"/>
    <xf numFmtId="0" fontId="1" fillId="0" borderId="0"/>
    <xf numFmtId="0" fontId="7" fillId="0" borderId="0">
      <protection locked="0"/>
    </xf>
    <xf numFmtId="0" fontId="7" fillId="0" borderId="0">
      <protection locked="0"/>
    </xf>
    <xf numFmtId="0" fontId="7" fillId="0" borderId="0">
      <protection locked="0"/>
    </xf>
    <xf numFmtId="0" fontId="1" fillId="0" borderId="0"/>
    <xf numFmtId="0" fontId="1" fillId="0" borderId="0"/>
    <xf numFmtId="0" fontId="7" fillId="0" borderId="0">
      <protection locked="0"/>
    </xf>
    <xf numFmtId="0" fontId="27" fillId="0" borderId="0"/>
    <xf numFmtId="0" fontId="7" fillId="0" borderId="0">
      <protection locked="0"/>
    </xf>
    <xf numFmtId="0" fontId="27" fillId="0" borderId="0"/>
    <xf numFmtId="0" fontId="1"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27" fillId="0" borderId="0"/>
    <xf numFmtId="0" fontId="1" fillId="0" borderId="0"/>
    <xf numFmtId="0" fontId="1" fillId="0" borderId="0"/>
    <xf numFmtId="0" fontId="1" fillId="0" borderId="0"/>
    <xf numFmtId="0" fontId="7"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4" fillId="31" borderId="12" applyNumberFormat="0" applyAlignment="0" applyProtection="0"/>
    <xf numFmtId="0" fontId="34" fillId="31" borderId="12" applyNumberFormat="0" applyAlignment="0" applyProtection="0"/>
    <xf numFmtId="0" fontId="34" fillId="31" borderId="12" applyNumberFormat="0" applyAlignment="0" applyProtection="0"/>
    <xf numFmtId="0" fontId="34" fillId="31" borderId="12" applyNumberFormat="0" applyAlignment="0" applyProtection="0"/>
    <xf numFmtId="0" fontId="34" fillId="31" borderId="12" applyNumberFormat="0" applyAlignment="0" applyProtection="0"/>
    <xf numFmtId="0" fontId="34" fillId="31" borderId="1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1" fillId="0" borderId="0"/>
    <xf numFmtId="0" fontId="1" fillId="0" borderId="0"/>
    <xf numFmtId="0" fontId="7" fillId="0" borderId="0"/>
    <xf numFmtId="0" fontId="7" fillId="0" borderId="0"/>
    <xf numFmtId="0" fontId="1" fillId="0" borderId="0"/>
    <xf numFmtId="0" fontId="18" fillId="0" borderId="0"/>
    <xf numFmtId="0" fontId="28" fillId="0" borderId="0"/>
    <xf numFmtId="0" fontId="27" fillId="0" borderId="0"/>
    <xf numFmtId="0" fontId="1" fillId="0" borderId="0"/>
    <xf numFmtId="0" fontId="1" fillId="0" borderId="0"/>
    <xf numFmtId="0" fontId="7" fillId="0" borderId="0"/>
    <xf numFmtId="0" fontId="7" fillId="0" borderId="0"/>
    <xf numFmtId="0" fontId="28"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8" fillId="0" borderId="0"/>
    <xf numFmtId="0" fontId="27" fillId="0" borderId="0"/>
    <xf numFmtId="0" fontId="7" fillId="0" borderId="0"/>
    <xf numFmtId="0" fontId="7" fillId="0" borderId="0"/>
    <xf numFmtId="0" fontId="1" fillId="0" borderId="0"/>
    <xf numFmtId="0" fontId="7" fillId="0" borderId="0" applyProtection="0">
      <protection locked="0"/>
    </xf>
    <xf numFmtId="0" fontId="27" fillId="0" borderId="0"/>
    <xf numFmtId="0" fontId="7" fillId="0" borderId="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0" fontId="7" fillId="0" borderId="0" applyProtection="0">
      <protection locked="0"/>
    </xf>
    <xf numFmtId="2" fontId="29" fillId="0" borderId="0" applyFill="0" applyBorder="0" applyAlignment="0" applyProtection="0"/>
    <xf numFmtId="2" fontId="29" fillId="0" borderId="0" applyFill="0" applyBorder="0" applyAlignment="0" applyProtection="0"/>
    <xf numFmtId="2" fontId="2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9" fontId="7" fillId="0" borderId="0" applyFont="0" applyFill="0" applyBorder="0" applyAlignment="0" applyProtection="0"/>
    <xf numFmtId="0" fontId="1" fillId="0" borderId="0"/>
    <xf numFmtId="0" fontId="29" fillId="0" borderId="0"/>
    <xf numFmtId="0" fontId="1" fillId="0" borderId="0"/>
    <xf numFmtId="0" fontId="29" fillId="0" borderId="0"/>
    <xf numFmtId="0" fontId="1" fillId="0" borderId="0"/>
    <xf numFmtId="0" fontId="29" fillId="0" borderId="0"/>
    <xf numFmtId="0" fontId="1" fillId="0" borderId="0"/>
    <xf numFmtId="0" fontId="29"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alignment vertical="top"/>
      <protection locked="0"/>
    </xf>
    <xf numFmtId="43" fontId="7" fillId="0" borderId="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7" fillId="0" borderId="0"/>
    <xf numFmtId="0" fontId="27" fillId="0" borderId="0"/>
    <xf numFmtId="0" fontId="27" fillId="0" borderId="0"/>
    <xf numFmtId="0" fontId="27" fillId="0" borderId="0"/>
    <xf numFmtId="0" fontId="1" fillId="0" borderId="0"/>
    <xf numFmtId="0" fontId="1" fillId="0" borderId="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7" fillId="0" borderId="0"/>
    <xf numFmtId="0" fontId="30" fillId="0" borderId="0"/>
    <xf numFmtId="9" fontId="7" fillId="0" borderId="0" applyFont="0" applyFill="0" applyBorder="0" applyAlignment="0" applyProtection="0"/>
    <xf numFmtId="0" fontId="3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30" fillId="0" borderId="0"/>
    <xf numFmtId="43" fontId="1" fillId="0" borderId="0" applyFont="0" applyFill="0" applyBorder="0" applyAlignment="0" applyProtection="0"/>
    <xf numFmtId="0" fontId="30"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28"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8" fillId="0" borderId="0" applyNumberFormat="0" applyFont="0" applyFill="0" applyBorder="0" applyAlignment="0" applyProtection="0">
      <alignment horizontal="left"/>
    </xf>
    <xf numFmtId="15" fontId="48" fillId="0" borderId="0" applyFont="0" applyFill="0" applyBorder="0" applyAlignment="0" applyProtection="0"/>
    <xf numFmtId="4" fontId="48" fillId="0" borderId="0" applyFont="0" applyFill="0" applyBorder="0" applyAlignment="0" applyProtection="0"/>
    <xf numFmtId="0" fontId="49" fillId="0" borderId="10">
      <alignment horizontal="center"/>
    </xf>
    <xf numFmtId="4" fontId="48" fillId="0" borderId="0" applyFont="0" applyFill="0" applyBorder="0" applyAlignment="0" applyProtection="0"/>
    <xf numFmtId="0" fontId="48" fillId="34" borderId="0" applyNumberFormat="0" applyFont="0" applyBorder="0" applyAlignment="0" applyProtection="0"/>
    <xf numFmtId="0" fontId="29"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30" fillId="0" borderId="0"/>
    <xf numFmtId="44" fontId="1" fillId="0" borderId="0" applyFont="0" applyFill="0" applyBorder="0" applyAlignment="0" applyProtection="0"/>
    <xf numFmtId="0" fontId="1"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7"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27" fillId="0" borderId="0"/>
    <xf numFmtId="0" fontId="30" fillId="0" borderId="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0" fillId="17" borderId="11" applyNumberFormat="0" applyAlignment="0" applyProtection="0"/>
    <xf numFmtId="0" fontId="33" fillId="30" borderId="11" applyNumberFormat="0" applyAlignment="0" applyProtection="0"/>
    <xf numFmtId="43" fontId="1" fillId="0" borderId="0" applyFont="0" applyFill="0" applyBorder="0" applyAlignment="0" applyProtection="0"/>
    <xf numFmtId="0" fontId="30" fillId="0" borderId="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33" fillId="30" borderId="11" applyNumberForma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43" fontId="1" fillId="0" borderId="0" applyFont="0" applyFill="0" applyBorder="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0" fillId="0" borderId="0"/>
    <xf numFmtId="0" fontId="25" fillId="0" borderId="0"/>
    <xf numFmtId="43" fontId="1" fillId="0" borderId="0" applyFont="0" applyFill="0" applyBorder="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29" fillId="0" borderId="0"/>
    <xf numFmtId="0" fontId="45" fillId="0" borderId="19" applyNumberFormat="0" applyFill="0" applyAlignment="0" applyProtection="0"/>
    <xf numFmtId="0" fontId="27" fillId="0" borderId="0"/>
    <xf numFmtId="0" fontId="43" fillId="30" borderId="18" applyNumberFormat="0" applyAlignment="0" applyProtection="0"/>
    <xf numFmtId="0" fontId="40" fillId="17" borderId="11" applyNumberFormat="0" applyAlignment="0" applyProtection="0"/>
    <xf numFmtId="0" fontId="7" fillId="33" borderId="17" applyNumberFormat="0" applyFont="0" applyAlignment="0" applyProtection="0"/>
    <xf numFmtId="0" fontId="7" fillId="0" borderId="0"/>
    <xf numFmtId="0" fontId="45" fillId="0" borderId="19" applyNumberFormat="0" applyFill="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3" fillId="30" borderId="18" applyNumberFormat="0" applyAlignment="0" applyProtection="0"/>
    <xf numFmtId="0" fontId="40" fillId="17" borderId="11" applyNumberFormat="0" applyAlignment="0" applyProtection="0"/>
    <xf numFmtId="0" fontId="33" fillId="30" borderId="11" applyNumberFormat="0" applyAlignment="0" applyProtection="0"/>
    <xf numFmtId="0" fontId="30" fillId="0" borderId="0"/>
    <xf numFmtId="43" fontId="1" fillId="0" borderId="0" applyFont="0" applyFill="0" applyBorder="0" applyAlignment="0" applyProtection="0"/>
    <xf numFmtId="0" fontId="1"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43" fontId="7" fillId="0" borderId="0" applyFont="0" applyFill="0" applyBorder="0" applyAlignment="0" applyProtection="0"/>
    <xf numFmtId="0" fontId="29"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8" fillId="0" borderId="0"/>
    <xf numFmtId="0" fontId="45" fillId="0" borderId="19" applyNumberFormat="0" applyFill="0" applyAlignment="0" applyProtection="0"/>
    <xf numFmtId="0" fontId="43" fillId="30" borderId="18" applyNumberFormat="0" applyAlignment="0" applyProtection="0"/>
    <xf numFmtId="0" fontId="7" fillId="33" borderId="17" applyNumberFormat="0" applyFont="0" applyAlignment="0" applyProtection="0"/>
    <xf numFmtId="0" fontId="27" fillId="0" borderId="0"/>
    <xf numFmtId="0" fontId="1" fillId="0" borderId="0"/>
    <xf numFmtId="0" fontId="1" fillId="0" borderId="0"/>
    <xf numFmtId="0" fontId="43" fillId="30" borderId="18" applyNumberFormat="0" applyAlignment="0" applyProtection="0"/>
    <xf numFmtId="0" fontId="30" fillId="0" borderId="0"/>
    <xf numFmtId="0" fontId="45" fillId="0" borderId="19" applyNumberFormat="0" applyFill="0" applyAlignment="0" applyProtection="0"/>
    <xf numFmtId="0" fontId="1" fillId="0" borderId="0"/>
    <xf numFmtId="0" fontId="1" fillId="0" borderId="0"/>
    <xf numFmtId="0" fontId="7" fillId="0" borderId="0"/>
    <xf numFmtId="0" fontId="7" fillId="33" borderId="17" applyNumberFormat="0" applyFont="0" applyAlignment="0" applyProtection="0"/>
    <xf numFmtId="0" fontId="27" fillId="0" borderId="0"/>
    <xf numFmtId="0" fontId="33" fillId="30" borderId="11"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30" fillId="0" borderId="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27" fillId="0" borderId="0"/>
    <xf numFmtId="0" fontId="1" fillId="0" borderId="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1" fillId="0" borderId="0"/>
    <xf numFmtId="0" fontId="28"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1" fillId="0" borderId="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1" fillId="0" borderId="0"/>
    <xf numFmtId="0" fontId="7" fillId="33" borderId="17" applyNumberFormat="0" applyFont="0" applyAlignment="0" applyProtection="0"/>
    <xf numFmtId="0" fontId="1" fillId="0" borderId="0"/>
    <xf numFmtId="0" fontId="1" fillId="0" borderId="0"/>
    <xf numFmtId="0" fontId="45" fillId="0" borderId="19" applyNumberFormat="0" applyFill="0" applyAlignment="0" applyProtection="0"/>
    <xf numFmtId="0" fontId="43" fillId="30" borderId="18" applyNumberFormat="0" applyAlignment="0" applyProtection="0"/>
    <xf numFmtId="0" fontId="45" fillId="0" borderId="19" applyNumberFormat="0" applyFill="0" applyAlignment="0" applyProtection="0"/>
    <xf numFmtId="0" fontId="43" fillId="30" borderId="18" applyNumberFormat="0" applyAlignment="0" applyProtection="0"/>
    <xf numFmtId="0" fontId="29" fillId="0" borderId="0"/>
    <xf numFmtId="0" fontId="7" fillId="33" borderId="17" applyNumberFormat="0" applyFont="0" applyAlignment="0" applyProtection="0"/>
    <xf numFmtId="0" fontId="27" fillId="0" borderId="0"/>
    <xf numFmtId="0" fontId="1" fillId="0" borderId="0"/>
    <xf numFmtId="0" fontId="45" fillId="0" borderId="19" applyNumberFormat="0" applyFill="0" applyAlignment="0" applyProtection="0"/>
    <xf numFmtId="0" fontId="7" fillId="0" borderId="0"/>
    <xf numFmtId="0" fontId="43" fillId="30" borderId="18" applyNumberFormat="0" applyAlignment="0" applyProtection="0"/>
    <xf numFmtId="0" fontId="7" fillId="33" borderId="17" applyNumberFormat="0" applyFont="0" applyAlignment="0" applyProtection="0"/>
    <xf numFmtId="0" fontId="45" fillId="0" borderId="19" applyNumberFormat="0" applyFill="0" applyAlignment="0" applyProtection="0"/>
    <xf numFmtId="0" fontId="43" fillId="30" borderId="18" applyNumberFormat="0" applyAlignment="0" applyProtection="0"/>
    <xf numFmtId="43" fontId="1" fillId="0" borderId="0" applyFont="0" applyFill="0" applyBorder="0" applyAlignment="0" applyProtection="0"/>
    <xf numFmtId="0" fontId="45" fillId="0" borderId="19" applyNumberFormat="0" applyFill="0" applyAlignment="0" applyProtection="0"/>
    <xf numFmtId="0" fontId="43" fillId="30" borderId="18" applyNumberFormat="0" applyAlignment="0" applyProtection="0"/>
    <xf numFmtId="0" fontId="40" fillId="17" borderId="11" applyNumberFormat="0" applyAlignment="0" applyProtection="0"/>
    <xf numFmtId="0" fontId="33" fillId="30" borderId="11" applyNumberFormat="0" applyAlignment="0" applyProtection="0"/>
    <xf numFmtId="0" fontId="23" fillId="0" borderId="0">
      <protection locked="0"/>
    </xf>
    <xf numFmtId="0" fontId="1" fillId="0" borderId="0"/>
    <xf numFmtId="0" fontId="1" fillId="0" borderId="0"/>
    <xf numFmtId="0" fontId="27" fillId="0" borderId="0"/>
    <xf numFmtId="0" fontId="45" fillId="0" borderId="19" applyNumberFormat="0" applyFill="0" applyAlignment="0" applyProtection="0"/>
    <xf numFmtId="0" fontId="29" fillId="0" borderId="0"/>
    <xf numFmtId="0" fontId="43" fillId="30" borderId="18" applyNumberFormat="0" applyAlignment="0" applyProtection="0"/>
    <xf numFmtId="0" fontId="30" fillId="0" borderId="0"/>
    <xf numFmtId="0" fontId="7" fillId="33" borderId="17" applyNumberFormat="0" applyFont="0" applyAlignment="0" applyProtection="0"/>
    <xf numFmtId="0" fontId="45" fillId="0" borderId="19" applyNumberFormat="0" applyFill="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3" fillId="30" borderId="18" applyNumberFormat="0" applyAlignment="0" applyProtection="0"/>
    <xf numFmtId="0" fontId="1" fillId="0" borderId="0"/>
    <xf numFmtId="0" fontId="40" fillId="17" borderId="11" applyNumberFormat="0" applyAlignment="0" applyProtection="0"/>
    <xf numFmtId="0" fontId="33" fillId="30" borderId="11" applyNumberFormat="0" applyAlignment="0" applyProtection="0"/>
    <xf numFmtId="0" fontId="1" fillId="0" borderId="0"/>
    <xf numFmtId="0" fontId="29" fillId="0" borderId="0"/>
    <xf numFmtId="0" fontId="30" fillId="0" borderId="0"/>
    <xf numFmtId="0" fontId="1" fillId="0" borderId="0"/>
    <xf numFmtId="43" fontId="7" fillId="0" borderId="0" applyFont="0" applyFill="0" applyBorder="0" applyAlignment="0" applyProtection="0"/>
    <xf numFmtId="0" fontId="45" fillId="0" borderId="19" applyNumberFormat="0" applyFill="0" applyAlignment="0" applyProtection="0"/>
    <xf numFmtId="0" fontId="43" fillId="30" borderId="18" applyNumberFormat="0" applyAlignment="0" applyProtection="0"/>
    <xf numFmtId="0" fontId="30" fillId="0" borderId="0"/>
    <xf numFmtId="0" fontId="7" fillId="33" borderId="17" applyNumberFormat="0" applyFont="0" applyAlignment="0" applyProtection="0"/>
    <xf numFmtId="0" fontId="45" fillId="0" borderId="19" applyNumberFormat="0" applyFill="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3" fillId="30" borderId="18" applyNumberFormat="0" applyAlignment="0" applyProtection="0"/>
    <xf numFmtId="0" fontId="7" fillId="33" borderId="17" applyNumberFormat="0" applyFont="0" applyAlignment="0" applyProtection="0"/>
    <xf numFmtId="0" fontId="18" fillId="0" borderId="0"/>
    <xf numFmtId="0" fontId="30" fillId="0" borderId="0"/>
    <xf numFmtId="0" fontId="45" fillId="0" borderId="19" applyNumberFormat="0" applyFill="0" applyAlignment="0" applyProtection="0"/>
    <xf numFmtId="0" fontId="1" fillId="0" borderId="0"/>
    <xf numFmtId="0" fontId="43" fillId="30" borderId="18" applyNumberFormat="0" applyAlignment="0" applyProtection="0"/>
    <xf numFmtId="0" fontId="1" fillId="0" borderId="0"/>
    <xf numFmtId="0" fontId="7" fillId="33" borderId="17" applyNumberFormat="0" applyFont="0" applyAlignment="0" applyProtection="0"/>
    <xf numFmtId="0" fontId="30" fillId="0" borderId="0"/>
    <xf numFmtId="0" fontId="1" fillId="0" borderId="0"/>
    <xf numFmtId="0" fontId="30" fillId="0" borderId="0"/>
    <xf numFmtId="0" fontId="45" fillId="0" borderId="19" applyNumberFormat="0" applyFill="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3" fillId="30" borderId="18" applyNumberFormat="0" applyAlignment="0" applyProtection="0"/>
    <xf numFmtId="0" fontId="1" fillId="0" borderId="0"/>
    <xf numFmtId="0" fontId="40" fillId="17" borderId="11" applyNumberFormat="0" applyAlignment="0" applyProtection="0"/>
    <xf numFmtId="0" fontId="7" fillId="33" borderId="17" applyNumberFormat="0" applyFont="0" applyAlignment="0" applyProtection="0"/>
    <xf numFmtId="0" fontId="1" fillId="0" borderId="0"/>
    <xf numFmtId="0" fontId="1" fillId="0" borderId="0"/>
    <xf numFmtId="43" fontId="7" fillId="0" borderId="0" applyFont="0" applyFill="0" applyBorder="0" applyAlignment="0" applyProtection="0"/>
    <xf numFmtId="0" fontId="27" fillId="0" borderId="0"/>
    <xf numFmtId="43" fontId="7" fillId="0" borderId="0" applyFont="0" applyFill="0" applyBorder="0" applyAlignment="0" applyProtection="0"/>
    <xf numFmtId="0" fontId="45" fillId="0" borderId="19" applyNumberFormat="0" applyFill="0" applyAlignment="0" applyProtection="0"/>
    <xf numFmtId="0" fontId="43" fillId="30" borderId="18" applyNumberFormat="0" applyAlignment="0" applyProtection="0"/>
    <xf numFmtId="0" fontId="7" fillId="33" borderId="17" applyNumberFormat="0" applyFont="0" applyAlignment="0" applyProtection="0"/>
    <xf numFmtId="0" fontId="28" fillId="0" borderId="0"/>
    <xf numFmtId="0" fontId="1" fillId="0" borderId="0"/>
    <xf numFmtId="0" fontId="27"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30" fillId="0" borderId="0"/>
    <xf numFmtId="0" fontId="40" fillId="17"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33" fillId="30" borderId="11" applyNumberForma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0" fillId="0" borderId="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0" fillId="17" borderId="11" applyNumberFormat="0" applyAlignment="0" applyProtection="0"/>
    <xf numFmtId="0" fontId="7" fillId="33" borderId="17" applyNumberFormat="0" applyFont="0" applyAlignment="0" applyProtection="0"/>
    <xf numFmtId="0" fontId="40" fillId="17" borderId="11" applyNumberFormat="0" applyAlignment="0" applyProtection="0"/>
    <xf numFmtId="0" fontId="33" fillId="30" borderId="11" applyNumberFormat="0" applyAlignment="0" applyProtection="0"/>
    <xf numFmtId="0" fontId="30" fillId="0" borderId="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7" fillId="33" borderId="17" applyNumberFormat="0" applyFont="0" applyAlignment="0" applyProtection="0"/>
    <xf numFmtId="0" fontId="30" fillId="0" borderId="0"/>
    <xf numFmtId="0" fontId="7" fillId="33" borderId="17" applyNumberFormat="0" applyFont="0" applyAlignment="0" applyProtection="0"/>
    <xf numFmtId="0" fontId="33" fillId="30" borderId="11"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3" fillId="30" borderId="11" applyNumberFormat="0" applyAlignment="0" applyProtection="0"/>
    <xf numFmtId="0" fontId="30" fillId="0" borderId="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0" fillId="17" borderId="11"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3" fillId="30" borderId="18" applyNumberFormat="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7" fillId="33" borderId="17" applyNumberFormat="0" applyFont="0" applyAlignment="0" applyProtection="0"/>
    <xf numFmtId="0" fontId="30" fillId="0" borderId="0"/>
    <xf numFmtId="0" fontId="7" fillId="33" borderId="17" applyNumberFormat="0" applyFont="0" applyAlignment="0" applyProtection="0"/>
    <xf numFmtId="0" fontId="7" fillId="33" borderId="17" applyNumberFormat="0" applyFont="0" applyAlignment="0" applyProtection="0"/>
    <xf numFmtId="0" fontId="40" fillId="17" borderId="11" applyNumberFormat="0" applyAlignment="0" applyProtection="0"/>
    <xf numFmtId="0" fontId="33" fillId="30" borderId="11" applyNumberFormat="0" applyAlignment="0" applyProtection="0"/>
    <xf numFmtId="0" fontId="7" fillId="33" borderId="17" applyNumberFormat="0" applyFont="0" applyAlignment="0" applyProtection="0"/>
    <xf numFmtId="0" fontId="40" fillId="17" borderId="11" applyNumberFormat="0" applyAlignment="0" applyProtection="0"/>
    <xf numFmtId="0" fontId="33" fillId="30" borderId="11" applyNumberFormat="0" applyAlignment="0" applyProtection="0"/>
    <xf numFmtId="0" fontId="7" fillId="33" borderId="17" applyNumberFormat="0" applyFont="0" applyAlignment="0" applyProtection="0"/>
    <xf numFmtId="0" fontId="7" fillId="33" borderId="17" applyNumberFormat="0" applyFont="0" applyAlignment="0" applyProtection="0"/>
    <xf numFmtId="0" fontId="7" fillId="33" borderId="17" applyNumberFormat="0" applyFont="0" applyAlignment="0" applyProtection="0"/>
    <xf numFmtId="0" fontId="40" fillId="17" borderId="11" applyNumberFormat="0" applyAlignment="0" applyProtection="0"/>
    <xf numFmtId="0" fontId="7" fillId="33" borderId="17" applyNumberFormat="0" applyFont="0" applyAlignment="0" applyProtection="0"/>
    <xf numFmtId="0" fontId="7" fillId="33" borderId="17"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55" fillId="0" borderId="0">
      <alignment vertical="center"/>
    </xf>
    <xf numFmtId="0" fontId="52" fillId="0" borderId="0"/>
    <xf numFmtId="0" fontId="51" fillId="0" borderId="0"/>
    <xf numFmtId="0" fontId="52" fillId="0" borderId="0"/>
    <xf numFmtId="43" fontId="52" fillId="0" borderId="0" applyFont="0" applyFill="0" applyBorder="0" applyAlignment="0" applyProtection="0"/>
    <xf numFmtId="175" fontId="53" fillId="0" borderId="0" applyProtection="0"/>
    <xf numFmtId="43" fontId="53" fillId="0" borderId="0" applyFont="0" applyFill="0" applyBorder="0" applyAlignment="0" applyProtection="0"/>
    <xf numFmtId="0" fontId="52" fillId="0" borderId="0"/>
    <xf numFmtId="0" fontId="54" fillId="0" borderId="0"/>
    <xf numFmtId="43" fontId="54" fillId="0" borderId="0" applyFont="0" applyFill="0" applyBorder="0" applyAlignment="0" applyProtection="0"/>
    <xf numFmtId="0" fontId="54" fillId="0" borderId="0"/>
    <xf numFmtId="0" fontId="55" fillId="0" borderId="0">
      <alignment vertical="center"/>
    </xf>
    <xf numFmtId="43" fontId="56" fillId="0" borderId="0" applyFont="0" applyFill="0" applyBorder="0" applyAlignment="0" applyProtection="0"/>
    <xf numFmtId="0" fontId="55" fillId="0" borderId="0">
      <alignment vertical="center"/>
    </xf>
    <xf numFmtId="0" fontId="51" fillId="0" borderId="0"/>
    <xf numFmtId="175" fontId="53" fillId="0" borderId="0" applyProtection="0"/>
    <xf numFmtId="175" fontId="53" fillId="0" borderId="0" applyProtection="0"/>
    <xf numFmtId="0" fontId="51" fillId="0" borderId="0"/>
    <xf numFmtId="0" fontId="51" fillId="0" borderId="0"/>
    <xf numFmtId="44" fontId="1" fillId="0" borderId="0" applyFont="0" applyFill="0" applyBorder="0" applyAlignment="0" applyProtection="0"/>
  </cellStyleXfs>
  <cellXfs count="279">
    <xf numFmtId="0" fontId="0" fillId="0" borderId="0" xfId="0"/>
    <xf numFmtId="0" fontId="1" fillId="0" borderId="0" xfId="1">
      <alignment vertical="center"/>
    </xf>
    <xf numFmtId="0" fontId="0" fillId="0" borderId="0" xfId="0" applyAlignment="1">
      <alignment vertical="center"/>
    </xf>
    <xf numFmtId="0" fontId="1" fillId="0" borderId="0" xfId="2">
      <alignment vertical="center"/>
    </xf>
    <xf numFmtId="0" fontId="3" fillId="0" borderId="0" xfId="2" applyFont="1" applyAlignment="1">
      <alignment horizontal="left" vertical="center"/>
    </xf>
    <xf numFmtId="0" fontId="4" fillId="0" borderId="1" xfId="2" applyFont="1" applyBorder="1">
      <alignment vertical="center"/>
    </xf>
    <xf numFmtId="0" fontId="4" fillId="0" borderId="2" xfId="2" applyFont="1" applyBorder="1">
      <alignment vertical="center"/>
    </xf>
    <xf numFmtId="0" fontId="2" fillId="0" borderId="0" xfId="2" applyFont="1">
      <alignment vertical="center"/>
    </xf>
    <xf numFmtId="0" fontId="0" fillId="0" borderId="0" xfId="2" applyFont="1">
      <alignment vertical="center"/>
    </xf>
    <xf numFmtId="0" fontId="4" fillId="0" borderId="1" xfId="1" applyFont="1" applyBorder="1">
      <alignment vertical="center"/>
    </xf>
    <xf numFmtId="0" fontId="4" fillId="0" borderId="2" xfId="1" applyFont="1" applyBorder="1">
      <alignment vertical="center"/>
    </xf>
    <xf numFmtId="0" fontId="2" fillId="0" borderId="0" xfId="1" applyFont="1">
      <alignment vertical="center"/>
    </xf>
    <xf numFmtId="0" fontId="1" fillId="0" borderId="0" xfId="1" applyAlignment="1">
      <alignment horizontal="center" vertical="center"/>
    </xf>
    <xf numFmtId="0" fontId="1" fillId="2" borderId="0" xfId="1" applyFill="1" applyBorder="1">
      <alignment vertical="center"/>
    </xf>
    <xf numFmtId="0" fontId="5" fillId="0" borderId="1" xfId="1" applyFont="1" applyBorder="1">
      <alignment vertical="center"/>
    </xf>
    <xf numFmtId="0" fontId="5" fillId="0" borderId="2" xfId="1" applyFont="1" applyBorder="1">
      <alignment vertical="center"/>
    </xf>
    <xf numFmtId="0" fontId="6" fillId="0" borderId="0" xfId="1" applyFont="1" applyBorder="1" applyAlignment="1">
      <alignment horizontal="left" vertical="center"/>
    </xf>
    <xf numFmtId="0" fontId="1" fillId="2" borderId="0" xfId="1" applyFill="1">
      <alignment vertical="center"/>
    </xf>
    <xf numFmtId="0" fontId="4" fillId="0" borderId="0" xfId="1" applyFont="1" applyBorder="1">
      <alignment vertical="center"/>
    </xf>
    <xf numFmtId="165" fontId="1" fillId="0" borderId="0" xfId="1" applyNumberFormat="1">
      <alignment vertical="center"/>
    </xf>
    <xf numFmtId="165" fontId="4" fillId="0" borderId="1" xfId="1" applyNumberFormat="1" applyFont="1" applyBorder="1">
      <alignment vertical="center"/>
    </xf>
    <xf numFmtId="165" fontId="4" fillId="0" borderId="2" xfId="1" applyNumberFormat="1" applyFont="1" applyBorder="1">
      <alignment vertical="center"/>
    </xf>
    <xf numFmtId="0" fontId="4" fillId="0" borderId="0" xfId="1" applyFont="1">
      <alignment vertical="center"/>
    </xf>
    <xf numFmtId="0" fontId="3" fillId="0" borderId="0" xfId="1" applyFont="1" applyAlignment="1">
      <alignment horizontal="left" vertical="center"/>
    </xf>
    <xf numFmtId="0" fontId="6" fillId="0" borderId="0" xfId="1" applyFont="1" applyAlignment="1">
      <alignment horizontal="left" vertical="center"/>
    </xf>
    <xf numFmtId="0" fontId="1" fillId="0" borderId="0" xfId="1" applyBorder="1">
      <alignment vertical="center"/>
    </xf>
    <xf numFmtId="0" fontId="2" fillId="0" borderId="0" xfId="1" applyFont="1" applyBorder="1">
      <alignment vertical="center"/>
    </xf>
    <xf numFmtId="0" fontId="1" fillId="0" borderId="0" xfId="1" applyBorder="1" applyAlignment="1">
      <alignment horizontal="center" vertical="center"/>
    </xf>
    <xf numFmtId="0" fontId="2" fillId="0" borderId="0" xfId="1" applyFont="1" applyAlignment="1">
      <alignment horizontal="left" vertical="center"/>
    </xf>
    <xf numFmtId="165" fontId="1" fillId="0" borderId="0" xfId="1" applyNumberFormat="1" applyBorder="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1" fillId="0" borderId="0" xfId="1" applyAlignment="1">
      <alignment horizontal="left" vertical="center" indent="1"/>
    </xf>
    <xf numFmtId="0" fontId="1" fillId="3" borderId="0" xfId="1" applyFill="1">
      <alignment vertical="center"/>
    </xf>
    <xf numFmtId="165" fontId="1" fillId="4" borderId="0" xfId="1" applyNumberFormat="1" applyFill="1">
      <alignment vertical="center"/>
    </xf>
    <xf numFmtId="0" fontId="0" fillId="0" borderId="0" xfId="1" applyFont="1" applyAlignment="1">
      <alignment horizontal="left" vertical="center" indent="1"/>
    </xf>
    <xf numFmtId="0" fontId="1" fillId="4" borderId="0" xfId="2" applyFill="1">
      <alignment vertical="center"/>
    </xf>
    <xf numFmtId="0" fontId="1" fillId="0" borderId="0" xfId="1" applyAlignment="1">
      <alignment horizontal="left" vertical="center" indent="2"/>
    </xf>
    <xf numFmtId="0" fontId="1" fillId="0" borderId="4" xfId="1" applyBorder="1">
      <alignment vertical="center"/>
    </xf>
    <xf numFmtId="0" fontId="2" fillId="0" borderId="3" xfId="1" applyFont="1" applyBorder="1">
      <alignment vertical="center"/>
    </xf>
    <xf numFmtId="165" fontId="1" fillId="0" borderId="4" xfId="1" applyNumberFormat="1" applyBorder="1">
      <alignment vertical="center"/>
    </xf>
    <xf numFmtId="0" fontId="1" fillId="0" borderId="4" xfId="1" applyBorder="1" applyAlignment="1">
      <alignment horizontal="left" vertical="center" indent="1"/>
    </xf>
    <xf numFmtId="0" fontId="1" fillId="0" borderId="6" xfId="1" applyBorder="1" applyAlignment="1">
      <alignment horizontal="left" vertical="center" indent="1"/>
    </xf>
    <xf numFmtId="0" fontId="10" fillId="3" borderId="0" xfId="1" applyFont="1" applyFill="1">
      <alignment vertical="center"/>
    </xf>
    <xf numFmtId="0" fontId="1" fillId="0" borderId="0" xfId="1" applyBorder="1" applyAlignment="1">
      <alignment horizontal="left" vertical="center" indent="1"/>
    </xf>
    <xf numFmtId="0" fontId="1" fillId="0" borderId="0" xfId="1" applyAlignment="1">
      <alignment horizontal="left" vertical="center"/>
    </xf>
    <xf numFmtId="165" fontId="2" fillId="0" borderId="3" xfId="1" applyNumberFormat="1" applyFont="1" applyBorder="1">
      <alignment vertical="center"/>
    </xf>
    <xf numFmtId="165" fontId="2" fillId="0" borderId="0" xfId="1" applyNumberFormat="1" applyFont="1">
      <alignment vertical="center"/>
    </xf>
    <xf numFmtId="0" fontId="1" fillId="0" borderId="0" xfId="1" applyBorder="1" applyAlignment="1">
      <alignment horizontal="left" vertical="center" indent="2"/>
    </xf>
    <xf numFmtId="165" fontId="2" fillId="0" borderId="0" xfId="1" applyNumberFormat="1" applyFont="1" applyBorder="1">
      <alignment vertical="center"/>
    </xf>
    <xf numFmtId="0" fontId="2" fillId="0" borderId="0" xfId="1" applyFont="1" applyBorder="1" applyAlignment="1">
      <alignment horizontal="center" vertical="center"/>
    </xf>
    <xf numFmtId="166" fontId="0" fillId="0" borderId="0" xfId="0" applyNumberFormat="1"/>
    <xf numFmtId="166" fontId="1" fillId="0" borderId="0" xfId="1" applyNumberFormat="1">
      <alignment vertical="center"/>
    </xf>
    <xf numFmtId="0" fontId="2" fillId="0" borderId="5" xfId="1" applyFont="1" applyBorder="1">
      <alignment vertical="center"/>
    </xf>
    <xf numFmtId="165" fontId="2" fillId="0" borderId="5" xfId="1" applyNumberFormat="1" applyFont="1" applyBorder="1">
      <alignment vertical="center"/>
    </xf>
    <xf numFmtId="0" fontId="2" fillId="0" borderId="3" xfId="1" applyFont="1" applyBorder="1" applyAlignment="1">
      <alignment horizontal="left" vertical="center"/>
    </xf>
    <xf numFmtId="0" fontId="0" fillId="0" borderId="4" xfId="0" applyBorder="1"/>
    <xf numFmtId="167" fontId="1" fillId="0" borderId="0" xfId="4" applyNumberFormat="1" applyFill="1" applyBorder="1" applyAlignment="1">
      <alignment vertical="center"/>
    </xf>
    <xf numFmtId="165" fontId="1" fillId="3" borderId="0" xfId="1" applyNumberFormat="1" applyFill="1">
      <alignment vertical="center"/>
    </xf>
    <xf numFmtId="165" fontId="4" fillId="0" borderId="0" xfId="1" applyNumberFormat="1" applyFont="1">
      <alignment vertical="center"/>
    </xf>
    <xf numFmtId="165" fontId="4" fillId="0" borderId="0" xfId="1" applyNumberFormat="1" applyFont="1" applyBorder="1">
      <alignment vertical="center"/>
    </xf>
    <xf numFmtId="165" fontId="2" fillId="0" borderId="0" xfId="1" applyNumberFormat="1" applyFont="1" applyAlignment="1">
      <alignment horizontal="center" vertical="center"/>
    </xf>
    <xf numFmtId="0" fontId="2" fillId="0" borderId="0" xfId="1" applyFont="1" applyAlignment="1">
      <alignment horizontal="center" vertical="center"/>
    </xf>
    <xf numFmtId="3" fontId="1" fillId="0" borderId="0" xfId="1" applyNumberFormat="1">
      <alignment vertical="center"/>
    </xf>
    <xf numFmtId="0" fontId="1" fillId="0" borderId="4" xfId="1" applyBorder="1" applyAlignment="1">
      <alignment horizontal="center" vertical="center"/>
    </xf>
    <xf numFmtId="0" fontId="4" fillId="0" borderId="0" xfId="1" applyFont="1" applyBorder="1" applyAlignment="1">
      <alignment horizontal="center" vertical="center"/>
    </xf>
    <xf numFmtId="0" fontId="2" fillId="2" borderId="0" xfId="1" applyFont="1" applyFill="1">
      <alignment vertical="center"/>
    </xf>
    <xf numFmtId="0" fontId="1" fillId="4" borderId="0" xfId="1" applyFill="1">
      <alignment vertical="center"/>
    </xf>
    <xf numFmtId="165" fontId="1" fillId="4" borderId="0" xfId="1" applyNumberFormat="1" applyFill="1" applyBorder="1">
      <alignment vertical="center"/>
    </xf>
    <xf numFmtId="165" fontId="1" fillId="4" borderId="4" xfId="1" applyNumberFormat="1" applyFill="1" applyBorder="1">
      <alignment vertical="center"/>
    </xf>
    <xf numFmtId="0" fontId="2" fillId="0" borderId="0" xfId="1" applyFont="1" applyAlignment="1">
      <alignment horizontal="righ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2" fillId="0" borderId="7" xfId="1" applyFont="1" applyBorder="1" applyAlignment="1">
      <alignment horizontal="left" vertical="center"/>
    </xf>
    <xf numFmtId="0" fontId="0" fillId="0" borderId="7" xfId="0" applyBorder="1"/>
    <xf numFmtId="0" fontId="1" fillId="0" borderId="0" xfId="1" applyAlignment="1">
      <alignment horizontal="left" vertical="top" wrapText="1"/>
    </xf>
    <xf numFmtId="0" fontId="4" fillId="0" borderId="0" xfId="1" applyFont="1" applyBorder="1" applyAlignment="1">
      <alignment horizontal="left" vertical="center"/>
    </xf>
    <xf numFmtId="10" fontId="1" fillId="0" borderId="0" xfId="4" applyNumberFormat="1" applyAlignment="1">
      <alignment vertical="center"/>
    </xf>
    <xf numFmtId="0" fontId="1" fillId="2" borderId="0" xfId="1" applyFill="1" applyAlignment="1">
      <alignment horizontal="left" vertical="center"/>
    </xf>
    <xf numFmtId="0" fontId="1" fillId="0" borderId="0" xfId="2" applyBorder="1">
      <alignment vertical="center"/>
    </xf>
    <xf numFmtId="169" fontId="2" fillId="0" borderId="0" xfId="1" applyNumberFormat="1" applyFont="1">
      <alignment vertical="center"/>
    </xf>
    <xf numFmtId="0" fontId="3" fillId="0" borderId="0" xfId="1" applyNumberFormat="1" applyFont="1" applyAlignment="1">
      <alignment horizontal="left" vertical="center"/>
    </xf>
    <xf numFmtId="168" fontId="1" fillId="0" borderId="0" xfId="1" applyNumberFormat="1">
      <alignment vertical="center"/>
    </xf>
    <xf numFmtId="0" fontId="11" fillId="0" borderId="0" xfId="1" applyNumberFormat="1" applyFont="1" applyBorder="1">
      <alignment vertical="center"/>
    </xf>
    <xf numFmtId="0" fontId="1" fillId="5" borderId="0" xfId="1" applyFill="1">
      <alignment vertical="center"/>
    </xf>
    <xf numFmtId="0" fontId="4" fillId="5" borderId="0" xfId="1" applyFont="1" applyFill="1">
      <alignment vertical="center"/>
    </xf>
    <xf numFmtId="0" fontId="11" fillId="5" borderId="0" xfId="1" applyNumberFormat="1" applyFont="1" applyFill="1" applyBorder="1">
      <alignment vertical="center"/>
    </xf>
    <xf numFmtId="0" fontId="11" fillId="0" borderId="0" xfId="0" applyFont="1" applyAlignment="1">
      <alignment vertical="center"/>
    </xf>
    <xf numFmtId="0" fontId="1" fillId="5" borderId="0" xfId="1" applyFill="1" applyBorder="1">
      <alignment vertical="center"/>
    </xf>
    <xf numFmtId="0" fontId="1" fillId="4" borderId="4" xfId="1" applyFill="1" applyBorder="1" applyAlignment="1">
      <alignment horizontal="left" vertical="center" indent="1"/>
    </xf>
    <xf numFmtId="0" fontId="4" fillId="0" borderId="0" xfId="2" applyFont="1" applyBorder="1">
      <alignment vertical="center"/>
    </xf>
    <xf numFmtId="0" fontId="3" fillId="0" borderId="0" xfId="0" applyFont="1" applyAlignment="1">
      <alignment horizontal="left" vertical="center"/>
    </xf>
    <xf numFmtId="0" fontId="1" fillId="6" borderId="8" xfId="2" applyFill="1" applyBorder="1">
      <alignment vertical="center"/>
    </xf>
    <xf numFmtId="0" fontId="1" fillId="7" borderId="8" xfId="2" applyFill="1" applyBorder="1">
      <alignment vertical="center"/>
    </xf>
    <xf numFmtId="0" fontId="1" fillId="8" borderId="8" xfId="2" applyFill="1" applyBorder="1">
      <alignment vertical="center"/>
    </xf>
    <xf numFmtId="0" fontId="11" fillId="5" borderId="0" xfId="1" quotePrefix="1" applyNumberFormat="1" applyFont="1" applyFill="1" applyBorder="1">
      <alignment vertical="center"/>
    </xf>
    <xf numFmtId="0" fontId="12" fillId="0" borderId="0" xfId="1" applyFont="1">
      <alignment vertical="center"/>
    </xf>
    <xf numFmtId="0" fontId="6" fillId="0" borderId="0" xfId="1" applyNumberFormat="1" applyFont="1" applyAlignment="1">
      <alignment horizontal="left" vertical="center"/>
    </xf>
    <xf numFmtId="0" fontId="13" fillId="0" borderId="0" xfId="1" applyNumberFormat="1" applyFont="1">
      <alignment vertical="center"/>
    </xf>
    <xf numFmtId="0" fontId="8" fillId="0" borderId="0" xfId="1" applyNumberFormat="1" applyFont="1" applyBorder="1">
      <alignment vertical="center"/>
    </xf>
    <xf numFmtId="0" fontId="13" fillId="0" borderId="0" xfId="1" applyNumberFormat="1" applyFont="1" applyBorder="1">
      <alignment vertical="center"/>
    </xf>
    <xf numFmtId="0" fontId="11" fillId="0" borderId="1" xfId="1" applyNumberFormat="1" applyFont="1" applyBorder="1" applyAlignment="1">
      <alignment horizontal="left" vertical="center" indent="1"/>
    </xf>
    <xf numFmtId="165" fontId="11" fillId="0" borderId="0" xfId="1" applyNumberFormat="1" applyFont="1" applyBorder="1">
      <alignment vertical="center"/>
    </xf>
    <xf numFmtId="0" fontId="2" fillId="0" borderId="0" xfId="1" applyFont="1" applyBorder="1" applyAlignment="1">
      <alignment horizontal="left" vertical="center"/>
    </xf>
    <xf numFmtId="10" fontId="1" fillId="4" borderId="0" xfId="4" applyNumberFormat="1" applyFill="1" applyAlignment="1">
      <alignment vertical="center"/>
    </xf>
    <xf numFmtId="10" fontId="1" fillId="4" borderId="4" xfId="4" applyNumberFormat="1" applyFill="1" applyBorder="1" applyAlignment="1">
      <alignment vertical="center"/>
    </xf>
    <xf numFmtId="165" fontId="1" fillId="0" borderId="0" xfId="1" applyNumberFormat="1" applyAlignment="1">
      <alignment horizontal="right" vertical="center"/>
    </xf>
    <xf numFmtId="170" fontId="1" fillId="0" borderId="0" xfId="1" applyNumberFormat="1">
      <alignment vertical="center"/>
    </xf>
    <xf numFmtId="0" fontId="4" fillId="9" borderId="8" xfId="2" applyFont="1" applyFill="1" applyBorder="1">
      <alignment vertical="center"/>
    </xf>
    <xf numFmtId="3" fontId="11" fillId="0" borderId="0" xfId="1" applyNumberFormat="1" applyFont="1" applyBorder="1">
      <alignment vertical="center"/>
    </xf>
    <xf numFmtId="170" fontId="11" fillId="0" borderId="0" xfId="1" applyNumberFormat="1" applyFont="1" applyBorder="1">
      <alignment vertical="center"/>
    </xf>
    <xf numFmtId="44" fontId="11" fillId="0" borderId="0" xfId="1" applyNumberFormat="1" applyFont="1" applyBorder="1">
      <alignment vertical="center"/>
    </xf>
    <xf numFmtId="0" fontId="8" fillId="0" borderId="4" xfId="1" applyNumberFormat="1" applyFont="1" applyBorder="1">
      <alignment vertical="center"/>
    </xf>
    <xf numFmtId="0" fontId="13" fillId="0" borderId="0" xfId="1" applyNumberFormat="1" applyFont="1" applyBorder="1" applyAlignment="1">
      <alignment horizontal="right" vertical="center"/>
    </xf>
    <xf numFmtId="167" fontId="1" fillId="4" borderId="0" xfId="4" applyNumberFormat="1" applyFill="1" applyAlignment="1">
      <alignment horizontal="center" vertical="center"/>
    </xf>
    <xf numFmtId="0" fontId="1" fillId="4" borderId="0" xfId="1" applyFill="1" applyAlignment="1">
      <alignment horizontal="center" vertical="center"/>
    </xf>
    <xf numFmtId="0" fontId="1" fillId="4" borderId="0" xfId="4" applyNumberFormat="1" applyFill="1" applyAlignment="1">
      <alignment horizontal="center" vertical="center"/>
    </xf>
    <xf numFmtId="0" fontId="11" fillId="4" borderId="0" xfId="1" applyNumberFormat="1" applyFont="1" applyFill="1" applyAlignment="1">
      <alignment horizontal="center" vertical="center"/>
    </xf>
    <xf numFmtId="0" fontId="1" fillId="0" borderId="4" xfId="1" applyBorder="1" applyAlignment="1">
      <alignment horizontal="left" vertical="center"/>
    </xf>
    <xf numFmtId="165" fontId="4" fillId="0" borderId="4" xfId="1" applyNumberFormat="1" applyFont="1" applyBorder="1">
      <alignment vertical="center"/>
    </xf>
    <xf numFmtId="0" fontId="4" fillId="0" borderId="4" xfId="1" applyFont="1" applyBorder="1">
      <alignment vertical="center"/>
    </xf>
    <xf numFmtId="164" fontId="1" fillId="4" borderId="0" xfId="1" applyNumberFormat="1" applyFill="1" applyAlignment="1">
      <alignment horizontal="left" vertical="center"/>
    </xf>
    <xf numFmtId="0" fontId="11" fillId="0" borderId="0" xfId="1" applyNumberFormat="1" applyFont="1" applyBorder="1" applyAlignment="1">
      <alignment horizontal="left" vertical="center" indent="1"/>
    </xf>
    <xf numFmtId="0" fontId="11" fillId="0" borderId="4" xfId="1" applyNumberFormat="1" applyFont="1" applyBorder="1" applyAlignment="1">
      <alignment horizontal="left" vertical="center" indent="1"/>
    </xf>
    <xf numFmtId="165" fontId="11" fillId="0" borderId="4" xfId="1" applyNumberFormat="1" applyFont="1" applyBorder="1">
      <alignment vertical="center"/>
    </xf>
    <xf numFmtId="10" fontId="2" fillId="0" borderId="7" xfId="4" applyNumberFormat="1" applyFont="1" applyBorder="1" applyAlignment="1">
      <alignment vertical="center"/>
    </xf>
    <xf numFmtId="10" fontId="2" fillId="0" borderId="7" xfId="4" applyNumberFormat="1" applyFont="1" applyFill="1" applyBorder="1" applyAlignment="1">
      <alignment vertical="center"/>
    </xf>
    <xf numFmtId="0" fontId="1" fillId="0" borderId="6" xfId="1" applyBorder="1">
      <alignment vertical="center"/>
    </xf>
    <xf numFmtId="167" fontId="1" fillId="0" borderId="6" xfId="4" applyNumberFormat="1" applyFill="1" applyBorder="1" applyAlignment="1">
      <alignment vertical="center"/>
    </xf>
    <xf numFmtId="0" fontId="10" fillId="0" borderId="0" xfId="1" applyFont="1">
      <alignment vertical="center"/>
    </xf>
    <xf numFmtId="9" fontId="1" fillId="4" borderId="4" xfId="1" applyNumberFormat="1" applyFill="1" applyBorder="1">
      <alignment vertical="center"/>
    </xf>
    <xf numFmtId="0" fontId="13" fillId="0" borderId="0" xfId="1" applyNumberFormat="1" applyFont="1" applyBorder="1" applyAlignment="1">
      <alignment horizontal="center" vertical="center"/>
    </xf>
    <xf numFmtId="44" fontId="1" fillId="0" borderId="0" xfId="1" applyNumberFormat="1" applyBorder="1">
      <alignment vertical="center"/>
    </xf>
    <xf numFmtId="3" fontId="1" fillId="0" borderId="0" xfId="1" applyNumberFormat="1" applyBorder="1">
      <alignment vertical="center"/>
    </xf>
    <xf numFmtId="0" fontId="0" fillId="0" borderId="0" xfId="1" applyFont="1">
      <alignment vertical="center"/>
    </xf>
    <xf numFmtId="0" fontId="11" fillId="0" borderId="4" xfId="1" applyNumberFormat="1" applyFont="1" applyBorder="1">
      <alignment vertical="center"/>
    </xf>
    <xf numFmtId="0" fontId="1" fillId="0" borderId="7" xfId="1" applyBorder="1" applyAlignment="1">
      <alignment horizontal="left" vertical="center" indent="1"/>
    </xf>
    <xf numFmtId="0" fontId="1" fillId="0" borderId="7" xfId="1" applyBorder="1">
      <alignment vertical="center"/>
    </xf>
    <xf numFmtId="165" fontId="1" fillId="0" borderId="7" xfId="1" applyNumberFormat="1" applyBorder="1">
      <alignment vertical="center"/>
    </xf>
    <xf numFmtId="0" fontId="2" fillId="0" borderId="7" xfId="1" applyFont="1" applyBorder="1">
      <alignment vertical="center"/>
    </xf>
    <xf numFmtId="0" fontId="2" fillId="0" borderId="4" xfId="1" applyFont="1" applyBorder="1">
      <alignment vertical="center"/>
    </xf>
    <xf numFmtId="0" fontId="4" fillId="0" borderId="4" xfId="1" applyFont="1" applyBorder="1" applyAlignment="1">
      <alignment horizontal="left" vertical="center"/>
    </xf>
    <xf numFmtId="0" fontId="1" fillId="10" borderId="8" xfId="2" applyFill="1" applyBorder="1">
      <alignment vertical="center"/>
    </xf>
    <xf numFmtId="0" fontId="4" fillId="0" borderId="4" xfId="1" applyFont="1" applyBorder="1" applyAlignment="1">
      <alignment horizontal="center" vertical="center"/>
    </xf>
    <xf numFmtId="0" fontId="1" fillId="4" borderId="0" xfId="1" applyFill="1" applyAlignment="1">
      <alignment horizontal="left" vertical="center" indent="2"/>
    </xf>
    <xf numFmtId="0" fontId="4" fillId="0" borderId="1" xfId="6" applyFont="1" applyBorder="1"/>
    <xf numFmtId="0" fontId="4" fillId="0" borderId="2" xfId="6" applyFont="1" applyBorder="1"/>
    <xf numFmtId="0" fontId="4" fillId="0" borderId="1" xfId="6" applyFont="1" applyBorder="1" applyAlignment="1">
      <alignment horizontal="center"/>
    </xf>
    <xf numFmtId="0" fontId="4" fillId="0" borderId="2" xfId="6" applyFont="1" applyBorder="1" applyAlignment="1">
      <alignment horizontal="center"/>
    </xf>
    <xf numFmtId="0" fontId="1" fillId="0" borderId="0" xfId="0" applyFont="1" applyAlignment="1">
      <alignment vertical="center"/>
    </xf>
    <xf numFmtId="166" fontId="1" fillId="0" borderId="0" xfId="7" applyNumberFormat="1" applyFont="1" applyFill="1" applyBorder="1"/>
    <xf numFmtId="166" fontId="1" fillId="0" borderId="0" xfId="7" applyNumberFormat="1" applyFont="1" applyBorder="1"/>
    <xf numFmtId="0" fontId="1" fillId="0" borderId="1" xfId="6" applyFont="1" applyBorder="1"/>
    <xf numFmtId="0" fontId="1" fillId="0" borderId="2" xfId="6" applyFont="1" applyBorder="1"/>
    <xf numFmtId="0" fontId="1" fillId="0" borderId="1" xfId="6" applyFont="1" applyBorder="1" applyAlignment="1">
      <alignment horizontal="center"/>
    </xf>
    <xf numFmtId="166" fontId="1" fillId="0" borderId="1" xfId="6" applyNumberFormat="1" applyFont="1" applyBorder="1"/>
    <xf numFmtId="0" fontId="1" fillId="0" borderId="2" xfId="6" applyFont="1" applyBorder="1" applyAlignment="1">
      <alignment horizontal="center"/>
    </xf>
    <xf numFmtId="166" fontId="1" fillId="0" borderId="2" xfId="6" applyNumberFormat="1" applyFont="1" applyBorder="1"/>
    <xf numFmtId="166" fontId="2" fillId="0" borderId="0" xfId="7" applyNumberFormat="1" applyFont="1" applyBorder="1"/>
    <xf numFmtId="0" fontId="1" fillId="0" borderId="1" xfId="1" applyBorder="1">
      <alignment vertical="center"/>
    </xf>
    <xf numFmtId="0" fontId="1" fillId="0" borderId="2" xfId="1" applyBorder="1">
      <alignment vertical="center"/>
    </xf>
    <xf numFmtId="0" fontId="0" fillId="4" borderId="0" xfId="0" applyFill="1" applyAlignment="1">
      <alignment horizontal="left" indent="2"/>
    </xf>
    <xf numFmtId="0" fontId="1" fillId="4" borderId="4" xfId="1" applyFill="1" applyBorder="1">
      <alignment vertical="center"/>
    </xf>
    <xf numFmtId="0" fontId="1" fillId="5" borderId="0" xfId="6" applyFont="1" applyFill="1"/>
    <xf numFmtId="0" fontId="1" fillId="5" borderId="0" xfId="6" applyFont="1" applyFill="1" applyAlignment="1">
      <alignment horizontal="center"/>
    </xf>
    <xf numFmtId="0" fontId="14" fillId="5" borderId="0" xfId="6" applyFill="1"/>
    <xf numFmtId="0" fontId="14" fillId="0" borderId="0" xfId="6"/>
    <xf numFmtId="0" fontId="14" fillId="0" borderId="0" xfId="6" applyAlignment="1">
      <alignment horizontal="right"/>
    </xf>
    <xf numFmtId="0" fontId="1" fillId="5" borderId="0" xfId="6" applyFont="1" applyFill="1" applyAlignment="1">
      <alignment horizontal="center" wrapText="1"/>
    </xf>
    <xf numFmtId="0" fontId="1" fillId="0" borderId="0" xfId="6" applyFont="1" applyAlignment="1">
      <alignment horizontal="center" wrapText="1"/>
    </xf>
    <xf numFmtId="0" fontId="2" fillId="0" borderId="0" xfId="6" applyFont="1" applyAlignment="1">
      <alignment horizontal="center" vertical="top" wrapText="1"/>
    </xf>
    <xf numFmtId="0" fontId="1" fillId="0" borderId="0" xfId="6" applyFont="1" applyAlignment="1">
      <alignment horizontal="center" vertical="top" wrapText="1"/>
    </xf>
    <xf numFmtId="0" fontId="2" fillId="0" borderId="0" xfId="6" applyFont="1" applyAlignment="1">
      <alignment horizontal="left" vertical="top" wrapText="1"/>
    </xf>
    <xf numFmtId="0" fontId="1" fillId="0" borderId="0" xfId="6" applyFont="1"/>
    <xf numFmtId="0" fontId="1" fillId="0" borderId="0" xfId="6" applyFont="1" applyAlignment="1">
      <alignment horizontal="center"/>
    </xf>
    <xf numFmtId="166" fontId="11" fillId="4" borderId="0" xfId="6" applyNumberFormat="1" applyFont="1" applyFill="1" applyAlignment="1">
      <alignment vertical="center"/>
    </xf>
    <xf numFmtId="166" fontId="11" fillId="0" borderId="0" xfId="6" applyNumberFormat="1" applyFont="1" applyAlignment="1">
      <alignment vertical="center"/>
    </xf>
    <xf numFmtId="171" fontId="1" fillId="0" borderId="1" xfId="6" applyNumberFormat="1" applyFont="1" applyBorder="1"/>
    <xf numFmtId="171" fontId="1" fillId="0" borderId="2" xfId="6" applyNumberFormat="1" applyFont="1" applyBorder="1"/>
    <xf numFmtId="5" fontId="1" fillId="0" borderId="0" xfId="6" applyNumberFormat="1" applyFont="1"/>
    <xf numFmtId="10" fontId="1" fillId="0" borderId="0" xfId="8" applyNumberFormat="1" applyFont="1" applyFill="1" applyBorder="1"/>
    <xf numFmtId="0" fontId="2" fillId="0" borderId="0" xfId="6" applyFont="1"/>
    <xf numFmtId="5" fontId="2" fillId="0" borderId="0" xfId="6" applyNumberFormat="1" applyFont="1"/>
    <xf numFmtId="10" fontId="2" fillId="0" borderId="0" xfId="8" applyNumberFormat="1" applyFont="1" applyFill="1" applyBorder="1"/>
    <xf numFmtId="0" fontId="1" fillId="0" borderId="0" xfId="6" applyFont="1" applyAlignment="1">
      <alignment horizontal="left"/>
    </xf>
    <xf numFmtId="166" fontId="11" fillId="0" borderId="0" xfId="6" applyNumberFormat="1" applyFont="1" applyAlignment="1">
      <alignment horizontal="center" vertical="center"/>
    </xf>
    <xf numFmtId="164" fontId="0" fillId="4" borderId="0" xfId="1" applyNumberFormat="1" applyFont="1" applyFill="1" applyAlignment="1">
      <alignment horizontal="left" vertical="center"/>
    </xf>
    <xf numFmtId="164" fontId="2" fillId="0" borderId="0" xfId="1" applyNumberFormat="1" applyFont="1" applyAlignment="1">
      <alignment horizontal="left" vertical="center"/>
    </xf>
    <xf numFmtId="0" fontId="1" fillId="4" borderId="0" xfId="1" applyFill="1" applyBorder="1" applyAlignment="1">
      <alignment horizontal="center" vertical="center"/>
    </xf>
    <xf numFmtId="165" fontId="11" fillId="11" borderId="0" xfId="1" applyNumberFormat="1" applyFont="1" applyFill="1" applyBorder="1">
      <alignment vertical="center"/>
    </xf>
    <xf numFmtId="165" fontId="11" fillId="11" borderId="4" xfId="1" applyNumberFormat="1" applyFont="1" applyFill="1" applyBorder="1">
      <alignment vertical="center"/>
    </xf>
    <xf numFmtId="10" fontId="2" fillId="0" borderId="0" xfId="4" applyNumberFormat="1" applyFont="1" applyBorder="1" applyAlignment="1">
      <alignment vertical="center"/>
    </xf>
    <xf numFmtId="0" fontId="1" fillId="0" borderId="6" xfId="1" applyBorder="1" applyAlignment="1">
      <alignment horizontal="left" vertical="center" indent="2"/>
    </xf>
    <xf numFmtId="0" fontId="1" fillId="0" borderId="0" xfId="1" applyBorder="1" applyAlignment="1">
      <alignment horizontal="left" vertical="center"/>
    </xf>
    <xf numFmtId="0" fontId="1" fillId="0" borderId="6" xfId="1" applyBorder="1" applyAlignment="1">
      <alignment horizontal="left" vertical="center"/>
    </xf>
    <xf numFmtId="165" fontId="1" fillId="0" borderId="6" xfId="1" applyNumberFormat="1" applyBorder="1">
      <alignment vertical="center"/>
    </xf>
    <xf numFmtId="0" fontId="0" fillId="0" borderId="0" xfId="1" applyFont="1" applyBorder="1" applyAlignment="1">
      <alignment horizontal="left" vertical="center"/>
    </xf>
    <xf numFmtId="0" fontId="1" fillId="0" borderId="4" xfId="1" applyBorder="1" applyAlignment="1">
      <alignment horizontal="left" vertical="center" indent="2"/>
    </xf>
    <xf numFmtId="0" fontId="1" fillId="4" borderId="0" xfId="1" applyFill="1" applyBorder="1" applyAlignment="1">
      <alignment horizontal="left" vertical="center" indent="1"/>
    </xf>
    <xf numFmtId="0" fontId="1" fillId="4" borderId="0" xfId="1" applyFill="1" applyAlignment="1">
      <alignment horizontal="left" vertical="center"/>
    </xf>
    <xf numFmtId="165" fontId="13" fillId="0" borderId="0" xfId="1" applyNumberFormat="1" applyFont="1" applyBorder="1">
      <alignment vertical="center"/>
    </xf>
    <xf numFmtId="0" fontId="15" fillId="0" borderId="0" xfId="2" applyFont="1" applyAlignment="1">
      <alignment horizontal="right" vertical="center"/>
    </xf>
    <xf numFmtId="0" fontId="16" fillId="0" borderId="0" xfId="1" applyFont="1">
      <alignmen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2" fillId="4" borderId="0" xfId="1" applyFont="1" applyFill="1" applyAlignment="1">
      <alignment horizontal="left" vertical="center"/>
    </xf>
    <xf numFmtId="0" fontId="1" fillId="4" borderId="0" xfId="2" applyFill="1" applyAlignment="1">
      <alignment horizontal="right" vertical="center"/>
    </xf>
    <xf numFmtId="0" fontId="16" fillId="5" borderId="0" xfId="1" applyFont="1" applyFill="1">
      <alignment vertical="center"/>
    </xf>
    <xf numFmtId="9" fontId="1" fillId="0" borderId="9" xfId="4" applyBorder="1" applyAlignment="1">
      <alignment horizontal="left" vertical="center" indent="2"/>
    </xf>
    <xf numFmtId="9" fontId="1" fillId="0" borderId="0" xfId="4" applyAlignment="1">
      <alignment horizontal="left" vertical="center" indent="2"/>
    </xf>
    <xf numFmtId="0" fontId="1" fillId="0" borderId="0" xfId="1" applyAlignment="1">
      <alignment vertical="center" wrapText="1"/>
    </xf>
    <xf numFmtId="166" fontId="1" fillId="0" borderId="0" xfId="9" applyNumberFormat="1" applyAlignment="1">
      <alignment horizontal="left" vertical="center" indent="1"/>
    </xf>
    <xf numFmtId="166" fontId="1" fillId="0" borderId="0" xfId="9" applyNumberFormat="1" applyAlignment="1">
      <alignment vertical="center"/>
    </xf>
    <xf numFmtId="166" fontId="1" fillId="0" borderId="0" xfId="1" applyNumberFormat="1" applyAlignment="1">
      <alignment horizontal="left" vertical="center" indent="1"/>
    </xf>
    <xf numFmtId="0" fontId="1" fillId="5" borderId="0" xfId="1" applyFill="1" applyAlignment="1">
      <alignment vertical="center" wrapText="1"/>
    </xf>
    <xf numFmtId="0" fontId="2" fillId="0" borderId="0" xfId="1" applyFont="1" applyAlignment="1">
      <alignment horizontal="center" vertical="center" wrapText="1"/>
    </xf>
    <xf numFmtId="0" fontId="2" fillId="0" borderId="0" xfId="1" applyFont="1" applyBorder="1" applyAlignment="1">
      <alignment horizontal="center" vertical="center" wrapText="1"/>
    </xf>
    <xf numFmtId="42" fontId="1" fillId="0" borderId="0" xfId="1" applyNumberFormat="1">
      <alignment vertical="center"/>
    </xf>
    <xf numFmtId="41" fontId="1" fillId="0" borderId="0" xfId="1" applyNumberFormat="1">
      <alignment vertical="center"/>
    </xf>
    <xf numFmtId="0" fontId="0" fillId="0" borderId="0" xfId="1" applyFont="1" applyBorder="1" applyAlignment="1">
      <alignment horizontal="center" vertical="center"/>
    </xf>
    <xf numFmtId="44" fontId="1" fillId="0" borderId="0" xfId="1" applyNumberFormat="1">
      <alignment vertical="center"/>
    </xf>
    <xf numFmtId="10" fontId="1" fillId="0" borderId="0" xfId="1" applyNumberFormat="1">
      <alignment vertical="center"/>
    </xf>
    <xf numFmtId="0" fontId="0" fillId="0" borderId="0" xfId="1" applyFont="1" applyBorder="1">
      <alignment vertical="center"/>
    </xf>
    <xf numFmtId="0" fontId="1" fillId="2" borderId="0" xfId="1" applyFill="1" applyAlignment="1">
      <alignment vertical="center" wrapText="1"/>
    </xf>
    <xf numFmtId="0" fontId="2" fillId="0" borderId="0" xfId="1" applyFont="1" applyAlignment="1">
      <alignment vertical="center" wrapText="1"/>
    </xf>
    <xf numFmtId="0" fontId="2" fillId="0" borderId="0" xfId="1" applyFont="1" applyAlignment="1">
      <alignment horizontal="left" vertical="center" wrapText="1"/>
    </xf>
    <xf numFmtId="0" fontId="0" fillId="0" borderId="0" xfId="1" applyFont="1" applyAlignment="1">
      <alignment vertical="center" wrapText="1"/>
    </xf>
    <xf numFmtId="10" fontId="1" fillId="0" borderId="0" xfId="4" applyNumberFormat="1" applyBorder="1" applyAlignment="1">
      <alignment vertical="center"/>
    </xf>
    <xf numFmtId="0" fontId="0" fillId="0" borderId="0" xfId="1" applyFont="1" applyBorder="1" applyAlignment="1">
      <alignment horizontal="left" vertical="center" indent="2"/>
    </xf>
    <xf numFmtId="10" fontId="1" fillId="0" borderId="6" xfId="4" applyNumberFormat="1" applyFill="1" applyBorder="1" applyAlignment="1">
      <alignment vertical="center"/>
    </xf>
    <xf numFmtId="43" fontId="1" fillId="0" borderId="0" xfId="1" applyNumberFormat="1">
      <alignment vertical="center"/>
    </xf>
    <xf numFmtId="167" fontId="1" fillId="0" borderId="0" xfId="4" applyNumberFormat="1" applyBorder="1" applyAlignment="1">
      <alignment vertical="center"/>
    </xf>
    <xf numFmtId="167" fontId="1" fillId="0" borderId="0" xfId="1" applyNumberFormat="1">
      <alignment vertical="center"/>
    </xf>
    <xf numFmtId="0" fontId="0" fillId="4" borderId="0" xfId="1" applyFont="1" applyFill="1" applyAlignment="1">
      <alignment horizontal="center" vertical="center"/>
    </xf>
    <xf numFmtId="43" fontId="1" fillId="0" borderId="0" xfId="9" applyAlignment="1">
      <alignment vertical="center"/>
    </xf>
    <xf numFmtId="0" fontId="0" fillId="4" borderId="0" xfId="1" applyFont="1" applyFill="1" applyBorder="1" applyAlignment="1">
      <alignment horizontal="center" vertical="center"/>
    </xf>
    <xf numFmtId="0" fontId="50" fillId="0" borderId="0" xfId="1" applyFont="1">
      <alignment vertical="center"/>
    </xf>
    <xf numFmtId="165" fontId="50" fillId="0" borderId="0" xfId="1" applyNumberFormat="1" applyFont="1">
      <alignment vertical="center"/>
    </xf>
    <xf numFmtId="166" fontId="1" fillId="0" borderId="0" xfId="6" applyNumberFormat="1" applyFont="1"/>
    <xf numFmtId="9" fontId="1" fillId="0" borderId="0" xfId="6" applyNumberFormat="1" applyFont="1"/>
    <xf numFmtId="43" fontId="1" fillId="0" borderId="0" xfId="9" applyFont="1"/>
    <xf numFmtId="10" fontId="1" fillId="0" borderId="0" xfId="6" applyNumberFormat="1" applyFont="1"/>
    <xf numFmtId="167" fontId="1" fillId="0" borderId="4" xfId="1" applyNumberFormat="1" applyBorder="1">
      <alignment vertical="center"/>
    </xf>
    <xf numFmtId="167" fontId="1" fillId="0" borderId="6" xfId="1" applyNumberFormat="1" applyBorder="1">
      <alignment vertical="center"/>
    </xf>
    <xf numFmtId="10" fontId="1" fillId="0" borderId="0" xfId="4" applyNumberFormat="1" applyFill="1" applyAlignment="1">
      <alignment vertical="center"/>
    </xf>
    <xf numFmtId="10" fontId="1" fillId="0" borderId="4" xfId="4" applyNumberFormat="1" applyFill="1" applyBorder="1" applyAlignment="1">
      <alignment vertical="center"/>
    </xf>
    <xf numFmtId="0" fontId="1" fillId="35" borderId="0" xfId="1" applyFill="1" applyBorder="1">
      <alignment vertical="center"/>
    </xf>
    <xf numFmtId="0" fontId="4" fillId="35" borderId="0" xfId="1" applyFont="1" applyFill="1" applyBorder="1">
      <alignment vertical="center"/>
    </xf>
    <xf numFmtId="165" fontId="2" fillId="0" borderId="0" xfId="1" applyNumberFormat="1" applyFont="1" applyAlignment="1">
      <alignment horizontal="right" vertical="center"/>
    </xf>
    <xf numFmtId="165" fontId="1" fillId="0" borderId="4" xfId="1" applyNumberFormat="1" applyBorder="1" applyAlignment="1">
      <alignment horizontal="right" vertical="center"/>
    </xf>
    <xf numFmtId="0" fontId="4" fillId="36" borderId="8" xfId="2" applyFont="1" applyFill="1" applyBorder="1">
      <alignment vertical="center"/>
    </xf>
    <xf numFmtId="170" fontId="2" fillId="0" borderId="0" xfId="1" applyNumberFormat="1" applyFont="1">
      <alignment vertical="center"/>
    </xf>
    <xf numFmtId="0" fontId="4" fillId="5" borderId="0" xfId="1" applyFont="1" applyFill="1" applyBorder="1">
      <alignment vertical="center"/>
    </xf>
    <xf numFmtId="167" fontId="2" fillId="0" borderId="0" xfId="4" applyNumberFormat="1" applyFont="1" applyAlignment="1">
      <alignment vertical="center"/>
    </xf>
    <xf numFmtId="174" fontId="1" fillId="0" borderId="0" xfId="1" applyNumberFormat="1" applyBorder="1" applyAlignment="1">
      <alignment horizontal="right" vertical="center"/>
    </xf>
    <xf numFmtId="167" fontId="2" fillId="0" borderId="0" xfId="4" applyNumberFormat="1" applyFont="1" applyAlignment="1">
      <alignment horizontal="right" vertical="center"/>
    </xf>
    <xf numFmtId="167" fontId="1" fillId="4" borderId="0" xfId="4" applyNumberFormat="1" applyFill="1" applyAlignment="1">
      <alignment vertical="center"/>
    </xf>
    <xf numFmtId="167" fontId="4" fillId="0" borderId="1" xfId="4" applyNumberFormat="1" applyFont="1" applyFill="1" applyBorder="1" applyAlignment="1">
      <alignment vertical="center"/>
    </xf>
    <xf numFmtId="174" fontId="4" fillId="0" borderId="1" xfId="1" applyNumberFormat="1" applyFont="1" applyBorder="1" applyAlignment="1">
      <alignment horizontal="right" vertical="center"/>
    </xf>
    <xf numFmtId="167" fontId="4" fillId="0" borderId="2" xfId="4" applyNumberFormat="1" applyFont="1" applyFill="1" applyBorder="1" applyAlignment="1">
      <alignment vertical="center"/>
    </xf>
    <xf numFmtId="174" fontId="4" fillId="0" borderId="2" xfId="1" applyNumberFormat="1" applyFont="1" applyBorder="1" applyAlignment="1">
      <alignment horizontal="right" vertical="center"/>
    </xf>
    <xf numFmtId="0" fontId="1" fillId="5" borderId="0" xfId="1" applyFill="1" applyBorder="1" applyAlignment="1">
      <alignment vertical="center" wrapText="1"/>
    </xf>
    <xf numFmtId="167" fontId="1" fillId="0" borderId="0" xfId="4" applyNumberFormat="1" applyAlignment="1">
      <alignment vertical="center"/>
    </xf>
    <xf numFmtId="164" fontId="1" fillId="0" borderId="0" xfId="1" applyNumberFormat="1" applyAlignment="1">
      <alignment horizontal="left" vertical="center"/>
    </xf>
    <xf numFmtId="167" fontId="1" fillId="0" borderId="0" xfId="4" applyNumberFormat="1" applyFill="1" applyAlignment="1">
      <alignment vertical="center"/>
    </xf>
    <xf numFmtId="43" fontId="1" fillId="0" borderId="0" xfId="9" applyFill="1" applyAlignment="1">
      <alignment vertical="center"/>
    </xf>
    <xf numFmtId="41" fontId="1" fillId="4" borderId="0" xfId="1" applyNumberFormat="1" applyFill="1">
      <alignment vertical="center"/>
    </xf>
    <xf numFmtId="43" fontId="1" fillId="0" borderId="0" xfId="9" applyBorder="1" applyAlignment="1">
      <alignment vertical="center"/>
    </xf>
    <xf numFmtId="43" fontId="1" fillId="0" borderId="0" xfId="50487" applyNumberFormat="1" applyAlignment="1">
      <alignment vertical="center"/>
    </xf>
    <xf numFmtId="0" fontId="2" fillId="0" borderId="0" xfId="2" applyFont="1" applyBorder="1" applyAlignment="1">
      <alignment vertical="center" wrapText="1"/>
    </xf>
    <xf numFmtId="0" fontId="1" fillId="0" borderId="9" xfId="1" applyBorder="1" applyAlignment="1">
      <alignment horizontal="left" vertical="center" indent="2"/>
    </xf>
    <xf numFmtId="0" fontId="1" fillId="0" borderId="9" xfId="1" applyBorder="1" applyAlignment="1">
      <alignment horizontal="left" vertical="center" wrapText="1" indent="2"/>
    </xf>
    <xf numFmtId="9" fontId="1" fillId="0" borderId="9" xfId="4" applyBorder="1" applyAlignment="1">
      <alignment horizontal="left" vertical="center" indent="2"/>
    </xf>
    <xf numFmtId="0" fontId="50" fillId="0" borderId="0" xfId="1" applyFont="1" applyAlignment="1">
      <alignment horizontal="left" vertical="center" wrapText="1"/>
    </xf>
    <xf numFmtId="0" fontId="1" fillId="0" borderId="0" xfId="1" applyAlignment="1">
      <alignment horizontal="left" vertical="top" wrapText="1"/>
    </xf>
    <xf numFmtId="0" fontId="1" fillId="0" borderId="0" xfId="1" applyAlignment="1">
      <alignment vertical="center" wrapText="1"/>
    </xf>
    <xf numFmtId="0" fontId="1" fillId="0" borderId="0" xfId="1" applyAlignment="1">
      <alignment horizontal="left" vertical="center" wrapText="1"/>
    </xf>
    <xf numFmtId="0" fontId="1" fillId="0" borderId="0" xfId="1" applyFill="1">
      <alignment vertical="center"/>
    </xf>
    <xf numFmtId="0" fontId="0" fillId="0" borderId="0" xfId="1" applyFont="1" applyFill="1">
      <alignment vertical="center"/>
    </xf>
  </cellXfs>
  <cellStyles count="50488">
    <cellStyle name="20% - Accent1 2" xfId="726" xr:uid="{9679FA8A-CFF0-4B54-A91E-BA0BF9332E48}"/>
    <cellStyle name="20% - Accent1 3" xfId="727" xr:uid="{566D40B4-1437-4B49-9FE7-37B14096024C}"/>
    <cellStyle name="20% - Accent1 4" xfId="728" xr:uid="{CA510C21-D47F-433C-9A25-74D25D2B3AE2}"/>
    <cellStyle name="20% - Accent1 5" xfId="729" xr:uid="{83BC0264-DA88-466F-B220-4774BDFA228F}"/>
    <cellStyle name="20% - Accent1 6" xfId="730" xr:uid="{A4FCE380-33B9-4A44-9DF5-D59D82EAF094}"/>
    <cellStyle name="20% - Accent1 7" xfId="731" xr:uid="{05CDD80A-ADC1-4A7B-BC10-A6308EE685D1}"/>
    <cellStyle name="20% - Accent2 2" xfId="732" xr:uid="{9FD46F26-B060-48BE-A905-70540908CFB7}"/>
    <cellStyle name="20% - Accent2 3" xfId="733" xr:uid="{FF0B0F07-B558-4303-9A53-D4DDBCBB1923}"/>
    <cellStyle name="20% - Accent2 4" xfId="734" xr:uid="{0F8C307E-3E73-46A7-A2E0-C9A4F2314409}"/>
    <cellStyle name="20% - Accent2 5" xfId="735" xr:uid="{C5311780-9DFB-4789-92A8-BC59C29E3217}"/>
    <cellStyle name="20% - Accent2 6" xfId="736" xr:uid="{FA05EBDD-02BC-4C1B-BBE1-95E1BAB53A6C}"/>
    <cellStyle name="20% - Accent2 7" xfId="737" xr:uid="{4569DF94-27D0-45CE-B7E5-223508F40227}"/>
    <cellStyle name="20% - Accent3 2" xfId="738" xr:uid="{6149D02A-8DED-432D-8EA8-A50187DC76B4}"/>
    <cellStyle name="20% - Accent3 3" xfId="739" xr:uid="{CA138829-6D51-43DB-B165-8E6428F35043}"/>
    <cellStyle name="20% - Accent3 4" xfId="740" xr:uid="{585E46E6-988D-406A-90CB-52EAFE9612EE}"/>
    <cellStyle name="20% - Accent3 5" xfId="741" xr:uid="{C536BE9D-6653-43BF-A1C2-2BCBB2F6A8BA}"/>
    <cellStyle name="20% - Accent3 6" xfId="742" xr:uid="{82138E8A-F98B-4FDD-AAD6-FA56CC98904B}"/>
    <cellStyle name="20% - Accent3 7" xfId="743" xr:uid="{B3F89F40-BDF1-46CA-8482-BDA2D37A55CB}"/>
    <cellStyle name="20% - Accent4 2" xfId="744" xr:uid="{9EEB90D5-3B70-48AD-A905-ABD737549BB6}"/>
    <cellStyle name="20% - Accent4 3" xfId="745" xr:uid="{414F0429-5173-47EE-B681-61746828C7CA}"/>
    <cellStyle name="20% - Accent4 4" xfId="746" xr:uid="{AEDBF14C-D8EF-459F-B711-F444ACC15D67}"/>
    <cellStyle name="20% - Accent4 5" xfId="747" xr:uid="{73804269-875B-4D43-9B74-780C6337D700}"/>
    <cellStyle name="20% - Accent4 6" xfId="748" xr:uid="{0282192B-2D2B-4799-B6BC-DC3C1717184C}"/>
    <cellStyle name="20% - Accent4 7" xfId="749" xr:uid="{BDB73062-DA10-44DC-AE8C-E0A3B6BCA66E}"/>
    <cellStyle name="20% - Accent5 2" xfId="750" xr:uid="{18A2B155-25F6-474C-8EB7-43B55710BAA9}"/>
    <cellStyle name="20% - Accent5 3" xfId="751" xr:uid="{B740B310-6A16-4AB8-8C18-CFE1F4B02D59}"/>
    <cellStyle name="20% - Accent5 4" xfId="752" xr:uid="{C60FE861-3F51-4647-A58D-88F6C97AE8B4}"/>
    <cellStyle name="20% - Accent5 5" xfId="753" xr:uid="{05BEE03F-300C-4164-803D-95A3E45774FC}"/>
    <cellStyle name="20% - Accent5 6" xfId="754" xr:uid="{1C59D6D1-09E4-4CA2-8BD3-3A3D84640B95}"/>
    <cellStyle name="20% - Accent5 7" xfId="755" xr:uid="{D45DDF63-787A-4AD4-99EB-5A025739A211}"/>
    <cellStyle name="20% - Accent6 2" xfId="756" xr:uid="{51FC5328-2337-4EC0-95CC-71EA26DF5507}"/>
    <cellStyle name="20% - Accent6 3" xfId="757" xr:uid="{76BF57F5-C0CC-4DC8-8BE6-5B33084B0E26}"/>
    <cellStyle name="20% - Accent6 4" xfId="758" xr:uid="{93A2ECBE-FC32-4591-AA59-D6DCBF42D9AE}"/>
    <cellStyle name="20% - Accent6 5" xfId="759" xr:uid="{9BC8D1A0-5FE7-424A-A2D9-D1A676B18DBB}"/>
    <cellStyle name="20% - Accent6 6" xfId="760" xr:uid="{D7C49BB8-9C15-491E-8D8D-A4025830161C}"/>
    <cellStyle name="20% - Accent6 7" xfId="761" xr:uid="{1D31F142-41F9-4431-A1D2-F00CDE12D5E0}"/>
    <cellStyle name="40% - Accent1 2" xfId="762" xr:uid="{300B609F-B359-4321-860E-DB18D0D88A97}"/>
    <cellStyle name="40% - Accent1 3" xfId="763" xr:uid="{0B4B04C0-A2D0-4C6E-A001-6614CA82102D}"/>
    <cellStyle name="40% - Accent1 4" xfId="764" xr:uid="{719E4B89-3362-477A-9567-F8E5B1D6B6DD}"/>
    <cellStyle name="40% - Accent1 5" xfId="765" xr:uid="{5FCF70C2-B747-4715-A3BF-C5C2A24A99F6}"/>
    <cellStyle name="40% - Accent1 6" xfId="766" xr:uid="{21EAA62C-82E6-4E17-8FBE-EA8E3DD9E0BF}"/>
    <cellStyle name="40% - Accent1 7" xfId="767" xr:uid="{81F66C1C-B8A9-4C64-8415-3E9E9B19D3AD}"/>
    <cellStyle name="40% - Accent2 2" xfId="768" xr:uid="{7783B38A-0760-4B48-A558-53F0C5A50884}"/>
    <cellStyle name="40% - Accent2 3" xfId="769" xr:uid="{6E38A38D-7890-4CE1-8311-25755A0A86F1}"/>
    <cellStyle name="40% - Accent2 4" xfId="770" xr:uid="{3AC51B4B-B3E7-4738-AEDF-74FBB74D37E8}"/>
    <cellStyle name="40% - Accent2 5" xfId="771" xr:uid="{E957B34A-5F27-4D89-86A9-85AA3E546F67}"/>
    <cellStyle name="40% - Accent2 6" xfId="772" xr:uid="{962464A9-3C08-45A3-B1CC-46150B03A6F1}"/>
    <cellStyle name="40% - Accent2 7" xfId="773" xr:uid="{2E1CF655-5DD8-430C-BFBD-147420A102CB}"/>
    <cellStyle name="40% - Accent3 2" xfId="774" xr:uid="{38113F32-4D7A-4AE7-98F4-7ABCA86F7CFE}"/>
    <cellStyle name="40% - Accent3 3" xfId="775" xr:uid="{F16A9B7B-BBE8-4AE2-B78C-FFCFFDDD476E}"/>
    <cellStyle name="40% - Accent3 4" xfId="776" xr:uid="{24CDBB18-C797-463B-B19B-E39759C9CF2F}"/>
    <cellStyle name="40% - Accent3 5" xfId="777" xr:uid="{952E6569-DF3F-47E7-8A38-C97CEF69DBC4}"/>
    <cellStyle name="40% - Accent3 6" xfId="778" xr:uid="{8AF70C85-904E-4FAA-B0A0-185E2C39E567}"/>
    <cellStyle name="40% - Accent3 7" xfId="779" xr:uid="{0AA08160-C671-4384-8DF7-501AC48AF4C8}"/>
    <cellStyle name="40% - Accent4 2" xfId="780" xr:uid="{B454118B-0587-4769-94B4-A58D50252EB2}"/>
    <cellStyle name="40% - Accent4 3" xfId="781" xr:uid="{8B51D727-A32E-4BD9-87C2-C7A926BAD45F}"/>
    <cellStyle name="40% - Accent4 4" xfId="782" xr:uid="{CE0671EB-A3CF-447F-A407-9A0D83BCC63F}"/>
    <cellStyle name="40% - Accent4 5" xfId="783" xr:uid="{40BA9E5C-2FCF-4D57-8CEA-2CB4FE176D28}"/>
    <cellStyle name="40% - Accent4 6" xfId="784" xr:uid="{B429AA30-B8B2-4219-B3D6-927995020E7B}"/>
    <cellStyle name="40% - Accent4 7" xfId="785" xr:uid="{24DFC884-8052-4732-B111-401AA9936B2F}"/>
    <cellStyle name="40% - Accent5 2" xfId="786" xr:uid="{467A7DD0-3735-4487-9BC8-7B4A46687FA4}"/>
    <cellStyle name="40% - Accent5 3" xfId="787" xr:uid="{360A3399-0CF0-44BB-8391-084EE4A5CBF2}"/>
    <cellStyle name="40% - Accent5 4" xfId="788" xr:uid="{4F96BD8C-39D2-4B38-8C0A-578F0D4E5223}"/>
    <cellStyle name="40% - Accent5 5" xfId="789" xr:uid="{02027459-9E55-4912-A7ED-BBE3219FFB7B}"/>
    <cellStyle name="40% - Accent5 6" xfId="790" xr:uid="{C8BDDF7B-B58B-4956-BAF8-6F4764CB7EC3}"/>
    <cellStyle name="40% - Accent5 7" xfId="791" xr:uid="{3189EBA4-FF5A-49A8-8419-17A5EB902EE1}"/>
    <cellStyle name="40% - Accent6 2" xfId="792" xr:uid="{808B2115-8353-4B1E-962A-CCFBA6BDAEB1}"/>
    <cellStyle name="40% - Accent6 3" xfId="793" xr:uid="{E97472BF-B144-4455-A3FD-2F8246F4CFEA}"/>
    <cellStyle name="40% - Accent6 4" xfId="794" xr:uid="{98322AA1-443A-4074-86D7-32E692EBF1AC}"/>
    <cellStyle name="40% - Accent6 5" xfId="795" xr:uid="{5E7D7C55-02D6-44F5-A039-1D41648A2939}"/>
    <cellStyle name="40% - Accent6 6" xfId="796" xr:uid="{56BB0341-D4F3-4FB1-ACD6-1EFA4DA8EAFC}"/>
    <cellStyle name="40% - Accent6 7" xfId="797" xr:uid="{C52CA7B6-6F03-469C-91F0-CE52CC4419D2}"/>
    <cellStyle name="60% - Accent1 2" xfId="798" xr:uid="{8AF72F74-5925-4FBC-85EB-ADC665AF700C}"/>
    <cellStyle name="60% - Accent1 3" xfId="799" xr:uid="{67F2D166-E537-4EF0-808E-283AC23CC705}"/>
    <cellStyle name="60% - Accent1 4" xfId="800" xr:uid="{BF821FD1-A360-49C0-A055-244CD5B8D3D6}"/>
    <cellStyle name="60% - Accent1 5" xfId="801" xr:uid="{887A3C35-C27F-4200-B1C9-134F9318AA67}"/>
    <cellStyle name="60% - Accent1 6" xfId="802" xr:uid="{C38C15AD-7AFF-4440-9606-918BFC3FE86A}"/>
    <cellStyle name="60% - Accent1 7" xfId="803" xr:uid="{5C52D982-936C-4CAB-ADEF-AE2A612B67C5}"/>
    <cellStyle name="60% - Accent2 2" xfId="804" xr:uid="{E8CA92F0-9028-4B1A-A9BD-DA6F9C0A8613}"/>
    <cellStyle name="60% - Accent2 3" xfId="805" xr:uid="{65A283CD-E627-40E9-B302-9241E0F9A743}"/>
    <cellStyle name="60% - Accent2 4" xfId="806" xr:uid="{4625B577-34EB-4586-8406-CFA1BBE24F60}"/>
    <cellStyle name="60% - Accent2 5" xfId="807" xr:uid="{472D81DF-8E85-4E13-9B5A-A50DE93A74CD}"/>
    <cellStyle name="60% - Accent2 6" xfId="808" xr:uid="{952E06BA-D43D-4064-B108-010CDBDF8285}"/>
    <cellStyle name="60% - Accent2 7" xfId="809" xr:uid="{103FCC4C-75CB-4692-9550-9907DB84EB27}"/>
    <cellStyle name="60% - Accent3 2" xfId="810" xr:uid="{138114AA-21FC-484C-89DA-BA5459D75EF8}"/>
    <cellStyle name="60% - Accent3 3" xfId="811" xr:uid="{99A467F3-4EC9-425C-A994-14A78EE5BDB0}"/>
    <cellStyle name="60% - Accent3 4" xfId="812" xr:uid="{297FD2EA-4B49-4814-B426-B12350811028}"/>
    <cellStyle name="60% - Accent3 5" xfId="813" xr:uid="{04022621-53D3-444A-9F40-3489AC0B6027}"/>
    <cellStyle name="60% - Accent3 6" xfId="814" xr:uid="{B9E2F626-C25D-4D37-BD85-2E2462134B85}"/>
    <cellStyle name="60% - Accent3 7" xfId="815" xr:uid="{CF95F73F-F17C-419A-9FD6-8D2429C1F183}"/>
    <cellStyle name="60% - Accent4 2" xfId="816" xr:uid="{31360677-199A-4FFE-8055-A19608EB98CB}"/>
    <cellStyle name="60% - Accent4 3" xfId="817" xr:uid="{57F4E7FE-FF3B-49CA-953B-97C431857D98}"/>
    <cellStyle name="60% - Accent4 4" xfId="818" xr:uid="{36D5268B-2197-4A46-9DF5-EA469439A0CD}"/>
    <cellStyle name="60% - Accent4 5" xfId="819" xr:uid="{0153417C-6915-4ADD-8077-2EA7F2B42AE0}"/>
    <cellStyle name="60% - Accent4 6" xfId="820" xr:uid="{A1ED4003-778F-49B6-8ED2-A3EFB9FB422C}"/>
    <cellStyle name="60% - Accent4 7" xfId="821" xr:uid="{1B971C17-F258-4824-B480-257F76010EAE}"/>
    <cellStyle name="60% - Accent5 2" xfId="822" xr:uid="{2117945A-0CFA-4C0C-82EA-D1386CF74A41}"/>
    <cellStyle name="60% - Accent5 3" xfId="823" xr:uid="{E657CACE-E2C2-4A32-B12E-792CB2115736}"/>
    <cellStyle name="60% - Accent5 4" xfId="824" xr:uid="{F55E2517-4813-4FC9-AF05-21733FD04528}"/>
    <cellStyle name="60% - Accent5 5" xfId="825" xr:uid="{9ECB8142-BA8E-41F0-82BF-0F45992AE80C}"/>
    <cellStyle name="60% - Accent5 6" xfId="826" xr:uid="{17EF49B9-ECEC-4E3B-8B62-F78599F362B8}"/>
    <cellStyle name="60% - Accent5 7" xfId="827" xr:uid="{E942CF2D-DDC2-43AB-82C9-93DEF497E44B}"/>
    <cellStyle name="60% - Accent6 2" xfId="828" xr:uid="{098C63E9-ED2A-40DE-972D-7622AC85550E}"/>
    <cellStyle name="60% - Accent6 3" xfId="829" xr:uid="{72311905-2C1C-479A-BB5D-5A2E0D98447F}"/>
    <cellStyle name="60% - Accent6 4" xfId="830" xr:uid="{95E4481B-8262-4533-8A94-0248AF143AF4}"/>
    <cellStyle name="60% - Accent6 5" xfId="831" xr:uid="{1C2F4C4A-BD9A-405D-85F4-4363763A4AAB}"/>
    <cellStyle name="60% - Accent6 6" xfId="832" xr:uid="{CE54A6FF-48CD-4E5E-8A5C-3C433D30F9A6}"/>
    <cellStyle name="60% - Accent6 7" xfId="833" xr:uid="{48E19680-F641-4000-9042-292F6AA1D0CB}"/>
    <cellStyle name="Accent1 2" xfId="834" xr:uid="{56E7AC50-76B2-4AA6-9AE1-232C5DF019AF}"/>
    <cellStyle name="Accent1 3" xfId="835" xr:uid="{0F77F86F-1D97-46B4-963C-94862DCA0C7F}"/>
    <cellStyle name="Accent1 4" xfId="836" xr:uid="{812682D4-EB8C-4379-9526-5CD8DD27C3E8}"/>
    <cellStyle name="Accent1 5" xfId="837" xr:uid="{AA3C0DF4-B431-49E5-9F9E-B28044891C7B}"/>
    <cellStyle name="Accent1 6" xfId="838" xr:uid="{7C41637A-164D-4AF8-8A71-BCC295FB3420}"/>
    <cellStyle name="Accent1 7" xfId="839" xr:uid="{2BFBFB09-57B5-4443-BC56-1ADF328F3FDC}"/>
    <cellStyle name="Accent2 2" xfId="840" xr:uid="{4D24CA86-30F4-40BB-826E-DA3D202C53FD}"/>
    <cellStyle name="Accent2 3" xfId="841" xr:uid="{E0823813-B854-44AE-BC07-68C7DEE5C958}"/>
    <cellStyle name="Accent2 4" xfId="842" xr:uid="{863D44B9-8E7E-486F-AD2B-CFD008C1CB0A}"/>
    <cellStyle name="Accent2 5" xfId="843" xr:uid="{39B49700-51CD-4237-90E7-9797B183827A}"/>
    <cellStyle name="Accent2 6" xfId="844" xr:uid="{51F3F4AF-00BC-4C45-8B18-E452390A8FD4}"/>
    <cellStyle name="Accent2 7" xfId="845" xr:uid="{7D2E5CC2-BD64-4301-BC43-2AA09785F956}"/>
    <cellStyle name="Accent3 2" xfId="846" xr:uid="{916B360C-9B46-458E-95A4-20334A2FB824}"/>
    <cellStyle name="Accent3 3" xfId="847" xr:uid="{6448E966-6FBC-4AF0-B881-5DB58B69F214}"/>
    <cellStyle name="Accent3 4" xfId="848" xr:uid="{9F6BF456-21E9-43E1-9947-7C7C59463186}"/>
    <cellStyle name="Accent3 5" xfId="849" xr:uid="{8EA0249B-6200-4292-A0CE-4368786E2260}"/>
    <cellStyle name="Accent3 6" xfId="850" xr:uid="{0515462B-60B6-47AB-8055-9C6330E830B2}"/>
    <cellStyle name="Accent3 7" xfId="851" xr:uid="{425D3AEF-8DA1-445D-9309-CC0FDA6C25C8}"/>
    <cellStyle name="Accent4 2" xfId="852" xr:uid="{3039FEFE-A159-4FCB-B149-CD54948116DF}"/>
    <cellStyle name="Accent4 3" xfId="853" xr:uid="{29EBCFF0-7AA1-4A9F-AD86-2425FD97F596}"/>
    <cellStyle name="Accent4 4" xfId="854" xr:uid="{40B43874-FFC4-4ED9-90C9-4EFFB366E83D}"/>
    <cellStyle name="Accent4 5" xfId="855" xr:uid="{DA324401-B260-4C98-8F11-71BC233F4B4D}"/>
    <cellStyle name="Accent4 6" xfId="856" xr:uid="{547BD0BD-E9B1-482E-9DC0-7D48D66C97BC}"/>
    <cellStyle name="Accent4 7" xfId="857" xr:uid="{DF0D7C46-D468-4DAC-B18F-0756BFAB19EA}"/>
    <cellStyle name="Accent5 2" xfId="858" xr:uid="{54075618-FF7A-45FD-9655-F52B4A9B170F}"/>
    <cellStyle name="Accent5 3" xfId="859" xr:uid="{99953805-F5F9-4095-97C4-9ED592895334}"/>
    <cellStyle name="Accent5 4" xfId="860" xr:uid="{578C2FE8-E46D-4440-993F-C725AB62C9C7}"/>
    <cellStyle name="Accent5 5" xfId="861" xr:uid="{AB227124-CF47-4C62-B3D9-A926C949EC74}"/>
    <cellStyle name="Accent5 6" xfId="862" xr:uid="{2FE9165D-B5B1-4009-8132-1E2FC028A813}"/>
    <cellStyle name="Accent5 7" xfId="863" xr:uid="{B988D984-8929-4C00-A11C-F69242DCC17A}"/>
    <cellStyle name="Accent6 2" xfId="864" xr:uid="{FCAAC70C-8172-421B-A35A-A17DA093DD0A}"/>
    <cellStyle name="Accent6 3" xfId="865" xr:uid="{84D0B9B9-2DD1-4FDF-ACE9-50750861B471}"/>
    <cellStyle name="Accent6 4" xfId="866" xr:uid="{39B0A24D-5423-40EB-B819-AA01EBF860E2}"/>
    <cellStyle name="Accent6 5" xfId="867" xr:uid="{37379550-6C38-46EB-B81C-26CD6CD42DE7}"/>
    <cellStyle name="Accent6 6" xfId="868" xr:uid="{817E6E50-53F3-480C-9993-8668A7B650C5}"/>
    <cellStyle name="Accent6 7" xfId="869" xr:uid="{D853E268-CC40-4E0D-A859-418F92ABAC44}"/>
    <cellStyle name="Bad 2" xfId="870" xr:uid="{0D39BEBE-531E-4358-9006-6779C68490C8}"/>
    <cellStyle name="Bad 3" xfId="871" xr:uid="{C7D38834-53D9-4F5B-95D6-AC58B6C858C1}"/>
    <cellStyle name="Bad 4" xfId="872" xr:uid="{04EEF0AD-D00D-4DFF-A32C-F9251BC58D87}"/>
    <cellStyle name="Bad 5" xfId="873" xr:uid="{4388E62E-8831-4689-8195-4013E6539D46}"/>
    <cellStyle name="Bad 6" xfId="874" xr:uid="{B55ADD6F-593D-4D47-9F6D-A8A8A9549700}"/>
    <cellStyle name="Bad 7" xfId="875" xr:uid="{E6DC1FC9-988F-406C-9001-78C3DD2F8259}"/>
    <cellStyle name="Calculation 2" xfId="876" xr:uid="{135CDD5F-8771-41F8-86DA-9380A50D85E0}"/>
    <cellStyle name="Calculation 2 2" xfId="2489" xr:uid="{C217DE16-147F-4FCD-A0D3-9BA06535B8D2}"/>
    <cellStyle name="Calculation 2 2 2" xfId="3986" xr:uid="{54F6F4C8-CDD1-4B44-848E-0BD810CDF3B1}"/>
    <cellStyle name="Calculation 2 2 2 2" xfId="7991" xr:uid="{69BDAE01-2505-4B1C-B907-B47E0D1B8D8A}"/>
    <cellStyle name="Calculation 2 2 2 2 2" xfId="9647" xr:uid="{9A51E6CA-B16E-4E53-940C-1ABDF75041B1}"/>
    <cellStyle name="Calculation 2 2 3" xfId="3238" xr:uid="{9834E0AB-F648-40B8-8E93-9F0826BFC05A}"/>
    <cellStyle name="Calculation 2 2 3 2" xfId="7935" xr:uid="{2425C66E-39D2-4F9F-A2F2-B999D0680428}"/>
    <cellStyle name="Calculation 2 2 3 2 2" xfId="9607" xr:uid="{9868B909-DB3C-4D7B-A1F3-1735327336DB}"/>
    <cellStyle name="Calculation 2 2 4" xfId="7878" xr:uid="{CD060F10-86E2-4735-A0D8-DCAE0902BD5D}"/>
    <cellStyle name="Calculation 2 2 4 2" xfId="9565" xr:uid="{65A939A9-1C71-4DF0-AB5B-26B8FBDF4DBA}"/>
    <cellStyle name="Calculation 2 2 5" xfId="7976" xr:uid="{AE563574-2BE6-46DF-AA76-7C6078B25A6F}"/>
    <cellStyle name="Calculation 2 2 5 2" xfId="9634" xr:uid="{DED89E58-A34A-43A5-8002-A912044EF35A}"/>
    <cellStyle name="Calculation 2 3" xfId="7839" xr:uid="{BF223D18-6B22-4958-862C-CE5EC87913A1}"/>
    <cellStyle name="Calculation 2 3 2" xfId="9528" xr:uid="{CFC40E1B-9BCB-4E5A-A2F4-C57F3C6EF397}"/>
    <cellStyle name="Calculation 3" xfId="877" xr:uid="{27F5EE96-67DE-44D6-8324-97F6B3592516}"/>
    <cellStyle name="Calculation 3 2" xfId="2490" xr:uid="{C96F6AAF-DC3A-4180-BA83-0F3EB03DEBB5}"/>
    <cellStyle name="Calculation 3 2 2" xfId="3987" xr:uid="{60E41667-F24B-4B59-8F3A-099B20FE6DC6}"/>
    <cellStyle name="Calculation 3 2 2 2" xfId="7992" xr:uid="{6D2A891C-D37E-44D1-AB81-55B7414B2739}"/>
    <cellStyle name="Calculation 3 2 2 2 2" xfId="9648" xr:uid="{D7F331BF-59F5-4091-AD87-16F7B864E52B}"/>
    <cellStyle name="Calculation 3 2 3" xfId="3239" xr:uid="{3976A620-5F81-4C1C-A710-C8337053A98E}"/>
    <cellStyle name="Calculation 3 2 3 2" xfId="7936" xr:uid="{BEB8122D-395B-4E28-AC69-E8ECB0D86475}"/>
    <cellStyle name="Calculation 3 2 3 2 2" xfId="9608" xr:uid="{4A07CCE0-1517-4B97-9E03-281F8C0D630C}"/>
    <cellStyle name="Calculation 3 2 4" xfId="7879" xr:uid="{BB49137A-5EBE-4F95-855E-319196964D92}"/>
    <cellStyle name="Calculation 3 2 4 2" xfId="9566" xr:uid="{B94F2138-2D77-4025-B2E9-93EF029508FB}"/>
    <cellStyle name="Calculation 3 2 5" xfId="7851" xr:uid="{69A551E6-87B9-49E6-9305-59A87E5892D0}"/>
    <cellStyle name="Calculation 3 2 5 2" xfId="9540" xr:uid="{B77F851D-A422-4270-8BBE-24ED23EE0E9B}"/>
    <cellStyle name="Calculation 3 3" xfId="7840" xr:uid="{5FE2AA62-8900-4C9E-83D0-FFEC02184D72}"/>
    <cellStyle name="Calculation 3 3 2" xfId="9529" xr:uid="{75EDECF8-DF2E-4D1D-B80B-28F4B655B686}"/>
    <cellStyle name="Calculation 4" xfId="878" xr:uid="{9ACCDF70-796F-49B6-8545-EC46D88C2D34}"/>
    <cellStyle name="Calculation 4 2" xfId="2491" xr:uid="{9124A18F-6E38-4A7C-865F-D7F6C126374A}"/>
    <cellStyle name="Calculation 4 2 2" xfId="3988" xr:uid="{C4AE131C-E10E-4F8A-A77E-CD1491B37D5F}"/>
    <cellStyle name="Calculation 4 2 2 2" xfId="7993" xr:uid="{2FBD3958-FE2E-4250-BDEB-DA27BF1A5B3E}"/>
    <cellStyle name="Calculation 4 2 2 2 2" xfId="9649" xr:uid="{28E6DAC0-0365-4456-BE12-709494FABEC9}"/>
    <cellStyle name="Calculation 4 2 3" xfId="3240" xr:uid="{5BCD74B9-F2CC-4DB4-BCAE-9DEABD139864}"/>
    <cellStyle name="Calculation 4 2 3 2" xfId="7937" xr:uid="{B35FDB9E-D237-447E-B22F-FE665EE6A624}"/>
    <cellStyle name="Calculation 4 2 3 2 2" xfId="9609" xr:uid="{2405FC4D-EE6F-4A61-AD72-332CC10CD201}"/>
    <cellStyle name="Calculation 4 2 4" xfId="7880" xr:uid="{72F8D429-38FC-4C06-BBB3-C79BBF30E916}"/>
    <cellStyle name="Calculation 4 2 4 2" xfId="9567" xr:uid="{257A361E-C036-4695-BC10-E314D8D25088}"/>
    <cellStyle name="Calculation 4 2 5" xfId="7836" xr:uid="{2CB2CAF1-2333-4979-A60F-C2B17E768F51}"/>
    <cellStyle name="Calculation 4 2 5 2" xfId="9527" xr:uid="{D4E7267D-FCD1-4FCF-BAEB-6A5B20284A4C}"/>
    <cellStyle name="Calculation 4 3" xfId="7841" xr:uid="{22409FC6-8E1B-48A1-AC22-8551063958EE}"/>
    <cellStyle name="Calculation 4 3 2" xfId="9530" xr:uid="{8CB1D4F3-3BDF-4D0B-89F8-7E0B727E29F4}"/>
    <cellStyle name="Calculation 5" xfId="879" xr:uid="{3E9AA7FC-374F-4040-ACD5-E333A924EFFD}"/>
    <cellStyle name="Calculation 5 2" xfId="2492" xr:uid="{D48D5656-D722-4F1C-B375-0DAAD5E425C3}"/>
    <cellStyle name="Calculation 5 2 2" xfId="3989" xr:uid="{66717BD2-2EC3-41F1-8EFB-7D3682A59A4C}"/>
    <cellStyle name="Calculation 5 2 2 2" xfId="7994" xr:uid="{1A6D6FED-E621-48A6-B08B-6AA1D03C7AB3}"/>
    <cellStyle name="Calculation 5 2 2 2 2" xfId="9650" xr:uid="{EAA10865-DE42-4CC2-A153-6D0FEC8C8D5C}"/>
    <cellStyle name="Calculation 5 2 3" xfId="3241" xr:uid="{70AA5AFD-3ABA-41D6-AE31-87BC42667DE1}"/>
    <cellStyle name="Calculation 5 2 3 2" xfId="7938" xr:uid="{544B753E-2AE7-48D0-BA4C-1A5F5E8E8F4B}"/>
    <cellStyle name="Calculation 5 2 3 2 2" xfId="9610" xr:uid="{70F49B2D-31CA-4083-B894-152365713E69}"/>
    <cellStyle name="Calculation 5 2 4" xfId="7881" xr:uid="{CB972101-EAAD-4309-BB19-5B288A6C6659}"/>
    <cellStyle name="Calculation 5 2 4 2" xfId="9568" xr:uid="{579365D8-7FD2-470F-8A54-7AA0A63B3A0C}"/>
    <cellStyle name="Calculation 5 2 5" xfId="8043" xr:uid="{5ACF7CDF-6405-4318-AB81-E73B560A3FCE}"/>
    <cellStyle name="Calculation 5 2 5 2" xfId="9677" xr:uid="{951D3C84-4D01-407B-BBCD-20FD10DB5550}"/>
    <cellStyle name="Calculation 5 3" xfId="7842" xr:uid="{874B6535-BB02-40D8-B187-7FBFFA77EB65}"/>
    <cellStyle name="Calculation 5 3 2" xfId="9531" xr:uid="{4EC86501-C7C2-4555-8D10-486F4645A7F8}"/>
    <cellStyle name="Calculation 6" xfId="880" xr:uid="{3B93B885-B68C-4A95-A029-B597D95E9F93}"/>
    <cellStyle name="Calculation 6 2" xfId="2493" xr:uid="{0857F776-6F1D-4D9E-980D-3787974E9DC7}"/>
    <cellStyle name="Calculation 6 2 2" xfId="3990" xr:uid="{EB16E4D5-B491-40D8-B403-845B49E4C952}"/>
    <cellStyle name="Calculation 6 2 2 2" xfId="7995" xr:uid="{E93D505B-93A4-4CE2-AD3B-71486A238388}"/>
    <cellStyle name="Calculation 6 2 2 2 2" xfId="9651" xr:uid="{8EC919B7-AAD9-49FE-B446-FCD788EEEF7D}"/>
    <cellStyle name="Calculation 6 2 3" xfId="3242" xr:uid="{AD15DFFC-2905-4314-9AE8-6AE378CB0E63}"/>
    <cellStyle name="Calculation 6 2 3 2" xfId="7939" xr:uid="{D15D7EFF-B6AF-4185-9709-25A6891DF03B}"/>
    <cellStyle name="Calculation 6 2 3 2 2" xfId="9611" xr:uid="{3C9EF3B5-FC7E-49FD-98F6-29BBEC6FE432}"/>
    <cellStyle name="Calculation 6 2 4" xfId="7882" xr:uid="{FC9D0383-48C3-434B-8256-3D416C67084B}"/>
    <cellStyle name="Calculation 6 2 4 2" xfId="9569" xr:uid="{8AADD806-ADD3-4CAE-88C0-46A48CFB1BC3}"/>
    <cellStyle name="Calculation 6 2 5" xfId="8060" xr:uid="{BD980BED-9376-42BE-94E0-1777B2C77086}"/>
    <cellStyle name="Calculation 6 2 5 2" xfId="9680" xr:uid="{131F410D-6322-464D-935D-100C537030EF}"/>
    <cellStyle name="Calculation 6 3" xfId="7843" xr:uid="{1998FAF9-903B-4004-8678-90A6884301A8}"/>
    <cellStyle name="Calculation 6 3 2" xfId="9532" xr:uid="{96545C4D-7162-46D9-9D87-9543F400144F}"/>
    <cellStyle name="Calculation 7" xfId="881" xr:uid="{3E59DF5B-453A-49F2-9296-99EABB6DC47A}"/>
    <cellStyle name="Calculation 7 2" xfId="2494" xr:uid="{5E4C6A67-48A2-4B6F-84E2-D87C09A70F1E}"/>
    <cellStyle name="Calculation 7 2 2" xfId="3991" xr:uid="{5A5644AF-FC05-4C41-9EE5-B9828C69CFC9}"/>
    <cellStyle name="Calculation 7 2 2 2" xfId="7996" xr:uid="{EE79B742-A878-43FD-B5FC-2025220A99F5}"/>
    <cellStyle name="Calculation 7 2 2 2 2" xfId="9652" xr:uid="{6A2E2AC0-B3B6-4081-BBDD-11C2551AD266}"/>
    <cellStyle name="Calculation 7 2 3" xfId="3243" xr:uid="{B96A9A10-FB51-465D-B830-D718534237CD}"/>
    <cellStyle name="Calculation 7 2 3 2" xfId="7940" xr:uid="{245B8253-5B15-4C0B-A2CD-E97EADB0E821}"/>
    <cellStyle name="Calculation 7 2 3 2 2" xfId="9612" xr:uid="{C76F4FB2-DDF0-4DF5-8710-62440564860D}"/>
    <cellStyle name="Calculation 7 2 4" xfId="7883" xr:uid="{B9C738C0-864F-427F-85D2-41CE0E01474B}"/>
    <cellStyle name="Calculation 7 2 4 2" xfId="9570" xr:uid="{569BCC89-4891-450E-A5D6-223044F48B97}"/>
    <cellStyle name="Calculation 7 2 5" xfId="7918" xr:uid="{1676E521-5B60-45E7-B1E1-6D98BCAF3204}"/>
    <cellStyle name="Calculation 7 2 5 2" xfId="9593" xr:uid="{9F976B87-B9BC-415A-A261-0D012817E37E}"/>
    <cellStyle name="Calculation 7 3" xfId="7844" xr:uid="{05A2396D-DD28-46DE-990F-9ECF49CE54EB}"/>
    <cellStyle name="Calculation 7 3 2" xfId="9533" xr:uid="{12796DA9-6CA6-47B5-A927-CD0B26B5592C}"/>
    <cellStyle name="Check Cell 2" xfId="882" xr:uid="{41030611-73F6-49FE-B9DB-3679BA0D6587}"/>
    <cellStyle name="Check Cell 3" xfId="883" xr:uid="{EB47ED16-9AEB-4330-ABF0-91AD1B3A823F}"/>
    <cellStyle name="Check Cell 4" xfId="884" xr:uid="{14E410EE-9032-406A-9CA9-4632268C9CEE}"/>
    <cellStyle name="Check Cell 5" xfId="885" xr:uid="{B930DEC9-AF51-463B-AEA3-772D03EEA75F}"/>
    <cellStyle name="Check Cell 6" xfId="886" xr:uid="{EFDBB3E8-E215-4BBF-909B-E0A06EDC962F}"/>
    <cellStyle name="Check Cell 7" xfId="887" xr:uid="{35510178-F676-4B19-8661-70CFF6921551}"/>
    <cellStyle name="Comma" xfId="9" builtinId="3"/>
    <cellStyle name="Comma 10 2 2" xfId="50457" xr:uid="{6AA750ED-2D0B-4E64-A6B9-1D74DB91950B}"/>
    <cellStyle name="Comma 13" xfId="888" xr:uid="{20CF549E-BEE1-4546-8EE8-37CCE04100C3}"/>
    <cellStyle name="Comma 14" xfId="889" xr:uid="{DDDC7C5B-5958-4489-8EEE-D7028486B77F}"/>
    <cellStyle name="Comma 15" xfId="890" xr:uid="{0B9FAC55-E0E3-4275-8AB6-96A065AE3996}"/>
    <cellStyle name="Comma 18" xfId="891" xr:uid="{80308E1A-4F73-425C-9599-7778B3C81500}"/>
    <cellStyle name="Comma 19" xfId="892" xr:uid="{9D5E7952-A9A3-4F6E-B633-73B9FA02B2CE}"/>
    <cellStyle name="Comma 2" xfId="7" xr:uid="{EEA90226-4785-4268-934E-F6DDD1B49973}"/>
    <cellStyle name="Comma 2 2" xfId="665" xr:uid="{6530B344-06EA-411D-9B7D-2E2C1401F6EC}"/>
    <cellStyle name="Comma 2 2 10" xfId="44012" xr:uid="{0A51EB08-CD0E-46A4-A03B-B658725C233C}"/>
    <cellStyle name="Comma 2 2 2" xfId="894" xr:uid="{C194B792-52F8-47DA-956E-BC5B1D932C5F}"/>
    <cellStyle name="Comma 2 2 2 2" xfId="1747" xr:uid="{620B731C-8D77-4EC2-931F-AF4371DBA5E0}"/>
    <cellStyle name="Comma 2 2 2 2 2" xfId="6753" xr:uid="{0EA41496-E6D0-4F89-B3DF-B4E8A116A482}"/>
    <cellStyle name="Comma 2 2 2 2 2 2" xfId="15395" xr:uid="{73D05A40-983D-4667-8A70-E46B1146B459}"/>
    <cellStyle name="Comma 2 2 2 2 2 2 2" xfId="35763" xr:uid="{E7673AEF-25AF-4BBE-A6E6-535F531FC338}"/>
    <cellStyle name="Comma 2 2 2 2 2 3" xfId="22182" xr:uid="{98EB7C77-01D5-4728-B87F-43857A3477DA}"/>
    <cellStyle name="Comma 2 2 2 2 2 3 2" xfId="42550" xr:uid="{C2548C4E-806B-4555-B3EB-71C601405294}"/>
    <cellStyle name="Comma 2 2 2 2 2 4" xfId="28971" xr:uid="{A57FEF83-BBF7-4625-A2B7-D2F00FD2B3DA}"/>
    <cellStyle name="Comma 2 2 2 2 2 5" xfId="49339" xr:uid="{3DD6C5DA-CA9F-4713-A4D2-E0E8714C8EBB}"/>
    <cellStyle name="Comma 2 2 2 2 3" xfId="10657" xr:uid="{699C6D71-23C2-4AA9-BAE7-9BE95C2A9D4C}"/>
    <cellStyle name="Comma 2 2 2 2 3 2" xfId="31025" xr:uid="{B095E51C-AFF2-4D20-BDEE-DA97AC4D079F}"/>
    <cellStyle name="Comma 2 2 2 2 4" xfId="17444" xr:uid="{121D5A2A-F7A9-4C59-8FB2-2078ED49F1A2}"/>
    <cellStyle name="Comma 2 2 2 2 4 2" xfId="37812" xr:uid="{93631A27-A548-4A6D-84D6-FA318F66B608}"/>
    <cellStyle name="Comma 2 2 2 2 5" xfId="24233" xr:uid="{7F993C6D-561B-4A2A-83D4-90D1377A923D}"/>
    <cellStyle name="Comma 2 2 2 2 6" xfId="44601" xr:uid="{802CD0DA-79DB-4879-8031-65E2450FD9D4}"/>
    <cellStyle name="Comma 2 2 2 3" xfId="3869" xr:uid="{04013645-85AA-49F0-8CC1-4DFA4FE6B4C3}"/>
    <cellStyle name="Comma 2 2 2 3 2" xfId="12547" xr:uid="{43331679-35CC-4371-A093-1B9168E5081F}"/>
    <cellStyle name="Comma 2 2 2 3 2 2" xfId="32915" xr:uid="{0FE17845-74B2-4E61-A79E-6EFCED867D91}"/>
    <cellStyle name="Comma 2 2 2 3 3" xfId="19334" xr:uid="{786FFA08-33F2-4A3F-A882-633926CB4C34}"/>
    <cellStyle name="Comma 2 2 2 3 3 2" xfId="39702" xr:uid="{A16553B8-89B6-42B6-AC3C-C1875F254F77}"/>
    <cellStyle name="Comma 2 2 2 3 4" xfId="26123" xr:uid="{83010D96-3EA8-4A6F-A560-A3FC1E338D6C}"/>
    <cellStyle name="Comma 2 2 2 3 5" xfId="46491" xr:uid="{82F56605-1A83-47A8-BED1-D27D30FD2039}"/>
    <cellStyle name="Comma 2 2 2 4" xfId="10115" xr:uid="{B7C5EBFF-F108-45DB-B810-1E2E46BBCD4F}"/>
    <cellStyle name="Comma 2 2 2 4 2" xfId="30483" xr:uid="{CFB864C1-037A-488F-B99C-72DDE7E445A7}"/>
    <cellStyle name="Comma 2 2 2 5" xfId="16903" xr:uid="{EB808FAA-FA79-4732-8C9F-134678D7E161}"/>
    <cellStyle name="Comma 2 2 2 5 2" xfId="37271" xr:uid="{2654390A-82E0-43B5-B420-C73DA7686434}"/>
    <cellStyle name="Comma 2 2 2 6" xfId="23692" xr:uid="{EBCEDF77-F07C-4622-8B40-83352EE07CC5}"/>
    <cellStyle name="Comma 2 2 2 7" xfId="44060" xr:uid="{FB661F28-2F0A-494F-AC45-A0FA6D3D96E0}"/>
    <cellStyle name="Comma 2 2 3" xfId="893" xr:uid="{EE93F71E-BD88-4CA1-8B5A-EC92E2DCEFD3}"/>
    <cellStyle name="Comma 2 2 3 2" xfId="7465" xr:uid="{5EF29CF3-DC04-474D-AE1F-8326AA8B5115}"/>
    <cellStyle name="Comma 2 2 3 2 2" xfId="16107" xr:uid="{79CC6016-3D1D-464D-8858-163D61064E13}"/>
    <cellStyle name="Comma 2 2 3 2 2 2" xfId="36475" xr:uid="{1F789EEF-944F-4051-BC8E-2C33DC6B9252}"/>
    <cellStyle name="Comma 2 2 3 2 3" xfId="22894" xr:uid="{C93E90C1-8650-4A81-AE12-601457058406}"/>
    <cellStyle name="Comma 2 2 3 2 3 2" xfId="43262" xr:uid="{79CF7072-6D1D-4EAD-9C22-9BD2BA1DABE4}"/>
    <cellStyle name="Comma 2 2 3 2 4" xfId="29683" xr:uid="{FCDA6440-737D-4749-8984-AF61DD8710CA}"/>
    <cellStyle name="Comma 2 2 3 2 5" xfId="50051" xr:uid="{3F881216-69B9-4064-847F-644DB991C221}"/>
    <cellStyle name="Comma 2 2 3 3" xfId="8098" xr:uid="{06C20E41-8564-41DB-8679-F253138009D5}"/>
    <cellStyle name="Comma 2 2 3 4" xfId="4617" xr:uid="{4489ACA3-3D5B-4FC2-B53E-44BDB3A7AF7E}"/>
    <cellStyle name="Comma 2 2 3 4 2" xfId="13259" xr:uid="{74DBEFA0-8B04-4883-A6D7-E143458A1F87}"/>
    <cellStyle name="Comma 2 2 3 4 2 2" xfId="33627" xr:uid="{DBB210FD-9EED-4530-8D42-CA701FB0DFCD}"/>
    <cellStyle name="Comma 2 2 3 4 3" xfId="20046" xr:uid="{B20A8D1E-583F-489B-A71D-E3B139199F92}"/>
    <cellStyle name="Comma 2 2 3 4 3 2" xfId="40414" xr:uid="{30DF46E9-5F9B-40A4-AA05-9F7265C1CB26}"/>
    <cellStyle name="Comma 2 2 3 4 4" xfId="26835" xr:uid="{36DDB6D3-62AC-4709-BC90-3746D9142FDB}"/>
    <cellStyle name="Comma 2 2 3 4 5" xfId="47203" xr:uid="{BE3E344C-BAA7-478F-A223-B661227A09B7}"/>
    <cellStyle name="Comma 2 2 4" xfId="1263" xr:uid="{5233E50F-6E43-446C-87AD-654984D284C0}"/>
    <cellStyle name="Comma 2 2 4 2" xfId="1800" xr:uid="{860FEDE2-6661-4761-AEEE-9CE1B11D1F8A}"/>
    <cellStyle name="Comma 2 2 4 2 2" xfId="6041" xr:uid="{4630A1C6-6AA0-4FC2-8B38-DAC0FE260578}"/>
    <cellStyle name="Comma 2 2 4 2 2 2" xfId="14683" xr:uid="{2A46054B-D7AF-42DC-8580-236A4A20D3A2}"/>
    <cellStyle name="Comma 2 2 4 2 2 2 2" xfId="35051" xr:uid="{DAA2622E-6D3A-4086-A450-944D725B35B0}"/>
    <cellStyle name="Comma 2 2 4 2 2 3" xfId="21470" xr:uid="{0161FE45-DA07-4676-9127-5D364D424C9B}"/>
    <cellStyle name="Comma 2 2 4 2 2 3 2" xfId="41838" xr:uid="{F2085B5F-EA63-4529-AD2D-2EE3D967A3BC}"/>
    <cellStyle name="Comma 2 2 4 2 2 4" xfId="28259" xr:uid="{84BE697F-7637-4333-A474-2030D2BB1C2B}"/>
    <cellStyle name="Comma 2 2 4 2 2 5" xfId="48627" xr:uid="{17258857-9519-415C-9926-F118932BB86E}"/>
    <cellStyle name="Comma 2 2 4 2 3" xfId="10708" xr:uid="{C2449D64-C659-4BEB-8A04-07381CDCCFD5}"/>
    <cellStyle name="Comma 2 2 4 2 3 2" xfId="31076" xr:uid="{E7E2EED1-D69B-45E2-ADEE-4D554B91795A}"/>
    <cellStyle name="Comma 2 2 4 2 4" xfId="17495" xr:uid="{E6B2B4DD-6BC3-480E-89B4-1D404D91FB63}"/>
    <cellStyle name="Comma 2 2 4 2 4 2" xfId="37863" xr:uid="{4E9D7F21-995F-4FA7-8403-2A25F389348E}"/>
    <cellStyle name="Comma 2 2 4 2 5" xfId="24284" xr:uid="{358B927C-8AA8-4756-B46D-6BA06E413E4F}"/>
    <cellStyle name="Comma 2 2 4 2 6" xfId="44652" xr:uid="{F960235B-3626-4E1D-A115-2CEC6C45C77E}"/>
    <cellStyle name="Comma 2 2 4 3" xfId="3121" xr:uid="{397864CA-FA9F-4B91-B9D2-0AD36E2E1667}"/>
    <cellStyle name="Comma 2 2 4 3 2" xfId="11835" xr:uid="{DCE0A7BC-5105-4859-97A8-43CABAA1463B}"/>
    <cellStyle name="Comma 2 2 4 3 2 2" xfId="32203" xr:uid="{93332755-4314-49A5-B7B9-9D530C391CB7}"/>
    <cellStyle name="Comma 2 2 4 3 3" xfId="18622" xr:uid="{3A9A6870-F618-4344-87A1-006A3CD5D73A}"/>
    <cellStyle name="Comma 2 2 4 3 3 2" xfId="38990" xr:uid="{9FC9B1EA-73C1-4FEC-B893-F9DF3357B454}"/>
    <cellStyle name="Comma 2 2 4 3 4" xfId="25411" xr:uid="{E737CC72-A9F2-44A3-BC1A-E6BF3CEB68FF}"/>
    <cellStyle name="Comma 2 2 4 3 5" xfId="45779" xr:uid="{FBBC6A96-33B7-4B78-9D4F-B40646B1702B}"/>
    <cellStyle name="Comma 2 2 4 4" xfId="10182" xr:uid="{450E1B16-73E3-424E-A731-89564DC4ABD8}"/>
    <cellStyle name="Comma 2 2 4 4 2" xfId="30550" xr:uid="{C218CC53-F2C9-4A7E-AEB0-E2E4A740FDEF}"/>
    <cellStyle name="Comma 2 2 4 5" xfId="16969" xr:uid="{BDEEF633-D1C0-46D9-8F0E-3000B6817E9C}"/>
    <cellStyle name="Comma 2 2 4 5 2" xfId="37337" xr:uid="{645224BE-388E-4631-9D72-2E5E39ED14FB}"/>
    <cellStyle name="Comma 2 2 4 6" xfId="23758" xr:uid="{C20F205A-4142-4C5E-87E9-CCAB9BF23814}"/>
    <cellStyle name="Comma 2 2 4 7" xfId="44126" xr:uid="{237ED4B1-49C6-4C99-9517-7C0537052025}"/>
    <cellStyle name="Comma 2 2 5" xfId="1328" xr:uid="{F4A5F0F0-EB6A-49C0-B0AC-2F10CFE7EDD7}"/>
    <cellStyle name="Comma 2 2 5 2" xfId="5329" xr:uid="{37EA906A-80C7-4EF6-95FB-39D882A257DC}"/>
    <cellStyle name="Comma 2 2 5 2 2" xfId="13971" xr:uid="{86E3875A-5BCC-4CED-B561-4A0E1FEB718B}"/>
    <cellStyle name="Comma 2 2 5 2 2 2" xfId="34339" xr:uid="{C6C1A1B0-C3A4-4F3C-A6A3-2769BC0A4AB6}"/>
    <cellStyle name="Comma 2 2 5 2 3" xfId="20758" xr:uid="{62A368C2-81B6-4244-A134-09B887D7757B}"/>
    <cellStyle name="Comma 2 2 5 2 3 2" xfId="41126" xr:uid="{4BB67ACB-B442-4FE1-B7A3-AD7A0A852D34}"/>
    <cellStyle name="Comma 2 2 5 2 4" xfId="27547" xr:uid="{209E241D-2475-45D6-9C2E-69775440CBDB}"/>
    <cellStyle name="Comma 2 2 5 2 5" xfId="47915" xr:uid="{BD56E07B-7F68-4FC6-9219-6750FDA5A58C}"/>
    <cellStyle name="Comma 2 2 5 3" xfId="10247" xr:uid="{90EAB5FB-97B6-427C-B6A4-B69F5B8AEAF1}"/>
    <cellStyle name="Comma 2 2 5 3 2" xfId="30615" xr:uid="{C7C7B02D-5AFB-45EA-8752-1FFC73DCBC25}"/>
    <cellStyle name="Comma 2 2 5 4" xfId="17034" xr:uid="{6439D98E-7651-49F5-BE36-1DD5BCA27538}"/>
    <cellStyle name="Comma 2 2 5 4 2" xfId="37402" xr:uid="{14782FD3-C66E-4B65-BF44-7AD072532433}"/>
    <cellStyle name="Comma 2 2 5 5" xfId="23823" xr:uid="{D9F9C53C-4151-4D2D-9C0D-B1AF94072313}"/>
    <cellStyle name="Comma 2 2 5 6" xfId="44191" xr:uid="{905BEC18-0EE3-40F0-90D2-78FD84D03ECC}"/>
    <cellStyle name="Comma 2 2 6" xfId="2326" xr:uid="{07EB7698-DB39-40FA-91D9-51B1BDEA803E}"/>
    <cellStyle name="Comma 2 2 6 2" xfId="11123" xr:uid="{3E7F138B-E28A-4558-8AE5-D0832387AAC3}"/>
    <cellStyle name="Comma 2 2 6 2 2" xfId="31491" xr:uid="{14D9E380-A718-4D9B-BCD7-6369A99FB8F2}"/>
    <cellStyle name="Comma 2 2 6 3" xfId="17910" xr:uid="{805CEE55-0667-4691-AC1C-036543A9FF24}"/>
    <cellStyle name="Comma 2 2 6 3 2" xfId="38278" xr:uid="{6442E162-67C1-474F-9E71-674905E02B74}"/>
    <cellStyle name="Comma 2 2 6 4" xfId="24699" xr:uid="{E6C0273C-1DCF-472A-9EB9-01B4C4E0E851}"/>
    <cellStyle name="Comma 2 2 6 5" xfId="45067" xr:uid="{E6067240-05B5-40E0-A7B4-A06A83BD7B34}"/>
    <cellStyle name="Comma 2 2 7" xfId="10067" xr:uid="{159B895C-F997-4071-92AB-0428FDE9E4C9}"/>
    <cellStyle name="Comma 2 2 7 2" xfId="30435" xr:uid="{44EFB475-40B7-4907-97BD-A08E53553960}"/>
    <cellStyle name="Comma 2 2 8" xfId="16855" xr:uid="{CF12FE8D-FC18-430D-AD91-9E27FFD14836}"/>
    <cellStyle name="Comma 2 2 8 2" xfId="37223" xr:uid="{FF84B475-3669-491D-AE31-A7618F9C26FF}"/>
    <cellStyle name="Comma 2 2 9" xfId="23644" xr:uid="{0EB2E8FF-EF4C-4E2E-910B-A72F6CE098C3}"/>
    <cellStyle name="Comma 2 3" xfId="895" xr:uid="{DE1BAB1E-C318-4B13-AFB6-5601F5B927D7}"/>
    <cellStyle name="Comma 2 3 2" xfId="3868" xr:uid="{F427179A-1464-46C8-A8F5-8F75CDF1F6C8}"/>
    <cellStyle name="Comma 2 3 2 2" xfId="6752" xr:uid="{4B2B53A4-F1D3-447B-AE82-5A0A4756E97D}"/>
    <cellStyle name="Comma 2 3 2 2 2" xfId="15394" xr:uid="{4A6BB3A3-C6FF-4FEB-A66C-FC8BFB2722ED}"/>
    <cellStyle name="Comma 2 3 2 2 2 2" xfId="35762" xr:uid="{AA44DAEB-8F38-4924-B498-F25F37450CC3}"/>
    <cellStyle name="Comma 2 3 2 2 3" xfId="22181" xr:uid="{BC7E51E5-98B2-4FCF-94E3-30A967D8D671}"/>
    <cellStyle name="Comma 2 3 2 2 3 2" xfId="42549" xr:uid="{829C216C-3DA1-4602-8E9B-5B4390414F96}"/>
    <cellStyle name="Comma 2 3 2 2 4" xfId="28970" xr:uid="{1E074965-A093-4CEE-9C08-B83F5B56A099}"/>
    <cellStyle name="Comma 2 3 2 2 5" xfId="49338" xr:uid="{8C2AB7A0-4C6A-4487-A7F8-07B9F8054336}"/>
    <cellStyle name="Comma 2 3 2 3" xfId="12546" xr:uid="{02F1FE95-2C9D-4CDA-9FFF-F87B447F5556}"/>
    <cellStyle name="Comma 2 3 2 3 2" xfId="32914" xr:uid="{742F713F-5E34-4AC5-B1C9-70E11BAE170D}"/>
    <cellStyle name="Comma 2 3 2 4" xfId="19333" xr:uid="{182AD3A1-63D5-4DD7-BE09-A1114129606E}"/>
    <cellStyle name="Comma 2 3 2 4 2" xfId="39701" xr:uid="{B0B2A4CF-39EC-45FC-A409-143B048367E5}"/>
    <cellStyle name="Comma 2 3 2 5" xfId="26122" xr:uid="{C7E90F8B-B56A-4604-9682-8F5BD0D6C8A8}"/>
    <cellStyle name="Comma 2 3 2 6" xfId="46490" xr:uid="{3BD29CD4-3A06-4B5E-9B62-7954691BA54C}"/>
    <cellStyle name="Comma 2 3 3" xfId="4616" xr:uid="{DB69A818-6391-4EEC-8BB4-40E0DDFE9299}"/>
    <cellStyle name="Comma 2 3 3 2" xfId="7464" xr:uid="{74E633C8-45BB-4DF1-A4C9-5906BC0681CC}"/>
    <cellStyle name="Comma 2 3 3 2 2" xfId="16106" xr:uid="{54196039-C864-4CB3-A6B4-AC97F435F3C5}"/>
    <cellStyle name="Comma 2 3 3 2 2 2" xfId="36474" xr:uid="{121EDCD7-8C5F-4E09-BB3A-A38722A2016F}"/>
    <cellStyle name="Comma 2 3 3 2 3" xfId="22893" xr:uid="{83BF5F1E-018E-42F7-AE15-236DD03AF12E}"/>
    <cellStyle name="Comma 2 3 3 2 3 2" xfId="43261" xr:uid="{F45FC513-EA76-4C42-A7FA-3EC8C16EB2E2}"/>
    <cellStyle name="Comma 2 3 3 2 4" xfId="29682" xr:uid="{D033F2CC-DE20-42C3-BEB5-032192161761}"/>
    <cellStyle name="Comma 2 3 3 2 5" xfId="50050" xr:uid="{E364A818-9136-4D93-B40D-EE3C3B4AD462}"/>
    <cellStyle name="Comma 2 3 3 3" xfId="13258" xr:uid="{3235BB64-A039-4AA0-84EB-A6FC68399903}"/>
    <cellStyle name="Comma 2 3 3 3 2" xfId="33626" xr:uid="{BE9CA7FB-A58C-4196-A3BE-C1A1930DE04D}"/>
    <cellStyle name="Comma 2 3 3 4" xfId="20045" xr:uid="{151E0457-0846-4BF8-90DA-FBC8A9811D19}"/>
    <cellStyle name="Comma 2 3 3 4 2" xfId="40413" xr:uid="{FF9D1C8B-FD06-4F7A-BABF-8AAFA02566D2}"/>
    <cellStyle name="Comma 2 3 3 5" xfId="26834" xr:uid="{A0DAE868-B78E-4419-B088-6EF60582DCB3}"/>
    <cellStyle name="Comma 2 3 3 6" xfId="47202" xr:uid="{729C4838-2EDF-4E23-918C-CDB7D14DA510}"/>
    <cellStyle name="Comma 2 3 4" xfId="3120" xr:uid="{F020E3E2-A91A-4690-B483-621D9A0FCFE3}"/>
    <cellStyle name="Comma 2 3 4 2" xfId="6040" xr:uid="{D1E44594-C326-4D2A-B9FC-F0187B7EF24A}"/>
    <cellStyle name="Comma 2 3 4 2 2" xfId="14682" xr:uid="{C6180C4D-0268-40A2-968D-8CB07E19933D}"/>
    <cellStyle name="Comma 2 3 4 2 2 2" xfId="35050" xr:uid="{BD33EE02-1904-4D0C-A9D3-A82377870C71}"/>
    <cellStyle name="Comma 2 3 4 2 3" xfId="21469" xr:uid="{89E09D46-C7F0-4953-B026-8834F7861600}"/>
    <cellStyle name="Comma 2 3 4 2 3 2" xfId="41837" xr:uid="{C524D32D-D87C-408F-8F13-F38401737C63}"/>
    <cellStyle name="Comma 2 3 4 2 4" xfId="28258" xr:uid="{B5538EA8-DA53-487B-859B-F4EB16AFE962}"/>
    <cellStyle name="Comma 2 3 4 2 5" xfId="48626" xr:uid="{3DED630D-E476-477C-B6C6-AF0822FC255C}"/>
    <cellStyle name="Comma 2 3 4 3" xfId="11834" xr:uid="{E607D6AB-6BC3-4827-948D-97B8DEFFC494}"/>
    <cellStyle name="Comma 2 3 4 3 2" xfId="32202" xr:uid="{CC0718EE-D0F0-484E-A71E-BD978E3A076C}"/>
    <cellStyle name="Comma 2 3 4 4" xfId="18621" xr:uid="{2489357E-573F-4F70-8984-AD583DD21EF3}"/>
    <cellStyle name="Comma 2 3 4 4 2" xfId="38989" xr:uid="{786E8B57-C3FA-4512-ACCF-78D7B8EB9392}"/>
    <cellStyle name="Comma 2 3 4 5" xfId="25410" xr:uid="{8A5D07D0-5F6E-4438-9946-586E477B1573}"/>
    <cellStyle name="Comma 2 3 4 6" xfId="45778" xr:uid="{15249C4F-6A82-4D94-AF7D-7A26A4A58FE2}"/>
    <cellStyle name="Comma 2 3 5" xfId="5328" xr:uid="{D70D0AA3-6224-412B-A9B8-43B0859AC3A4}"/>
    <cellStyle name="Comma 2 3 5 2" xfId="13970" xr:uid="{374E8A76-D23D-4933-8C8A-F4DE8B5EC6B9}"/>
    <cellStyle name="Comma 2 3 5 2 2" xfId="34338" xr:uid="{3089E3F7-3749-4820-85BF-F56857D5CC21}"/>
    <cellStyle name="Comma 2 3 5 3" xfId="20757" xr:uid="{F445A297-FBEB-4931-8106-15B60BAF5E25}"/>
    <cellStyle name="Comma 2 3 5 3 2" xfId="41125" xr:uid="{C46BBE23-1053-4BBB-AC57-DF2ED078AA1E}"/>
    <cellStyle name="Comma 2 3 5 4" xfId="27546" xr:uid="{C6AD04BF-A31F-4356-A12D-94009B57C6F7}"/>
    <cellStyle name="Comma 2 3 5 5" xfId="47914" xr:uid="{FC1EBF3C-F98E-4C38-A1EF-160146BA495C}"/>
    <cellStyle name="Comma 2 3 6" xfId="7947" xr:uid="{43006FB9-FD3C-475C-B21B-D0BBC00E5ADD}"/>
    <cellStyle name="Comma 2 3 7" xfId="2325" xr:uid="{68837E75-2726-473A-AA50-0BD3FF720F1E}"/>
    <cellStyle name="Comma 2 3 7 2" xfId="11122" xr:uid="{54A3101B-BA0C-4235-AB01-430B54E6FA7E}"/>
    <cellStyle name="Comma 2 3 7 2 2" xfId="31490" xr:uid="{993CA4D3-342D-48DB-8678-F90B423D8C26}"/>
    <cellStyle name="Comma 2 3 7 3" xfId="17909" xr:uid="{AD35399E-480F-4261-9EB8-002BD8A2D64B}"/>
    <cellStyle name="Comma 2 3 7 3 2" xfId="38277" xr:uid="{64A8A92B-8D0E-4976-B7E6-36EBE5BC1FCA}"/>
    <cellStyle name="Comma 2 3 7 4" xfId="24698" xr:uid="{67BC0B95-B1B2-4AB5-8C9A-BED514CCEE29}"/>
    <cellStyle name="Comma 2 3 7 5" xfId="45066" xr:uid="{1C42EFDD-0A9E-48E3-847F-F364C943B538}"/>
    <cellStyle name="Comma 2 4" xfId="896" xr:uid="{50CC8BE9-7B00-4746-80EB-E5846B4E328C}"/>
    <cellStyle name="Comma 2 4 2" xfId="1748" xr:uid="{9A9E3442-2223-462F-B03D-726143BDA82A}"/>
    <cellStyle name="Comma 2 4 2 2" xfId="7886" xr:uid="{3DA47448-9A44-41E6-B3F8-497E7D5208ED}"/>
    <cellStyle name="Comma 2 4 2 2 2" xfId="16474" xr:uid="{27070B74-F8FD-4C38-BB20-77478F60F585}"/>
    <cellStyle name="Comma 2 4 2 2 2 2" xfId="36842" xr:uid="{327F37D5-21E5-4BB0-BC2C-F791515CBE7E}"/>
    <cellStyle name="Comma 2 4 2 2 3" xfId="23261" xr:uid="{08AEA3FE-42AB-4EF9-AE05-C120E1402CC9}"/>
    <cellStyle name="Comma 2 4 2 2 3 2" xfId="43629" xr:uid="{FCB347DD-332A-420A-85D9-EBB00BE20400}"/>
    <cellStyle name="Comma 2 4 2 2 4" xfId="30050" xr:uid="{1814A4B0-7836-4024-A5B7-E538D7B2C3E6}"/>
    <cellStyle name="Comma 2 4 2 2 5" xfId="50418" xr:uid="{72E10FD8-CC36-4510-94C5-5FD20CEB6007}"/>
    <cellStyle name="Comma 2 4 2 3" xfId="10658" xr:uid="{7C5F9ACA-85A4-4511-BCE6-EC0293ADF87D}"/>
    <cellStyle name="Comma 2 4 2 3 2" xfId="31026" xr:uid="{A0546E2C-E8D7-4E4B-93C4-0810ED3BBFBE}"/>
    <cellStyle name="Comma 2 4 2 4" xfId="17445" xr:uid="{DF845C72-EEE0-4649-9A29-8C981FDA2E72}"/>
    <cellStyle name="Comma 2 4 2 4 2" xfId="37813" xr:uid="{47515A73-57ED-4F76-B5F6-B68647B2F88D}"/>
    <cellStyle name="Comma 2 4 2 5" xfId="24234" xr:uid="{E2E8416E-7421-4632-B576-45BDDF4920EB}"/>
    <cellStyle name="Comma 2 4 2 6" xfId="44602" xr:uid="{DC11F382-44EF-4F8A-819A-60B9F2F9A1F3}"/>
    <cellStyle name="Comma 2 4 3" xfId="7837" xr:uid="{F854A8B6-60E9-46C8-B194-99664D1ED1CE}"/>
    <cellStyle name="Comma 2 4 3 2" xfId="16471" xr:uid="{5776726D-8878-4746-B23A-535E5D7E74CF}"/>
    <cellStyle name="Comma 2 4 3 2 2" xfId="36839" xr:uid="{43827D7F-73A9-47B8-B1E0-F0E2BDE15203}"/>
    <cellStyle name="Comma 2 4 3 3" xfId="23258" xr:uid="{3280DCE0-E1B7-42D7-96F5-C1A32FB31A1A}"/>
    <cellStyle name="Comma 2 4 3 3 2" xfId="43626" xr:uid="{31DBE486-8CFD-4E52-AA6B-060FEBC10E63}"/>
    <cellStyle name="Comma 2 4 3 4" xfId="30047" xr:uid="{53D4F826-FA67-4B6D-82DF-0078AF7D6275}"/>
    <cellStyle name="Comma 2 4 3 5" xfId="50415" xr:uid="{9322DD62-031C-46CC-8CDC-66F486720A31}"/>
    <cellStyle name="Comma 2 4 4" xfId="10116" xr:uid="{6C0963C9-0E0A-4EFD-95F7-B1D29BC664D3}"/>
    <cellStyle name="Comma 2 4 4 2" xfId="30484" xr:uid="{7B2CBD35-4382-488E-B9BB-B2A959B88407}"/>
    <cellStyle name="Comma 2 4 5" xfId="16904" xr:uid="{BEDAFA8A-94FE-42B7-9B83-0501CAFD72B5}"/>
    <cellStyle name="Comma 2 4 5 2" xfId="37272" xr:uid="{AB4B229D-C66B-4648-B493-11DF3B226EAB}"/>
    <cellStyle name="Comma 2 4 6" xfId="23693" xr:uid="{25EE7BA2-3A28-444A-9626-8E9AE54A0B6F}"/>
    <cellStyle name="Comma 2 4 7" xfId="44061" xr:uid="{FEFE4ABA-14F8-45A6-ACAC-468F2C825FA3}"/>
    <cellStyle name="Comma 2 5" xfId="1262" xr:uid="{16A72A8E-01C0-491F-B41A-CF77FAF33340}"/>
    <cellStyle name="Comma 2 5 2" xfId="1799" xr:uid="{577BCE8C-42DE-473C-8845-9C56B97C4BE1}"/>
    <cellStyle name="Comma 2 5 2 2" xfId="7877" xr:uid="{05360108-93B2-4EB3-BBA0-04D8AD32173A}"/>
    <cellStyle name="Comma 2 5 2 2 2" xfId="16473" xr:uid="{F7D3D96C-A641-4A56-9E47-238E11083F6D}"/>
    <cellStyle name="Comma 2 5 2 2 2 2" xfId="36841" xr:uid="{EEAC19B9-E978-48A6-9DBA-A0FE6333B110}"/>
    <cellStyle name="Comma 2 5 2 2 3" xfId="23260" xr:uid="{36D30D3A-3E79-4062-9F0E-E5AB8E43E0AA}"/>
    <cellStyle name="Comma 2 5 2 2 3 2" xfId="43628" xr:uid="{991AB6FA-650E-41C8-B1DD-52080C5CE27B}"/>
    <cellStyle name="Comma 2 5 2 2 4" xfId="30049" xr:uid="{A28CF647-6C2C-4660-B103-26CECA7B7B4E}"/>
    <cellStyle name="Comma 2 5 2 2 5" xfId="50417" xr:uid="{0DFF8D11-5590-4EFC-A65C-665D38FCF92E}"/>
    <cellStyle name="Comma 2 5 2 3" xfId="10707" xr:uid="{C36AB953-B2E3-4EF1-BFD3-F5F766576927}"/>
    <cellStyle name="Comma 2 5 2 3 2" xfId="31075" xr:uid="{CF93B869-F7FF-4447-AEE9-BCC1F4669537}"/>
    <cellStyle name="Comma 2 5 2 4" xfId="17494" xr:uid="{E6706A08-39CE-4E54-BCB7-E7679D04FD0E}"/>
    <cellStyle name="Comma 2 5 2 4 2" xfId="37862" xr:uid="{80E05313-941E-4DE0-84E8-6F78D4E000F7}"/>
    <cellStyle name="Comma 2 5 2 5" xfId="24283" xr:uid="{45305A16-E6AA-4777-B9C9-E17074143026}"/>
    <cellStyle name="Comma 2 5 2 6" xfId="44651" xr:uid="{7D4D8475-0303-4B31-812B-642BFE254B13}"/>
    <cellStyle name="Comma 2 5 3" xfId="7920" xr:uid="{A48D14CE-793E-4A72-9BAD-A50EB8B0599B}"/>
    <cellStyle name="Comma 2 5 3 2" xfId="16475" xr:uid="{C5C2D366-89F0-4056-BA8E-067294F64DEA}"/>
    <cellStyle name="Comma 2 5 3 2 2" xfId="36843" xr:uid="{01E06A64-30C3-4CFA-B80F-9DDAAD71C645}"/>
    <cellStyle name="Comma 2 5 3 3" xfId="23262" xr:uid="{4A3B85A3-CF15-4438-9842-8E4940F90D46}"/>
    <cellStyle name="Comma 2 5 3 3 2" xfId="43630" xr:uid="{307EB60A-B226-420C-BD35-571BC17BFC16}"/>
    <cellStyle name="Comma 2 5 3 4" xfId="30051" xr:uid="{F6CF7432-E262-41EA-BA6E-C26DB01BD349}"/>
    <cellStyle name="Comma 2 5 3 5" xfId="50419" xr:uid="{39200C0B-2445-4A46-AE6A-F38CDEB0730C}"/>
    <cellStyle name="Comma 2 5 4" xfId="10181" xr:uid="{952957C0-D284-47F2-B6AF-BF38B7EEA51A}"/>
    <cellStyle name="Comma 2 5 4 2" xfId="30549" xr:uid="{7AEAF5EC-C51D-4892-A477-7F9CF4DA668C}"/>
    <cellStyle name="Comma 2 5 5" xfId="16968" xr:uid="{D1166D4F-1837-412A-989B-59F70003F66A}"/>
    <cellStyle name="Comma 2 5 5 2" xfId="37336" xr:uid="{A705EAD2-C570-4E27-BB0E-3AECD5074F27}"/>
    <cellStyle name="Comma 2 5 6" xfId="23757" xr:uid="{A8DE6A66-AFC4-4128-A3CE-B0F27E8AFE1F}"/>
    <cellStyle name="Comma 2 5 7" xfId="44125" xr:uid="{24C37B69-B6D6-45FD-9CDE-88FA6F7727B4}"/>
    <cellStyle name="Comma 2 6" xfId="1327" xr:uid="{F71EE458-11E1-4896-AF8F-2F7EC48BABB2}"/>
    <cellStyle name="Comma 2 6 2" xfId="8039" xr:uid="{5201C563-B344-4800-9E98-D18E5D8AC1EE}"/>
    <cellStyle name="Comma 2 6 2 2" xfId="16490" xr:uid="{2A397A93-D4A6-45A1-B258-42577F4E7863}"/>
    <cellStyle name="Comma 2 6 2 2 2" xfId="36858" xr:uid="{1DBBC019-8D25-4AA6-97B4-770E0FBC6CB2}"/>
    <cellStyle name="Comma 2 6 2 3" xfId="23277" xr:uid="{20046765-7BCC-417C-A37D-11B9FC983D75}"/>
    <cellStyle name="Comma 2 6 2 3 2" xfId="43645" xr:uid="{82D5F10B-F736-433A-AEAE-6E7FA7ABD5F5}"/>
    <cellStyle name="Comma 2 6 2 4" xfId="30066" xr:uid="{E1F85D0B-FD67-4B29-A989-8B1DDA784156}"/>
    <cellStyle name="Comma 2 6 2 5" xfId="50434" xr:uid="{86CA7A6A-CE2B-4AB1-829D-B5B70BE62B13}"/>
    <cellStyle name="Comma 2 6 3" xfId="10246" xr:uid="{CB7035FE-8835-4CD3-A5EE-951DF5EC8BA3}"/>
    <cellStyle name="Comma 2 6 3 2" xfId="30614" xr:uid="{392A515E-5AC7-454A-B512-252A19326E94}"/>
    <cellStyle name="Comma 2 6 4" xfId="17033" xr:uid="{82B15B55-2BCB-4D8D-83E2-BE283172B205}"/>
    <cellStyle name="Comma 2 6 4 2" xfId="37401" xr:uid="{5B4C938C-61CB-4EC2-B0D1-27B4C1A1ACA0}"/>
    <cellStyle name="Comma 2 6 5" xfId="23822" xr:uid="{89CCA18A-8966-4AE1-9179-E273CC6F9C24}"/>
    <cellStyle name="Comma 2 6 6" xfId="44190" xr:uid="{D1F6673A-DD79-408E-8B77-BA3957900AF0}"/>
    <cellStyle name="Comma 2 7" xfId="1393" xr:uid="{910DDE74-C54B-4FA0-916C-BE8D3ADF3334}"/>
    <cellStyle name="Comma 2 8" xfId="18" xr:uid="{078F3C1E-D07E-45C7-B29A-2CDDC8AD648E}"/>
    <cellStyle name="Comma 2 9" xfId="50474" xr:uid="{4BA45C79-B09D-4588-BAC7-C8D3B7C6EBAA}"/>
    <cellStyle name="Comma 22" xfId="897" xr:uid="{D7A839AE-6A59-454D-84D9-88BB10E4131A}"/>
    <cellStyle name="Comma 25" xfId="898" xr:uid="{B93CC014-2033-46D0-AB20-CBC45023C4D8}"/>
    <cellStyle name="Comma 26" xfId="899" xr:uid="{1E82C1B3-3E8D-45C7-9687-4AA367BB4BB6}"/>
    <cellStyle name="Comma 28" xfId="900" xr:uid="{E8DC2E36-396F-4911-BA27-1AD5829AE627}"/>
    <cellStyle name="Comma 3" xfId="19" xr:uid="{20221DCA-A614-4A0A-9A4E-E4053C77899F}"/>
    <cellStyle name="Comma 3 10" xfId="2775" xr:uid="{93F878F2-3C06-4DC3-BF06-0C99A8D3942A}"/>
    <cellStyle name="Comma 3 10 2" xfId="5695" xr:uid="{70F8D82D-15A3-44D7-B2F7-D04014BCF924}"/>
    <cellStyle name="Comma 3 10 2 2" xfId="14337" xr:uid="{0FB3B8A2-BC8B-4049-81CE-1A834D2ECFEC}"/>
    <cellStyle name="Comma 3 10 2 2 2" xfId="34705" xr:uid="{0DB61913-708D-415C-95F9-528EE4E7608C}"/>
    <cellStyle name="Comma 3 10 2 3" xfId="21124" xr:uid="{36509359-2FBF-45A9-A65F-E3CB6FB37DF9}"/>
    <cellStyle name="Comma 3 10 2 3 2" xfId="41492" xr:uid="{38F3C6C6-041C-45B5-9D67-F0503691AE0B}"/>
    <cellStyle name="Comma 3 10 2 4" xfId="27913" xr:uid="{2459296E-1EAE-4B0F-8AA0-F4E1A8CA35C2}"/>
    <cellStyle name="Comma 3 10 2 5" xfId="48281" xr:uid="{CC0BB090-A5ED-41C7-B673-D085E1E14D23}"/>
    <cellStyle name="Comma 3 10 3" xfId="11489" xr:uid="{0FA3CE96-7C67-40C2-AC4B-AE3B9B03E6F0}"/>
    <cellStyle name="Comma 3 10 3 2" xfId="31857" xr:uid="{2EC3F6BD-BACB-470E-B034-85924AFF656F}"/>
    <cellStyle name="Comma 3 10 4" xfId="18276" xr:uid="{8B06D233-C45B-4C99-AB6C-6AAC4BA4BD19}"/>
    <cellStyle name="Comma 3 10 4 2" xfId="38644" xr:uid="{6985FAED-EAA4-478E-BE1B-0FEF60A61609}"/>
    <cellStyle name="Comma 3 10 5" xfId="25065" xr:uid="{EA7085CC-7BE7-4257-8587-FBB3CDAF8D82}"/>
    <cellStyle name="Comma 3 10 6" xfId="45433" xr:uid="{2521137B-C1D0-4394-824D-9A33BD45AA12}"/>
    <cellStyle name="Comma 3 11" xfId="4983" xr:uid="{FB91C7B5-4DFD-432C-AF23-5772B4613AB4}"/>
    <cellStyle name="Comma 3 11 2" xfId="13625" xr:uid="{E8758676-697A-4E69-A7C4-20FEC09F5250}"/>
    <cellStyle name="Comma 3 11 2 2" xfId="33993" xr:uid="{5BDE09D9-7C7B-4C80-958B-FD0DB8A32253}"/>
    <cellStyle name="Comma 3 11 3" xfId="20412" xr:uid="{8D261E03-20C9-42F1-8B8E-D0AA0455DC07}"/>
    <cellStyle name="Comma 3 11 3 2" xfId="40780" xr:uid="{755024D4-37A1-48C6-B068-3DF1295A529C}"/>
    <cellStyle name="Comma 3 11 4" xfId="27201" xr:uid="{81F9752C-44A2-4916-8452-A6FEBCD13BB8}"/>
    <cellStyle name="Comma 3 11 5" xfId="47569" xr:uid="{610518B6-E80F-4445-BA3E-0E2A93B9A000}"/>
    <cellStyle name="Comma 3 12" xfId="1874" xr:uid="{3EDB81EF-7A66-4CFC-BCDB-57A8C3F2630E}"/>
    <cellStyle name="Comma 3 12 2" xfId="10777" xr:uid="{C4A6DD97-AD43-4E2B-94D2-FD2C0E5F6B36}"/>
    <cellStyle name="Comma 3 12 2 2" xfId="31145" xr:uid="{A79AE8E4-AB74-4764-B791-E238C69E1369}"/>
    <cellStyle name="Comma 3 12 3" xfId="17564" xr:uid="{093AE8F0-469E-4F26-A2A8-541F51A838CB}"/>
    <cellStyle name="Comma 3 12 3 2" xfId="37932" xr:uid="{6B14E088-66F0-4C89-B3DB-DB59825AF317}"/>
    <cellStyle name="Comma 3 12 4" xfId="24353" xr:uid="{6A1E3079-C337-4D09-917C-3E224429A26B}"/>
    <cellStyle name="Comma 3 12 5" xfId="44721" xr:uid="{13BCCAE4-CB22-4913-819B-3BC801526B11}"/>
    <cellStyle name="Comma 3 13" xfId="9723" xr:uid="{53CB02CE-114A-4609-8FBF-B7C206194542}"/>
    <cellStyle name="Comma 3 13 2" xfId="30091" xr:uid="{41FDB252-F4EE-4B42-91C2-B1900ABD014E}"/>
    <cellStyle name="Comma 3 14" xfId="16511" xr:uid="{912F9991-BABB-4C4E-8C1C-90745E66B0C8}"/>
    <cellStyle name="Comma 3 14 2" xfId="36879" xr:uid="{7CCFECE2-950D-45A2-B695-5B1B349C94DC}"/>
    <cellStyle name="Comma 3 15" xfId="23300" xr:uid="{9153990F-EE72-4FC7-8519-A1792EE781A8}"/>
    <cellStyle name="Comma 3 16" xfId="43668" xr:uid="{6E6A1490-E3B9-43CA-B7F5-2D975A4D0455}"/>
    <cellStyle name="Comma 3 17" xfId="50472" xr:uid="{45C0A119-A22F-4B95-9B10-86281317E408}"/>
    <cellStyle name="Comma 3 2" xfId="666" xr:uid="{510CDAC8-3943-4FFF-A72A-89987C5D4E67}"/>
    <cellStyle name="Comma 3 2 2" xfId="901" xr:uid="{9D6EB882-436B-4966-8A1B-E2C607BBEB81}"/>
    <cellStyle name="Comma 3 2 2 2" xfId="1749" xr:uid="{E2F3D609-DA5F-4509-812F-B9C0542237A6}"/>
    <cellStyle name="Comma 3 2 2 2 2" xfId="6754" xr:uid="{4263B8FF-7219-4618-83A5-404C009DE428}"/>
    <cellStyle name="Comma 3 2 2 2 2 2" xfId="15396" xr:uid="{D08646EF-48E9-45BB-8DE5-5E2281B5F15A}"/>
    <cellStyle name="Comma 3 2 2 2 2 2 2" xfId="35764" xr:uid="{86F3CAB3-6B21-44F9-963F-675AE676FB12}"/>
    <cellStyle name="Comma 3 2 2 2 2 3" xfId="22183" xr:uid="{BCA50939-1822-417F-A598-6D34F6A2573F}"/>
    <cellStyle name="Comma 3 2 2 2 2 3 2" xfId="42551" xr:uid="{E7588FF6-9902-4D6E-AC15-D28DC28A3584}"/>
    <cellStyle name="Comma 3 2 2 2 2 4" xfId="28972" xr:uid="{F61E506A-8B73-4669-9F24-F810D6DA2289}"/>
    <cellStyle name="Comma 3 2 2 2 2 5" xfId="49340" xr:uid="{17CD7A15-23B7-440E-BDD2-160990C24669}"/>
    <cellStyle name="Comma 3 2 2 2 3" xfId="10659" xr:uid="{69712147-8EFB-477B-9505-0553277B4AB9}"/>
    <cellStyle name="Comma 3 2 2 2 3 2" xfId="31027" xr:uid="{C0A97A0E-460B-4238-91FC-6BC661F95465}"/>
    <cellStyle name="Comma 3 2 2 2 4" xfId="17446" xr:uid="{7D181E9A-7F2F-4177-A332-D0E9448E982E}"/>
    <cellStyle name="Comma 3 2 2 2 4 2" xfId="37814" xr:uid="{E1E83E81-6420-416C-8954-DA1617252DC2}"/>
    <cellStyle name="Comma 3 2 2 2 5" xfId="24235" xr:uid="{B339346E-0912-4149-8D14-E829D0CAA380}"/>
    <cellStyle name="Comma 3 2 2 2 6" xfId="44603" xr:uid="{C17332A3-4207-49AC-9FD3-2AEBFE397C82}"/>
    <cellStyle name="Comma 3 2 2 3" xfId="3870" xr:uid="{197C3CE2-B0BB-4D43-BC15-514948218107}"/>
    <cellStyle name="Comma 3 2 2 3 2" xfId="12548" xr:uid="{AC3B2BD1-EA22-4DBE-AAA9-68317C25DDB4}"/>
    <cellStyle name="Comma 3 2 2 3 2 2" xfId="32916" xr:uid="{14027968-8C8B-48A9-A521-886D22D617F0}"/>
    <cellStyle name="Comma 3 2 2 3 3" xfId="19335" xr:uid="{577A5E28-8BA1-4AE8-B1A5-C8DD51550A0A}"/>
    <cellStyle name="Comma 3 2 2 3 3 2" xfId="39703" xr:uid="{F9F97668-8A7A-4DF8-8F48-8A4431A8997A}"/>
    <cellStyle name="Comma 3 2 2 3 4" xfId="26124" xr:uid="{63530542-CAE3-4112-8294-9B4E5525F974}"/>
    <cellStyle name="Comma 3 2 2 3 5" xfId="46492" xr:uid="{8EB0FA39-6FC2-461C-ABF0-27D9AC299A91}"/>
    <cellStyle name="Comma 3 2 2 4" xfId="10117" xr:uid="{B126B11D-17B3-47C5-8886-394C4850F50E}"/>
    <cellStyle name="Comma 3 2 2 4 2" xfId="30485" xr:uid="{77559BF8-205A-46C6-B436-906B974565D2}"/>
    <cellStyle name="Comma 3 2 2 5" xfId="16905" xr:uid="{457E9B97-AEB5-47CA-8F5F-0FD788467C3C}"/>
    <cellStyle name="Comma 3 2 2 5 2" xfId="37273" xr:uid="{8ACDB568-96F8-4345-8515-BFA9AEE3CD87}"/>
    <cellStyle name="Comma 3 2 2 6" xfId="23694" xr:uid="{A7C9CB73-234D-4EAF-AD32-B53D481BE251}"/>
    <cellStyle name="Comma 3 2 2 7" xfId="44062" xr:uid="{FF2D6169-5C45-4DCB-9794-D9E18CD0981A}"/>
    <cellStyle name="Comma 3 2 3" xfId="1264" xr:uid="{76D6C4E8-4627-4798-9186-C44F39922FE5}"/>
    <cellStyle name="Comma 3 2 3 2" xfId="1801" xr:uid="{B6E0564B-8E5B-43A7-80D1-6A264C89AA81}"/>
    <cellStyle name="Comma 3 2 3 2 2" xfId="7466" xr:uid="{B1AA6EA0-0E3D-4F9E-B946-5ECD6F29CC42}"/>
    <cellStyle name="Comma 3 2 3 2 2 2" xfId="16108" xr:uid="{12F2F46E-143C-44EB-8E85-D6811ACDCBAB}"/>
    <cellStyle name="Comma 3 2 3 2 2 2 2" xfId="36476" xr:uid="{CA0BA7E0-A897-428B-BA5A-642649914835}"/>
    <cellStyle name="Comma 3 2 3 2 2 3" xfId="22895" xr:uid="{5907428E-C7F0-4BD9-87CA-8650E774FBF2}"/>
    <cellStyle name="Comma 3 2 3 2 2 3 2" xfId="43263" xr:uid="{6900EF53-3863-4818-A30B-C5996E432416}"/>
    <cellStyle name="Comma 3 2 3 2 2 4" xfId="29684" xr:uid="{A652D291-979F-4F56-8B42-D39C304C0C82}"/>
    <cellStyle name="Comma 3 2 3 2 2 5" xfId="50052" xr:uid="{02E2C3A5-C2DA-4E5E-A288-5266526BC3EA}"/>
    <cellStyle name="Comma 3 2 3 2 3" xfId="10709" xr:uid="{6963771A-EF59-42DA-B787-F1EA2FD7BD55}"/>
    <cellStyle name="Comma 3 2 3 2 3 2" xfId="31077" xr:uid="{D54D6564-71CC-4CF1-AEA0-955C527A2F1F}"/>
    <cellStyle name="Comma 3 2 3 2 4" xfId="17496" xr:uid="{EE6802E3-5CD3-457D-9C99-E78F91991186}"/>
    <cellStyle name="Comma 3 2 3 2 4 2" xfId="37864" xr:uid="{5A46B94A-E508-4733-A89D-8D0878FB45DD}"/>
    <cellStyle name="Comma 3 2 3 2 5" xfId="24285" xr:uid="{6C059AC4-DC06-4ECE-B649-FAB2B594AEFE}"/>
    <cellStyle name="Comma 3 2 3 2 6" xfId="44653" xr:uid="{6D27F1FB-F1E6-409D-80E0-C5EE807E60FC}"/>
    <cellStyle name="Comma 3 2 3 3" xfId="4618" xr:uid="{299F24B3-3633-45C8-8B78-9E4C0DD87056}"/>
    <cellStyle name="Comma 3 2 3 3 2" xfId="13260" xr:uid="{E824ECE9-5336-4E07-B0D8-F7747977BB39}"/>
    <cellStyle name="Comma 3 2 3 3 2 2" xfId="33628" xr:uid="{7B298274-B6BB-4E68-84CE-403A8F7322A4}"/>
    <cellStyle name="Comma 3 2 3 3 3" xfId="20047" xr:uid="{4022820C-1F9B-4D70-BC97-EA54EBE5D75E}"/>
    <cellStyle name="Comma 3 2 3 3 3 2" xfId="40415" xr:uid="{DE0FE2D3-1857-4FAB-9AE9-2FBD48ED70E8}"/>
    <cellStyle name="Comma 3 2 3 3 4" xfId="26836" xr:uid="{142D609F-A7EC-4F45-B1C3-F86348DD104B}"/>
    <cellStyle name="Comma 3 2 3 3 5" xfId="47204" xr:uid="{C3FECC44-86D8-464A-B2ED-872D7F0B0EEB}"/>
    <cellStyle name="Comma 3 2 3 4" xfId="10183" xr:uid="{799398C9-CD7A-4C4A-8189-DD32AC4D9CE7}"/>
    <cellStyle name="Comma 3 2 3 4 2" xfId="30551" xr:uid="{1819799D-8091-4FB7-9724-5F96CE9E6F9C}"/>
    <cellStyle name="Comma 3 2 3 5" xfId="16970" xr:uid="{709F1C14-DDBD-43DD-8435-800FB224EB3C}"/>
    <cellStyle name="Comma 3 2 3 5 2" xfId="37338" xr:uid="{945F54A8-A0CB-4E4D-948C-81EDBA364E69}"/>
    <cellStyle name="Comma 3 2 3 6" xfId="23759" xr:uid="{01CF7FD4-DEEF-48AF-8D5C-B96A62B5E66D}"/>
    <cellStyle name="Comma 3 2 3 7" xfId="44127" xr:uid="{98278789-4652-4E37-BC35-372767A8E93A}"/>
    <cellStyle name="Comma 3 2 4" xfId="1329" xr:uid="{01FCD17D-7DB2-4CD4-A2E9-2B4076F7AB17}"/>
    <cellStyle name="Comma 3 2 4 2" xfId="6042" xr:uid="{6009A916-D0C8-43DD-BAB0-BCA4B6C6ED22}"/>
    <cellStyle name="Comma 3 2 4 2 2" xfId="14684" xr:uid="{889312EA-ABA7-44A4-9D6D-F5862C1578B1}"/>
    <cellStyle name="Comma 3 2 4 2 2 2" xfId="35052" xr:uid="{338F4379-F202-4E53-B388-A170AA286734}"/>
    <cellStyle name="Comma 3 2 4 2 3" xfId="21471" xr:uid="{6E50C744-8DD7-4F22-977B-0ED48AC97B4E}"/>
    <cellStyle name="Comma 3 2 4 2 3 2" xfId="41839" xr:uid="{19ECA2FC-DDAA-4360-8F52-444E778442E5}"/>
    <cellStyle name="Comma 3 2 4 2 4" xfId="28260" xr:uid="{D883FC9E-A9DC-45C2-B1A5-1E534032DD02}"/>
    <cellStyle name="Comma 3 2 4 2 5" xfId="48628" xr:uid="{E11A9B67-5A37-459A-9947-C7F05CC5C765}"/>
    <cellStyle name="Comma 3 2 4 3" xfId="3122" xr:uid="{DD38B88A-0F3F-4877-AD28-091B7F420160}"/>
    <cellStyle name="Comma 3 2 4 3 2" xfId="11836" xr:uid="{20AC1F66-41BB-4A4A-BB5A-03E1655F1AEB}"/>
    <cellStyle name="Comma 3 2 4 3 2 2" xfId="32204" xr:uid="{737FA19D-8005-4D3A-B38E-6E33AFF5A9DC}"/>
    <cellStyle name="Comma 3 2 4 3 3" xfId="18623" xr:uid="{D4C4EE0E-96C2-455F-8A0B-223395DBBE45}"/>
    <cellStyle name="Comma 3 2 4 3 3 2" xfId="38991" xr:uid="{823481A7-A8AE-4C6C-B382-97AAC8C27C66}"/>
    <cellStyle name="Comma 3 2 4 3 4" xfId="25412" xr:uid="{A337816A-068C-4500-B0B1-3CADAFF04CAD}"/>
    <cellStyle name="Comma 3 2 4 3 5" xfId="45780" xr:uid="{9DBF599E-D5E5-4717-B92A-65C6C710B402}"/>
    <cellStyle name="Comma 3 2 4 4" xfId="10248" xr:uid="{75DFE6B7-A78A-4397-A4CC-43387700A571}"/>
    <cellStyle name="Comma 3 2 4 4 2" xfId="30616" xr:uid="{C4B64842-738E-469A-B799-0D9C09AF95F2}"/>
    <cellStyle name="Comma 3 2 4 5" xfId="17035" xr:uid="{77F56392-313A-4576-B95F-73BFCD9BCD09}"/>
    <cellStyle name="Comma 3 2 4 5 2" xfId="37403" xr:uid="{746371AE-8C60-4153-A094-33081C705F33}"/>
    <cellStyle name="Comma 3 2 4 6" xfId="23824" xr:uid="{8FCC2BCF-A501-4702-B79A-788FC564B715}"/>
    <cellStyle name="Comma 3 2 4 7" xfId="44192" xr:uid="{B91F2105-D4EF-4F10-863A-29ACCA11C8AC}"/>
    <cellStyle name="Comma 3 2 5" xfId="1700" xr:uid="{DBB6E763-AF51-4440-AB5A-D80FDFE85624}"/>
    <cellStyle name="Comma 3 2 5 2" xfId="8096" xr:uid="{1B4B0D4B-6B65-42D8-B533-37F188B6CAE2}"/>
    <cellStyle name="Comma 3 2 5 3" xfId="5330" xr:uid="{D5FDED59-7848-41D4-A9A3-50D02029DBBA}"/>
    <cellStyle name="Comma 3 2 5 3 2" xfId="13972" xr:uid="{D7823B9E-5E45-48B1-94DF-DE5E7C99478A}"/>
    <cellStyle name="Comma 3 2 5 3 2 2" xfId="34340" xr:uid="{AC8C7C3D-51F5-4AFA-B08D-854E314F0974}"/>
    <cellStyle name="Comma 3 2 5 3 3" xfId="20759" xr:uid="{4DA8B903-FE92-4D16-9323-881E934231AF}"/>
    <cellStyle name="Comma 3 2 5 3 3 2" xfId="41127" xr:uid="{31292696-EEF6-43C8-BA8A-31E3403D02EB}"/>
    <cellStyle name="Comma 3 2 5 3 4" xfId="27548" xr:uid="{9B38FBAA-C811-4BE8-8991-477FC84F7598}"/>
    <cellStyle name="Comma 3 2 5 3 5" xfId="47916" xr:uid="{D942CC09-0A4E-4C0E-BB07-ED299F50DFFD}"/>
    <cellStyle name="Comma 3 2 6" xfId="8065" xr:uid="{2201F25A-81D5-4525-B1E2-EFFA67D73A51}"/>
    <cellStyle name="Comma 3 2 7" xfId="2327" xr:uid="{EFC8108A-AF37-446F-91DA-853F23D360BA}"/>
    <cellStyle name="Comma 3 2 7 2" xfId="11124" xr:uid="{6E4B79C4-3DFC-4828-93BF-CE4AA7EC9A83}"/>
    <cellStyle name="Comma 3 2 7 2 2" xfId="31492" xr:uid="{3DB70DD9-CE23-47C3-81A6-C1B166DD7AAA}"/>
    <cellStyle name="Comma 3 2 7 3" xfId="17911" xr:uid="{05AA9CB7-4D31-4D89-B825-E9A97CF8801C}"/>
    <cellStyle name="Comma 3 2 7 3 2" xfId="38279" xr:uid="{99BC54DC-A207-4C30-B818-15106D26DB4F}"/>
    <cellStyle name="Comma 3 2 7 4" xfId="24700" xr:uid="{9231D3CC-DCA6-4952-A644-5BCBD49AA0DA}"/>
    <cellStyle name="Comma 3 2 7 5" xfId="45068" xr:uid="{FD806001-9CE2-4339-8289-1751678C9292}"/>
    <cellStyle name="Comma 3 3" xfId="902" xr:uid="{B1978C49-BEA1-46C0-BB2C-A2ECC19B7A9F}"/>
    <cellStyle name="Comma 3 3 10" xfId="44063" xr:uid="{CB8BFF81-4E5B-4C33-98DD-8553F8AFFE5A}"/>
    <cellStyle name="Comma 3 3 2" xfId="1265" xr:uid="{AC6FEB35-4AD8-4C14-A8F9-31B89E464067}"/>
    <cellStyle name="Comma 3 3 2 2" xfId="1802" xr:uid="{DF4DF00E-4CC7-4C9F-9AFB-0F338A54E386}"/>
    <cellStyle name="Comma 3 3 2 2 2" xfId="6755" xr:uid="{C0D70398-6BAB-4D79-969C-A1B30A52397D}"/>
    <cellStyle name="Comma 3 3 2 2 2 2" xfId="15397" xr:uid="{35D8C3B5-086A-401E-84F4-9C6D6ACE0A35}"/>
    <cellStyle name="Comma 3 3 2 2 2 2 2" xfId="35765" xr:uid="{0AEC159D-A4FD-4320-A1F2-A6105581BC5D}"/>
    <cellStyle name="Comma 3 3 2 2 2 3" xfId="22184" xr:uid="{869A5AA7-5D69-4503-8EF5-0F813111DDE4}"/>
    <cellStyle name="Comma 3 3 2 2 2 3 2" xfId="42552" xr:uid="{50C7C257-3E4C-485C-9302-66B8E32666F3}"/>
    <cellStyle name="Comma 3 3 2 2 2 4" xfId="28973" xr:uid="{E6705E52-0DF0-418B-9DE2-A7F3E20F83D6}"/>
    <cellStyle name="Comma 3 3 2 2 2 5" xfId="49341" xr:uid="{2E7BD81C-2280-4B7E-9710-16333CDAE1A7}"/>
    <cellStyle name="Comma 3 3 2 2 3" xfId="10710" xr:uid="{D4B75D55-6FAC-4707-909C-2F476CC591BC}"/>
    <cellStyle name="Comma 3 3 2 2 3 2" xfId="31078" xr:uid="{77039D6A-0B16-40EB-9BCF-9499E9F4BD17}"/>
    <cellStyle name="Comma 3 3 2 2 4" xfId="17497" xr:uid="{1F20821B-0417-4E57-842F-F5405D896253}"/>
    <cellStyle name="Comma 3 3 2 2 4 2" xfId="37865" xr:uid="{6EECA1AE-085B-4975-AD1C-6AD9BDA2BBF3}"/>
    <cellStyle name="Comma 3 3 2 2 5" xfId="24286" xr:uid="{B2CD45E7-2A67-44B8-A02B-29F5A2C2AACD}"/>
    <cellStyle name="Comma 3 3 2 2 6" xfId="44654" xr:uid="{CA2D3249-1B62-48FB-A8F6-EA6920604D2A}"/>
    <cellStyle name="Comma 3 3 2 3" xfId="3871" xr:uid="{96EC4FD9-7BAF-416F-8344-A3C44CD755B3}"/>
    <cellStyle name="Comma 3 3 2 3 2" xfId="12549" xr:uid="{7FC4B743-E786-4420-B9C2-618D8E062C35}"/>
    <cellStyle name="Comma 3 3 2 3 2 2" xfId="32917" xr:uid="{306C4A9C-C053-42CA-9032-B59C9E663A7E}"/>
    <cellStyle name="Comma 3 3 2 3 3" xfId="19336" xr:uid="{B52A7B44-E698-4AE3-AAC1-11BF3A663409}"/>
    <cellStyle name="Comma 3 3 2 3 3 2" xfId="39704" xr:uid="{A9CB08EE-09BA-4B30-89CD-2997EF9CE4A4}"/>
    <cellStyle name="Comma 3 3 2 3 4" xfId="26125" xr:uid="{D1268BDA-64C6-4B29-B653-20AFE7477396}"/>
    <cellStyle name="Comma 3 3 2 3 5" xfId="46493" xr:uid="{E6EAA9B4-E65D-491C-9C4F-5653D00DE33E}"/>
    <cellStyle name="Comma 3 3 2 4" xfId="10184" xr:uid="{4B184B9D-A61A-4818-B3DC-8BDFEC8EB89F}"/>
    <cellStyle name="Comma 3 3 2 4 2" xfId="30552" xr:uid="{9F7A2C8B-AE9D-4F80-A4A5-B91AED84EF54}"/>
    <cellStyle name="Comma 3 3 2 5" xfId="16971" xr:uid="{B7182BF9-FF6B-4366-8587-09FE0EEEA056}"/>
    <cellStyle name="Comma 3 3 2 5 2" xfId="37339" xr:uid="{B8DCF780-8A94-4448-8316-D6263E9EC35B}"/>
    <cellStyle name="Comma 3 3 2 6" xfId="23760" xr:uid="{55B99738-228D-4046-89C3-8090549CF0BC}"/>
    <cellStyle name="Comma 3 3 2 7" xfId="44128" xr:uid="{2FDF48BD-D89A-4E3C-AA02-0FEDC405B430}"/>
    <cellStyle name="Comma 3 3 3" xfId="1330" xr:uid="{E964C749-7BD7-4780-B5AE-035EC59E31C7}"/>
    <cellStyle name="Comma 3 3 3 2" xfId="7467" xr:uid="{B8D592F5-7052-4971-8C9D-6D6275FC58AE}"/>
    <cellStyle name="Comma 3 3 3 2 2" xfId="16109" xr:uid="{26CF8471-8978-46CA-AF0C-37F500261E12}"/>
    <cellStyle name="Comma 3 3 3 2 2 2" xfId="36477" xr:uid="{F26FA38B-981F-4278-9D4E-12ED20A82E67}"/>
    <cellStyle name="Comma 3 3 3 2 3" xfId="22896" xr:uid="{21702118-3153-47FF-A888-14050B10BEA5}"/>
    <cellStyle name="Comma 3 3 3 2 3 2" xfId="43264" xr:uid="{9B514969-AA7A-4E8C-8440-D04C14619141}"/>
    <cellStyle name="Comma 3 3 3 2 4" xfId="29685" xr:uid="{9E399B3D-1FEC-4F7A-AFD9-301BC6628AFC}"/>
    <cellStyle name="Comma 3 3 3 2 5" xfId="50053" xr:uid="{FB52ED2F-E0D2-4CDE-84D6-CF029D375C5D}"/>
    <cellStyle name="Comma 3 3 3 3" xfId="4619" xr:uid="{924EFA71-4C50-416C-8A95-E09CE1209FB8}"/>
    <cellStyle name="Comma 3 3 3 3 2" xfId="13261" xr:uid="{C82DA576-6EB0-4E97-9753-AE0A78EB7E50}"/>
    <cellStyle name="Comma 3 3 3 3 2 2" xfId="33629" xr:uid="{5C83E265-6A4B-4320-9666-EF186298A30F}"/>
    <cellStyle name="Comma 3 3 3 3 3" xfId="20048" xr:uid="{97F9881B-FE93-40AA-8144-E979C599D3F5}"/>
    <cellStyle name="Comma 3 3 3 3 3 2" xfId="40416" xr:uid="{E2C57C54-6341-4B0C-95C8-063C623246BA}"/>
    <cellStyle name="Comma 3 3 3 3 4" xfId="26837" xr:uid="{B87E89E9-04D3-46C0-AD85-68A16EF0D6A6}"/>
    <cellStyle name="Comma 3 3 3 3 5" xfId="47205" xr:uid="{EE2DC00F-B029-4208-BA7E-058A82CEAAB2}"/>
    <cellStyle name="Comma 3 3 3 4" xfId="10249" xr:uid="{C6F9155D-A2F0-4DA7-A3CD-0B4E4410D7F8}"/>
    <cellStyle name="Comma 3 3 3 4 2" xfId="30617" xr:uid="{2AF92024-E0B5-4C25-A82E-ADC0995F45E6}"/>
    <cellStyle name="Comma 3 3 3 5" xfId="17036" xr:uid="{85961BC1-4686-494F-9633-9E5C18CF6D3C}"/>
    <cellStyle name="Comma 3 3 3 5 2" xfId="37404" xr:uid="{F74E0EFB-FBED-4ECE-9CDF-C31E9BCAEC7D}"/>
    <cellStyle name="Comma 3 3 3 6" xfId="23825" xr:uid="{730DBD0A-C96D-4211-A28F-1C840EEDEFDD}"/>
    <cellStyle name="Comma 3 3 3 7" xfId="44193" xr:uid="{713A38B3-4836-40C8-8B9C-8EAC72260E93}"/>
    <cellStyle name="Comma 3 3 4" xfId="3123" xr:uid="{4E8D29B6-CE5C-4B14-9EDA-85A895BDE435}"/>
    <cellStyle name="Comma 3 3 4 2" xfId="6043" xr:uid="{D07544FC-3E0D-4574-B233-5865CDAFFF42}"/>
    <cellStyle name="Comma 3 3 4 2 2" xfId="14685" xr:uid="{89369B09-4CAD-49EF-9218-8BBE4F721606}"/>
    <cellStyle name="Comma 3 3 4 2 2 2" xfId="35053" xr:uid="{3A118916-D4F5-48F1-9F8D-63A47FE0E0AB}"/>
    <cellStyle name="Comma 3 3 4 2 3" xfId="21472" xr:uid="{BF041C2A-95D1-4C73-B331-A60C536B6B3D}"/>
    <cellStyle name="Comma 3 3 4 2 3 2" xfId="41840" xr:uid="{84C2E1FA-9FC9-4FD8-BA8A-6F2A0111993A}"/>
    <cellStyle name="Comma 3 3 4 2 4" xfId="28261" xr:uid="{2ADBD5E4-C015-4A2B-9705-541141636473}"/>
    <cellStyle name="Comma 3 3 4 2 5" xfId="48629" xr:uid="{FD863F5B-A083-464A-968B-225C87F70F19}"/>
    <cellStyle name="Comma 3 3 4 3" xfId="11837" xr:uid="{3F91E4F6-1A49-48F4-8099-DDB69F8CA165}"/>
    <cellStyle name="Comma 3 3 4 3 2" xfId="32205" xr:uid="{ACA686BA-0AE2-4CDE-8749-A6CA9B34D4D8}"/>
    <cellStyle name="Comma 3 3 4 4" xfId="18624" xr:uid="{60217616-071A-4AD0-9F2B-76E8965FDAE0}"/>
    <cellStyle name="Comma 3 3 4 4 2" xfId="38992" xr:uid="{87B4E122-3C20-452A-915F-C6BA012DDF6E}"/>
    <cellStyle name="Comma 3 3 4 5" xfId="25413" xr:uid="{D69DC19D-18C4-4116-BD41-C01C26D469F4}"/>
    <cellStyle name="Comma 3 3 4 6" xfId="45781" xr:uid="{61BB30A1-9340-432E-837E-436E9F119914}"/>
    <cellStyle name="Comma 3 3 5" xfId="5331" xr:uid="{F13F817A-7453-49C9-BA21-53D5D9A11C65}"/>
    <cellStyle name="Comma 3 3 5 2" xfId="13973" xr:uid="{8C920157-50DA-4A1D-94FA-B73EBC223BA2}"/>
    <cellStyle name="Comma 3 3 5 2 2" xfId="34341" xr:uid="{48F0D488-6C01-43ED-81AA-7588F44BD115}"/>
    <cellStyle name="Comma 3 3 5 3" xfId="20760" xr:uid="{400F5647-4D35-4237-84BD-0618E6C4A2AD}"/>
    <cellStyle name="Comma 3 3 5 3 2" xfId="41128" xr:uid="{4152DA7F-6DFB-4082-A17E-675F5D8EC97B}"/>
    <cellStyle name="Comma 3 3 5 4" xfId="27549" xr:uid="{1A1B17C0-738E-4E8D-88CE-2FEE1D0481EE}"/>
    <cellStyle name="Comma 3 3 5 5" xfId="47917" xr:uid="{0025D977-4449-4D3C-87F4-6E0E26C9201A}"/>
    <cellStyle name="Comma 3 3 6" xfId="2328" xr:uid="{3FE3314B-A445-4D95-B9BA-AED7F7FD0E5E}"/>
    <cellStyle name="Comma 3 3 6 2" xfId="11125" xr:uid="{197958BE-51A5-4582-8D34-81E795A51CF5}"/>
    <cellStyle name="Comma 3 3 6 2 2" xfId="31493" xr:uid="{DFAD72D4-8814-449D-A24A-90FAFA54A5D1}"/>
    <cellStyle name="Comma 3 3 6 3" xfId="17912" xr:uid="{6417A2AA-8BF0-49BE-9759-0405EE018B87}"/>
    <cellStyle name="Comma 3 3 6 3 2" xfId="38280" xr:uid="{C2F47C0C-8CD6-418A-8114-183CFAF3C1F8}"/>
    <cellStyle name="Comma 3 3 6 4" xfId="24701" xr:uid="{C0157D90-7E66-4F68-8F82-1DC9570CB01D}"/>
    <cellStyle name="Comma 3 3 6 5" xfId="45069" xr:uid="{5E0BE899-6984-4B55-9657-F7542F048339}"/>
    <cellStyle name="Comma 3 3 7" xfId="10118" xr:uid="{47B79B0D-1718-46CE-A177-CB58E1487B1D}"/>
    <cellStyle name="Comma 3 3 7 2" xfId="30486" xr:uid="{36984F87-C5A4-43B2-A404-40F5F95D8636}"/>
    <cellStyle name="Comma 3 3 8" xfId="16906" xr:uid="{F2642CB1-DE6F-480B-8C03-1C0306BA2C7A}"/>
    <cellStyle name="Comma 3 3 8 2" xfId="37274" xr:uid="{45325B8E-DB22-4A18-8466-EF12976F4254}"/>
    <cellStyle name="Comma 3 3 9" xfId="23695" xr:uid="{DA2CBC3C-171F-42B1-B1FC-FF537F0452F5}"/>
    <cellStyle name="Comma 3 4" xfId="903" xr:uid="{359FD134-1067-4A8A-8E82-51A500116BF8}"/>
    <cellStyle name="Comma 3 4 10" xfId="44064" xr:uid="{5CE28D49-E5D8-4B32-A299-0142F5F09C4E}"/>
    <cellStyle name="Comma 3 4 2" xfId="1266" xr:uid="{C2ADA687-32E2-4E03-8A04-3DD7575D970E}"/>
    <cellStyle name="Comma 3 4 2 2" xfId="1803" xr:uid="{4D6DA11C-4794-468D-9051-C876A1B6737E}"/>
    <cellStyle name="Comma 3 4 2 2 2" xfId="6756" xr:uid="{DD85A16B-D70B-4C77-B113-91F86A2AAC61}"/>
    <cellStyle name="Comma 3 4 2 2 2 2" xfId="15398" xr:uid="{826C5E16-F4E1-4347-9ED8-F1547B104144}"/>
    <cellStyle name="Comma 3 4 2 2 2 2 2" xfId="35766" xr:uid="{3FBE555A-47AC-43E7-973B-B79BB44B132C}"/>
    <cellStyle name="Comma 3 4 2 2 2 3" xfId="22185" xr:uid="{C0A291D3-7C1A-4274-AB32-484E7584F813}"/>
    <cellStyle name="Comma 3 4 2 2 2 3 2" xfId="42553" xr:uid="{CF86A819-2FF8-4BA0-AC82-0C2F9E7703B9}"/>
    <cellStyle name="Comma 3 4 2 2 2 4" xfId="28974" xr:uid="{0C1DBAC0-8FF1-4B2F-9FF4-37DE2814A949}"/>
    <cellStyle name="Comma 3 4 2 2 2 5" xfId="49342" xr:uid="{E9C5D572-2806-4D44-8E26-27AACBF4B9C0}"/>
    <cellStyle name="Comma 3 4 2 2 3" xfId="10711" xr:uid="{E5755C4A-5216-43E4-A071-C88D74BDED59}"/>
    <cellStyle name="Comma 3 4 2 2 3 2" xfId="31079" xr:uid="{B19D6312-12F9-43C1-9302-682E04296A0A}"/>
    <cellStyle name="Comma 3 4 2 2 4" xfId="17498" xr:uid="{330249C5-FAA1-4AFA-9BC9-C52EBBBBFB2F}"/>
    <cellStyle name="Comma 3 4 2 2 4 2" xfId="37866" xr:uid="{ABFCBB86-A2C5-4481-9DF4-AFB8E7EB404F}"/>
    <cellStyle name="Comma 3 4 2 2 5" xfId="24287" xr:uid="{5A73D465-133E-414A-A0CB-36D1CA38019D}"/>
    <cellStyle name="Comma 3 4 2 2 6" xfId="44655" xr:uid="{88152D45-0AC6-4190-B66F-29AFA1828AE3}"/>
    <cellStyle name="Comma 3 4 2 3" xfId="3872" xr:uid="{0791890D-ED2B-44EA-B8E7-5FA6C9902D3A}"/>
    <cellStyle name="Comma 3 4 2 3 2" xfId="12550" xr:uid="{F05F13ED-FAA6-4A0B-B592-5E7F3612354F}"/>
    <cellStyle name="Comma 3 4 2 3 2 2" xfId="32918" xr:uid="{4319E1B9-B9AC-44C0-9AB7-EAFFC032FFC2}"/>
    <cellStyle name="Comma 3 4 2 3 3" xfId="19337" xr:uid="{ABBBBE7A-39BE-4A31-96E2-F531933987F0}"/>
    <cellStyle name="Comma 3 4 2 3 3 2" xfId="39705" xr:uid="{A39A20F4-4613-4EF8-999F-3DAA1CA8921C}"/>
    <cellStyle name="Comma 3 4 2 3 4" xfId="26126" xr:uid="{70A565F7-83F3-4730-A172-CD84A4AD7F79}"/>
    <cellStyle name="Comma 3 4 2 3 5" xfId="46494" xr:uid="{EF527CCC-93E4-4DE9-B066-ED3F70843278}"/>
    <cellStyle name="Comma 3 4 2 4" xfId="10185" xr:uid="{48636EC8-0A2A-4E7B-9914-91BAEF4BFC9F}"/>
    <cellStyle name="Comma 3 4 2 4 2" xfId="30553" xr:uid="{713E73AB-1C87-44AE-8D37-62B33A212B3F}"/>
    <cellStyle name="Comma 3 4 2 5" xfId="16972" xr:uid="{6FAEB354-0A7C-4F0E-A78D-A42F3EAF5E1D}"/>
    <cellStyle name="Comma 3 4 2 5 2" xfId="37340" xr:uid="{EAA8E757-8107-484D-8F3D-60497F6FA440}"/>
    <cellStyle name="Comma 3 4 2 6" xfId="23761" xr:uid="{C61934A9-C308-4B13-95AA-67E2A14FDE37}"/>
    <cellStyle name="Comma 3 4 2 7" xfId="44129" xr:uid="{684123EB-4008-48F6-BC75-9BF9B16C9DFA}"/>
    <cellStyle name="Comma 3 4 3" xfId="1331" xr:uid="{BF2D3B44-C64A-4C80-8C28-D7E9EA8FDF51}"/>
    <cellStyle name="Comma 3 4 3 2" xfId="7468" xr:uid="{6C215A56-2776-419F-BE7F-7076D8FF7144}"/>
    <cellStyle name="Comma 3 4 3 2 2" xfId="16110" xr:uid="{6FA8FF7A-728F-4839-9C90-3C7A8883444E}"/>
    <cellStyle name="Comma 3 4 3 2 2 2" xfId="36478" xr:uid="{31AFF7F8-A7F0-4CB5-9786-813871B1AC29}"/>
    <cellStyle name="Comma 3 4 3 2 3" xfId="22897" xr:uid="{4A39BB3F-2584-499B-BA8A-9F2BB7104675}"/>
    <cellStyle name="Comma 3 4 3 2 3 2" xfId="43265" xr:uid="{D032DFB4-F90B-4155-BA6D-D4A4BC5D9CCE}"/>
    <cellStyle name="Comma 3 4 3 2 4" xfId="29686" xr:uid="{3AEE9B95-1224-4858-B7DE-A6ECD1886A3F}"/>
    <cellStyle name="Comma 3 4 3 2 5" xfId="50054" xr:uid="{81EEEFD5-3084-486F-B729-BF41392DBE92}"/>
    <cellStyle name="Comma 3 4 3 3" xfId="4620" xr:uid="{022989A2-AC19-4786-B961-1F37EA9ABBCB}"/>
    <cellStyle name="Comma 3 4 3 3 2" xfId="13262" xr:uid="{DBE93F77-0D85-4762-92DE-7DA3E842F4AB}"/>
    <cellStyle name="Comma 3 4 3 3 2 2" xfId="33630" xr:uid="{9EF87726-29DB-41D0-8C03-434064015BEA}"/>
    <cellStyle name="Comma 3 4 3 3 3" xfId="20049" xr:uid="{C2E1D72B-0C51-4777-8AEF-606F96028536}"/>
    <cellStyle name="Comma 3 4 3 3 3 2" xfId="40417" xr:uid="{4EFC1A7B-6943-4698-9F18-5D2D579D8E86}"/>
    <cellStyle name="Comma 3 4 3 3 4" xfId="26838" xr:uid="{51DA0CAB-0C48-4907-A121-79D4A8BC143C}"/>
    <cellStyle name="Comma 3 4 3 3 5" xfId="47206" xr:uid="{B47B1DAD-5949-4320-892A-12A81F6A2987}"/>
    <cellStyle name="Comma 3 4 3 4" xfId="10250" xr:uid="{684D08BE-0934-4F1B-A2D4-9D555F260CB4}"/>
    <cellStyle name="Comma 3 4 3 4 2" xfId="30618" xr:uid="{42F6DF20-281F-4AF8-974D-5985A2D292E1}"/>
    <cellStyle name="Comma 3 4 3 5" xfId="17037" xr:uid="{1A4F120F-5695-4212-AA29-412EEED4F150}"/>
    <cellStyle name="Comma 3 4 3 5 2" xfId="37405" xr:uid="{498F6E1C-AAF8-4F1A-BF2D-5A5FF505E161}"/>
    <cellStyle name="Comma 3 4 3 6" xfId="23826" xr:uid="{AF402CB1-AAE8-4B0A-BD8A-0C7BD80697FA}"/>
    <cellStyle name="Comma 3 4 3 7" xfId="44194" xr:uid="{8E7F6409-8401-4327-80EF-6ECDA5ED4CF6}"/>
    <cellStyle name="Comma 3 4 4" xfId="3124" xr:uid="{5E470985-CACF-44A4-81D2-9260DB764847}"/>
    <cellStyle name="Comma 3 4 4 2" xfId="6044" xr:uid="{44DBF7AF-AB04-4B24-A103-F8A3944DAD87}"/>
    <cellStyle name="Comma 3 4 4 2 2" xfId="14686" xr:uid="{DC1E50E9-049F-4E63-9988-C7AFC04533F1}"/>
    <cellStyle name="Comma 3 4 4 2 2 2" xfId="35054" xr:uid="{FB6B50C8-0657-4F8D-A99E-6C6D1AF4C284}"/>
    <cellStyle name="Comma 3 4 4 2 3" xfId="21473" xr:uid="{35411FE4-4764-407C-992E-7AF2BC035943}"/>
    <cellStyle name="Comma 3 4 4 2 3 2" xfId="41841" xr:uid="{0EE50E77-4E62-4684-A190-B9D9D3C77520}"/>
    <cellStyle name="Comma 3 4 4 2 4" xfId="28262" xr:uid="{9A5ACC97-AF0B-40EB-A861-B18BB812CA2A}"/>
    <cellStyle name="Comma 3 4 4 2 5" xfId="48630" xr:uid="{FF465EDD-7A15-4A5E-8620-0CC0FE736B8A}"/>
    <cellStyle name="Comma 3 4 4 3" xfId="11838" xr:uid="{0792B884-11B1-4CAF-866D-8D5269C47F04}"/>
    <cellStyle name="Comma 3 4 4 3 2" xfId="32206" xr:uid="{C74D9870-8401-4F7D-A57B-4BBE5964381F}"/>
    <cellStyle name="Comma 3 4 4 4" xfId="18625" xr:uid="{2B423042-1399-44C8-B3FD-04C5EB19C781}"/>
    <cellStyle name="Comma 3 4 4 4 2" xfId="38993" xr:uid="{87055B08-5A15-418A-9BF2-238AF8944576}"/>
    <cellStyle name="Comma 3 4 4 5" xfId="25414" xr:uid="{1EFCF743-CF97-4F45-86C4-B22CAA30BCCB}"/>
    <cellStyle name="Comma 3 4 4 6" xfId="45782" xr:uid="{A37CE254-9AD8-49D7-B2A8-981D6021E7EB}"/>
    <cellStyle name="Comma 3 4 5" xfId="5332" xr:uid="{8B6683CA-FAA9-4164-8B96-7F385D71CB0D}"/>
    <cellStyle name="Comma 3 4 5 2" xfId="13974" xr:uid="{D7CB9CCA-E0CC-4663-9248-B0DB7EA146E8}"/>
    <cellStyle name="Comma 3 4 5 2 2" xfId="34342" xr:uid="{E5BD75A3-4880-4F89-BAFB-E10AE36BA67F}"/>
    <cellStyle name="Comma 3 4 5 3" xfId="20761" xr:uid="{99A73FB3-7848-4512-ACAA-66A870F09414}"/>
    <cellStyle name="Comma 3 4 5 3 2" xfId="41129" xr:uid="{E1388DCB-5E1E-464D-A80A-C06F2A00CC60}"/>
    <cellStyle name="Comma 3 4 5 4" xfId="27550" xr:uid="{3B0644A8-688E-419F-8152-2829AACD42BD}"/>
    <cellStyle name="Comma 3 4 5 5" xfId="47918" xr:uid="{4C4944CA-E31F-4E5A-8B81-5430DF2AADF2}"/>
    <cellStyle name="Comma 3 4 6" xfId="2329" xr:uid="{5189F3D2-689E-4917-A25A-688EE2D945D3}"/>
    <cellStyle name="Comma 3 4 6 2" xfId="11126" xr:uid="{CA1BAAA8-132D-42F2-8162-CDE1B88D8BAD}"/>
    <cellStyle name="Comma 3 4 6 2 2" xfId="31494" xr:uid="{49E28436-4355-4DE0-9012-44518B94D8CF}"/>
    <cellStyle name="Comma 3 4 6 3" xfId="17913" xr:uid="{5FEE2244-0341-436E-B7F8-628F3893E3E2}"/>
    <cellStyle name="Comma 3 4 6 3 2" xfId="38281" xr:uid="{8D717D49-B9B6-4A46-9BCC-84DAB5A75130}"/>
    <cellStyle name="Comma 3 4 6 4" xfId="24702" xr:uid="{AE7A7DAC-56A0-45DA-AB51-2E07BDD6EF5C}"/>
    <cellStyle name="Comma 3 4 6 5" xfId="45070" xr:uid="{58274BB1-5985-45E7-B1A4-102BEDE9E246}"/>
    <cellStyle name="Comma 3 4 7" xfId="10119" xr:uid="{1147996E-E5D4-4291-BF57-144EA580FE3F}"/>
    <cellStyle name="Comma 3 4 7 2" xfId="30487" xr:uid="{BDC58B1E-A823-4742-B3B7-7161C5D9851E}"/>
    <cellStyle name="Comma 3 4 8" xfId="16907" xr:uid="{AC947398-1139-4C6C-ADF5-F13A8106CCFD}"/>
    <cellStyle name="Comma 3 4 8 2" xfId="37275" xr:uid="{725ACD8F-8033-4BEF-8E87-03896102CF37}"/>
    <cellStyle name="Comma 3 4 9" xfId="23696" xr:uid="{34AB0214-A6F2-4409-9BD9-21484CABBD98}"/>
    <cellStyle name="Comma 3 5" xfId="904" xr:uid="{F8D52F96-6896-4488-8AF2-52F7EB5ADF54}"/>
    <cellStyle name="Comma 3 5 10" xfId="44065" xr:uid="{11B5E316-66D2-4F51-8019-A3EFF00973EF}"/>
    <cellStyle name="Comma 3 5 2" xfId="1267" xr:uid="{A596BA3A-0B79-47CB-A623-4D13578FF9CE}"/>
    <cellStyle name="Comma 3 5 2 2" xfId="1804" xr:uid="{550F11D7-45E1-4E73-9C01-8D8C96419EB1}"/>
    <cellStyle name="Comma 3 5 2 2 2" xfId="6757" xr:uid="{85A9E5D6-0FFC-41BD-ABEE-DDDB4AEAFCA1}"/>
    <cellStyle name="Comma 3 5 2 2 2 2" xfId="15399" xr:uid="{4C8992AD-8E51-4CC5-9B0E-58653DB8949E}"/>
    <cellStyle name="Comma 3 5 2 2 2 2 2" xfId="35767" xr:uid="{697091B2-8182-4408-A8C6-18EBD4A37DEE}"/>
    <cellStyle name="Comma 3 5 2 2 2 3" xfId="22186" xr:uid="{5437568B-C8D4-4843-A5D3-1F40ACB86F1C}"/>
    <cellStyle name="Comma 3 5 2 2 2 3 2" xfId="42554" xr:uid="{9BE05968-05D6-4CBB-8BEF-B5A887B62A34}"/>
    <cellStyle name="Comma 3 5 2 2 2 4" xfId="28975" xr:uid="{77E23AA7-FEAC-44EE-B79D-A665C964EE64}"/>
    <cellStyle name="Comma 3 5 2 2 2 5" xfId="49343" xr:uid="{DAD2021F-A42D-4B64-AC29-FE903F37EF27}"/>
    <cellStyle name="Comma 3 5 2 2 3" xfId="10712" xr:uid="{FDF70A18-3C7F-417D-A145-D41E1C26A388}"/>
    <cellStyle name="Comma 3 5 2 2 3 2" xfId="31080" xr:uid="{E486D212-F77C-4933-A8A6-797C35EEB997}"/>
    <cellStyle name="Comma 3 5 2 2 4" xfId="17499" xr:uid="{0807EF7A-1C3E-4485-9AED-7891F5303C44}"/>
    <cellStyle name="Comma 3 5 2 2 4 2" xfId="37867" xr:uid="{EE0EEBCA-99F9-483E-8076-9FBE542BD49E}"/>
    <cellStyle name="Comma 3 5 2 2 5" xfId="24288" xr:uid="{7179140F-051C-494A-BD7C-F5DF1F9966BD}"/>
    <cellStyle name="Comma 3 5 2 2 6" xfId="44656" xr:uid="{EB190924-6FDE-4F3C-91F9-F35BD1BFD79F}"/>
    <cellStyle name="Comma 3 5 2 3" xfId="3873" xr:uid="{7E89CCB0-E577-4F5D-8C62-A54F9BA5B558}"/>
    <cellStyle name="Comma 3 5 2 3 2" xfId="12551" xr:uid="{8BBE548F-F44D-42FE-ABE0-E371CF0742FB}"/>
    <cellStyle name="Comma 3 5 2 3 2 2" xfId="32919" xr:uid="{E27A42EB-26F3-479B-9508-1029395C5F6F}"/>
    <cellStyle name="Comma 3 5 2 3 3" xfId="19338" xr:uid="{9AF963F8-28B0-4973-80CC-A8398A819C82}"/>
    <cellStyle name="Comma 3 5 2 3 3 2" xfId="39706" xr:uid="{DB732265-640F-4CD5-A62E-09CD1C5F100C}"/>
    <cellStyle name="Comma 3 5 2 3 4" xfId="26127" xr:uid="{FED53CBC-C859-4B8B-8A21-0427D6AF3F81}"/>
    <cellStyle name="Comma 3 5 2 3 5" xfId="46495" xr:uid="{C63CBA05-2C89-4CC1-9CFE-90481AB53316}"/>
    <cellStyle name="Comma 3 5 2 4" xfId="10186" xr:uid="{9D63EBE1-D384-4856-BF56-A15B2DC9C173}"/>
    <cellStyle name="Comma 3 5 2 4 2" xfId="30554" xr:uid="{79F0F865-D09D-4AD9-BF56-F4B8471ED3CA}"/>
    <cellStyle name="Comma 3 5 2 5" xfId="16973" xr:uid="{EAE6D9A8-50DD-4160-B347-277F765235BE}"/>
    <cellStyle name="Comma 3 5 2 5 2" xfId="37341" xr:uid="{59FA518B-9AF8-4FFC-ACF6-911879997710}"/>
    <cellStyle name="Comma 3 5 2 6" xfId="23762" xr:uid="{38CADCB1-DB58-4C6D-BA72-2FE3840B19CD}"/>
    <cellStyle name="Comma 3 5 2 7" xfId="44130" xr:uid="{90D626BE-BC76-4741-B37C-D4025C8AF5EC}"/>
    <cellStyle name="Comma 3 5 3" xfId="1332" xr:uid="{B4DC8F31-B924-49FE-8A39-B09AF6E4C757}"/>
    <cellStyle name="Comma 3 5 3 2" xfId="7469" xr:uid="{AEF6C80B-E942-467F-88DE-BD678BA47D54}"/>
    <cellStyle name="Comma 3 5 3 2 2" xfId="16111" xr:uid="{1ACD4047-F50E-44EB-A650-BF631EBFC701}"/>
    <cellStyle name="Comma 3 5 3 2 2 2" xfId="36479" xr:uid="{733747DB-D19D-4CE9-A0C0-D0C196914262}"/>
    <cellStyle name="Comma 3 5 3 2 3" xfId="22898" xr:uid="{25B66802-F151-4AEE-8A77-297B93E6130F}"/>
    <cellStyle name="Comma 3 5 3 2 3 2" xfId="43266" xr:uid="{7DE7A6E5-19CA-4958-9375-CDC43589F45B}"/>
    <cellStyle name="Comma 3 5 3 2 4" xfId="29687" xr:uid="{6C3C7F5E-5D68-4D84-B506-2441337076D6}"/>
    <cellStyle name="Comma 3 5 3 2 5" xfId="50055" xr:uid="{22D43EB8-7684-4867-A4A2-5BDA46A64E23}"/>
    <cellStyle name="Comma 3 5 3 3" xfId="4621" xr:uid="{0E8EBD78-AF61-4E53-BB20-0CCCD50D085E}"/>
    <cellStyle name="Comma 3 5 3 3 2" xfId="13263" xr:uid="{C455B737-35B7-4A6D-98B5-05071CECAEE5}"/>
    <cellStyle name="Comma 3 5 3 3 2 2" xfId="33631" xr:uid="{02927D64-EFEE-4267-9527-DF2E2A680DE1}"/>
    <cellStyle name="Comma 3 5 3 3 3" xfId="20050" xr:uid="{7708F774-42AC-434A-9065-B68CF89D0077}"/>
    <cellStyle name="Comma 3 5 3 3 3 2" xfId="40418" xr:uid="{38B9E545-0CE4-4633-8207-F49D52640DAB}"/>
    <cellStyle name="Comma 3 5 3 3 4" xfId="26839" xr:uid="{CA55BA5D-BADF-4FAC-A8A1-91B03025FFA2}"/>
    <cellStyle name="Comma 3 5 3 3 5" xfId="47207" xr:uid="{C1BAA054-5760-4D57-A4AA-23AA2C97E21D}"/>
    <cellStyle name="Comma 3 5 3 4" xfId="10251" xr:uid="{0E7B9C6F-77DE-4D30-A22A-D19CD76FDF3B}"/>
    <cellStyle name="Comma 3 5 3 4 2" xfId="30619" xr:uid="{A87FDABD-9F22-4E22-8345-42E3A481D99D}"/>
    <cellStyle name="Comma 3 5 3 5" xfId="17038" xr:uid="{DB2A9EE4-E5D3-499A-93B9-0F0EBBE41C5B}"/>
    <cellStyle name="Comma 3 5 3 5 2" xfId="37406" xr:uid="{6B72C2C1-A120-4D1D-A69B-C3766CE2E305}"/>
    <cellStyle name="Comma 3 5 3 6" xfId="23827" xr:uid="{AA886D44-71D8-4EF3-92AC-2B1B51CAF7CB}"/>
    <cellStyle name="Comma 3 5 3 7" xfId="44195" xr:uid="{651B46DF-77EE-40FE-BE15-DB8C1B5AF5A2}"/>
    <cellStyle name="Comma 3 5 4" xfId="3125" xr:uid="{49B8FB63-26FB-48C2-B776-7B71F4C62CC5}"/>
    <cellStyle name="Comma 3 5 4 2" xfId="6045" xr:uid="{240B8F1A-27D2-4583-8AF7-F00274AE4684}"/>
    <cellStyle name="Comma 3 5 4 2 2" xfId="14687" xr:uid="{A363672A-774D-4C8B-9392-60B7DBFCDB37}"/>
    <cellStyle name="Comma 3 5 4 2 2 2" xfId="35055" xr:uid="{7E0339D2-550D-4BB7-94E2-897992079F83}"/>
    <cellStyle name="Comma 3 5 4 2 3" xfId="21474" xr:uid="{C9F78BAD-0B9A-4BD8-9234-D70716269EFA}"/>
    <cellStyle name="Comma 3 5 4 2 3 2" xfId="41842" xr:uid="{A0C088EF-E365-411F-B5EF-CB02D48DFF4D}"/>
    <cellStyle name="Comma 3 5 4 2 4" xfId="28263" xr:uid="{66E81BE5-A840-4218-A6EE-73540115EF57}"/>
    <cellStyle name="Comma 3 5 4 2 5" xfId="48631" xr:uid="{E636548A-19B8-46C9-A4B6-E11AC4E1523F}"/>
    <cellStyle name="Comma 3 5 4 3" xfId="11839" xr:uid="{2B369CA1-0E2C-4E87-AD81-1FE75E5A2E6E}"/>
    <cellStyle name="Comma 3 5 4 3 2" xfId="32207" xr:uid="{0DAE5544-9B57-4182-A471-AF3C6387646A}"/>
    <cellStyle name="Comma 3 5 4 4" xfId="18626" xr:uid="{76664A4C-A77E-40BA-87A4-9A00CE0F87D6}"/>
    <cellStyle name="Comma 3 5 4 4 2" xfId="38994" xr:uid="{FD5976E1-7882-4BE8-B6E5-CF8AC4BD0554}"/>
    <cellStyle name="Comma 3 5 4 5" xfId="25415" xr:uid="{A71271A0-DE57-4A3C-9491-27CD65CCFD84}"/>
    <cellStyle name="Comma 3 5 4 6" xfId="45783" xr:uid="{212F97CA-D50B-4129-A015-C467A7065DA1}"/>
    <cellStyle name="Comma 3 5 5" xfId="5333" xr:uid="{3AEFAE30-2285-4938-BA23-B0245178DFF7}"/>
    <cellStyle name="Comma 3 5 5 2" xfId="13975" xr:uid="{CF3260F3-1625-4A24-9A80-2AE5986499B6}"/>
    <cellStyle name="Comma 3 5 5 2 2" xfId="34343" xr:uid="{FC1BEAF3-38D6-4A97-AA25-5FCD053568B8}"/>
    <cellStyle name="Comma 3 5 5 3" xfId="20762" xr:uid="{71CD0A3E-50CE-4E09-AAE2-76BF41498B76}"/>
    <cellStyle name="Comma 3 5 5 3 2" xfId="41130" xr:uid="{354DE153-F90A-4DE0-AFCA-B638C1119704}"/>
    <cellStyle name="Comma 3 5 5 4" xfId="27551" xr:uid="{1F0D416A-EAC5-4220-849E-6D4FE8DCEF59}"/>
    <cellStyle name="Comma 3 5 5 5" xfId="47919" xr:uid="{07CDB77E-8548-4DF1-AD50-A17EE983A14E}"/>
    <cellStyle name="Comma 3 5 6" xfId="2330" xr:uid="{C6986EE9-D398-4863-AF94-7BE4EA5961D2}"/>
    <cellStyle name="Comma 3 5 6 2" xfId="11127" xr:uid="{5A948925-C0AC-4B88-90AB-83F996F54604}"/>
    <cellStyle name="Comma 3 5 6 2 2" xfId="31495" xr:uid="{98BB8819-5EF9-4A3C-9CE3-76730B8DD2FC}"/>
    <cellStyle name="Comma 3 5 6 3" xfId="17914" xr:uid="{78A81C83-FDEC-4FE5-9CFE-7E1951D7F4F5}"/>
    <cellStyle name="Comma 3 5 6 3 2" xfId="38282" xr:uid="{04B7E271-2D1C-41DE-BB1C-DCEE2458AF13}"/>
    <cellStyle name="Comma 3 5 6 4" xfId="24703" xr:uid="{0E6E927B-55B8-406F-B5F8-520C85C897C0}"/>
    <cellStyle name="Comma 3 5 6 5" xfId="45071" xr:uid="{FA1A811F-7EFC-421A-B1CF-1E3097E9F14A}"/>
    <cellStyle name="Comma 3 5 7" xfId="10120" xr:uid="{F2CD505C-DD9A-4FF0-BCA3-8A632CAEEC81}"/>
    <cellStyle name="Comma 3 5 7 2" xfId="30488" xr:uid="{D88F103C-5086-4287-8CF8-3AA933DF183F}"/>
    <cellStyle name="Comma 3 5 8" xfId="16908" xr:uid="{B7DC7AD2-13B7-4726-B7DC-F292F7682A04}"/>
    <cellStyle name="Comma 3 5 8 2" xfId="37276" xr:uid="{919609BC-E41A-4654-90A1-3BE0EBE9B5B7}"/>
    <cellStyle name="Comma 3 5 9" xfId="23697" xr:uid="{DF80191C-1556-4B8B-A4B2-B074CF310720}"/>
    <cellStyle name="Comma 3 6" xfId="905" xr:uid="{742DB29B-1B60-4D5B-BD9D-60FE1605AD53}"/>
    <cellStyle name="Comma 3 6 10" xfId="44066" xr:uid="{F0740AF6-A202-4AD2-AF41-F3E10DC4AD95}"/>
    <cellStyle name="Comma 3 6 2" xfId="1268" xr:uid="{49877EF3-3938-4988-9251-070F4FF34D92}"/>
    <cellStyle name="Comma 3 6 2 2" xfId="1805" xr:uid="{5B79F6BA-1ED4-4EE3-8E8F-AB633EFFE665}"/>
    <cellStyle name="Comma 3 6 2 2 2" xfId="6758" xr:uid="{313C54B6-1647-4261-B135-60EDC19DC0DE}"/>
    <cellStyle name="Comma 3 6 2 2 2 2" xfId="15400" xr:uid="{80CCDE8C-ABCE-46A3-8081-CC87B8456D38}"/>
    <cellStyle name="Comma 3 6 2 2 2 2 2" xfId="35768" xr:uid="{9299525E-D882-4E8F-BCC6-0CD28916FA0F}"/>
    <cellStyle name="Comma 3 6 2 2 2 3" xfId="22187" xr:uid="{03455555-8E69-4DAD-AB69-CFE6CACBC328}"/>
    <cellStyle name="Comma 3 6 2 2 2 3 2" xfId="42555" xr:uid="{9B038F39-04FA-4294-8F35-4E50C96ABD16}"/>
    <cellStyle name="Comma 3 6 2 2 2 4" xfId="28976" xr:uid="{0C3708B4-6588-4F2A-99F8-159F8701FB91}"/>
    <cellStyle name="Comma 3 6 2 2 2 5" xfId="49344" xr:uid="{C208CA77-8FC6-48B4-95E1-75419853F10D}"/>
    <cellStyle name="Comma 3 6 2 2 3" xfId="10713" xr:uid="{BE3D5CD9-EFA5-4F43-B2ED-C67569A95A79}"/>
    <cellStyle name="Comma 3 6 2 2 3 2" xfId="31081" xr:uid="{F3659BF2-A465-4A8C-A566-BDA02D90DE07}"/>
    <cellStyle name="Comma 3 6 2 2 4" xfId="17500" xr:uid="{5AA9B956-9B87-4853-9313-8D212353D44B}"/>
    <cellStyle name="Comma 3 6 2 2 4 2" xfId="37868" xr:uid="{45EC8A59-A26A-4811-BA82-597C4C013B9C}"/>
    <cellStyle name="Comma 3 6 2 2 5" xfId="24289" xr:uid="{157175F3-0453-4040-AB26-909D9849525B}"/>
    <cellStyle name="Comma 3 6 2 2 6" xfId="44657" xr:uid="{D7F27976-F2A4-477D-8369-DB2A0D6048B2}"/>
    <cellStyle name="Comma 3 6 2 3" xfId="3874" xr:uid="{53CFF64B-4CD9-44E6-A0A6-A90F76208D9D}"/>
    <cellStyle name="Comma 3 6 2 3 2" xfId="12552" xr:uid="{54CEC974-2496-46F6-8CCC-A064387D94AE}"/>
    <cellStyle name="Comma 3 6 2 3 2 2" xfId="32920" xr:uid="{7D2E329F-EF68-41F9-BE45-84EF1579E5D8}"/>
    <cellStyle name="Comma 3 6 2 3 3" xfId="19339" xr:uid="{37CF7E24-534E-4453-85C1-14DDB9B3C531}"/>
    <cellStyle name="Comma 3 6 2 3 3 2" xfId="39707" xr:uid="{3B82171E-FE02-4948-9170-994565294AE7}"/>
    <cellStyle name="Comma 3 6 2 3 4" xfId="26128" xr:uid="{3197FC99-AC4E-4013-82DC-0894D6979048}"/>
    <cellStyle name="Comma 3 6 2 3 5" xfId="46496" xr:uid="{3E68A92A-BCAA-403C-9220-83A4FD221B1F}"/>
    <cellStyle name="Comma 3 6 2 4" xfId="10187" xr:uid="{51AA1FA4-D8E7-4267-B06C-551AC2E28F81}"/>
    <cellStyle name="Comma 3 6 2 4 2" xfId="30555" xr:uid="{4399EE6F-D09A-4A92-AAD1-899163B4D75D}"/>
    <cellStyle name="Comma 3 6 2 5" xfId="16974" xr:uid="{938C3EC0-0CDD-4FF8-BF77-25BBEE7AB09F}"/>
    <cellStyle name="Comma 3 6 2 5 2" xfId="37342" xr:uid="{23D48E54-E971-4CCE-AA42-57F1B1D7B6ED}"/>
    <cellStyle name="Comma 3 6 2 6" xfId="23763" xr:uid="{874008FF-412D-432F-809B-24548997273C}"/>
    <cellStyle name="Comma 3 6 2 7" xfId="44131" xr:uid="{29224F7D-EF16-4808-8BCB-CAA5C4A66E17}"/>
    <cellStyle name="Comma 3 6 3" xfId="1333" xr:uid="{053A0A91-98DE-4348-8728-3D9B1A9A1F5F}"/>
    <cellStyle name="Comma 3 6 3 2" xfId="7470" xr:uid="{983EA353-B6B3-48FD-84A7-E6D23F0D3872}"/>
    <cellStyle name="Comma 3 6 3 2 2" xfId="16112" xr:uid="{8B8EE735-16AE-4FD2-A96C-A6EFF9D0A178}"/>
    <cellStyle name="Comma 3 6 3 2 2 2" xfId="36480" xr:uid="{00A58F32-8B26-4A9A-B075-B1D3C68FBE85}"/>
    <cellStyle name="Comma 3 6 3 2 3" xfId="22899" xr:uid="{12ACE648-5D5C-4ED6-A2DB-EF739E63B63B}"/>
    <cellStyle name="Comma 3 6 3 2 3 2" xfId="43267" xr:uid="{5CCE8E0A-10FF-48B1-B3C6-4CEED935304F}"/>
    <cellStyle name="Comma 3 6 3 2 4" xfId="29688" xr:uid="{44998E80-F280-4082-B049-918161865C52}"/>
    <cellStyle name="Comma 3 6 3 2 5" xfId="50056" xr:uid="{7D85C0FA-D116-4E35-9886-1355DF335231}"/>
    <cellStyle name="Comma 3 6 3 3" xfId="4622" xr:uid="{8CF43117-D4A5-49EE-9010-F0C569A16686}"/>
    <cellStyle name="Comma 3 6 3 3 2" xfId="13264" xr:uid="{9D1326A6-148E-44E2-B0ED-267BAD1E7FC1}"/>
    <cellStyle name="Comma 3 6 3 3 2 2" xfId="33632" xr:uid="{8C5CE728-D708-47E1-ABC0-0FF6E50B6222}"/>
    <cellStyle name="Comma 3 6 3 3 3" xfId="20051" xr:uid="{090E2992-5B8F-4F2F-A1EC-AAF9EE675B50}"/>
    <cellStyle name="Comma 3 6 3 3 3 2" xfId="40419" xr:uid="{0D58626A-1960-43DB-BA60-2938B2CA027A}"/>
    <cellStyle name="Comma 3 6 3 3 4" xfId="26840" xr:uid="{D443CBBD-A423-42A0-B06B-63C034D99025}"/>
    <cellStyle name="Comma 3 6 3 3 5" xfId="47208" xr:uid="{DC37B53B-A104-4B45-AD4A-1D32E747548D}"/>
    <cellStyle name="Comma 3 6 3 4" xfId="10252" xr:uid="{898B1DE1-EDF8-4270-B18E-816EAEB2A578}"/>
    <cellStyle name="Comma 3 6 3 4 2" xfId="30620" xr:uid="{E332A183-893A-4315-B840-FD41E2392F08}"/>
    <cellStyle name="Comma 3 6 3 5" xfId="17039" xr:uid="{42DEDC03-287B-4626-B9FC-3B8015B6F684}"/>
    <cellStyle name="Comma 3 6 3 5 2" xfId="37407" xr:uid="{73F6D0F9-7709-450E-922A-D460DE5898CD}"/>
    <cellStyle name="Comma 3 6 3 6" xfId="23828" xr:uid="{7EB770FA-3F78-4FA6-9CF4-2C31E5E74490}"/>
    <cellStyle name="Comma 3 6 3 7" xfId="44196" xr:uid="{CADAE071-0D8C-44C7-9CD2-78FDA8ACCBE1}"/>
    <cellStyle name="Comma 3 6 4" xfId="3126" xr:uid="{C8C6C67F-8632-4A1F-8683-8D5794602FE5}"/>
    <cellStyle name="Comma 3 6 4 2" xfId="6046" xr:uid="{1B3BDFCC-D942-4129-ADED-1A9F23673CA9}"/>
    <cellStyle name="Comma 3 6 4 2 2" xfId="14688" xr:uid="{B86F895B-440F-4200-A858-AAABB4B1677C}"/>
    <cellStyle name="Comma 3 6 4 2 2 2" xfId="35056" xr:uid="{539F51DB-B414-4FA4-A13B-F38B72F7E3B9}"/>
    <cellStyle name="Comma 3 6 4 2 3" xfId="21475" xr:uid="{32D2784A-82A6-4185-84DB-CF8034CB757E}"/>
    <cellStyle name="Comma 3 6 4 2 3 2" xfId="41843" xr:uid="{EC8F187E-BCE9-41F6-B2F4-5EE99C051DA2}"/>
    <cellStyle name="Comma 3 6 4 2 4" xfId="28264" xr:uid="{2391BA05-EB25-4E59-AAD8-D14BADD65E64}"/>
    <cellStyle name="Comma 3 6 4 2 5" xfId="48632" xr:uid="{9A436E71-5BA8-49F8-BBEE-EAA2B4EBD3B4}"/>
    <cellStyle name="Comma 3 6 4 3" xfId="11840" xr:uid="{D4BAA19D-6090-4E7F-84DB-258E0F86DC58}"/>
    <cellStyle name="Comma 3 6 4 3 2" xfId="32208" xr:uid="{133E17BB-722A-4E75-91D7-1FE79E9917AA}"/>
    <cellStyle name="Comma 3 6 4 4" xfId="18627" xr:uid="{5050A614-D6E0-4CB5-BBEB-B545CD5B732C}"/>
    <cellStyle name="Comma 3 6 4 4 2" xfId="38995" xr:uid="{89EED39B-080C-4A6E-A67B-481EF78EAE98}"/>
    <cellStyle name="Comma 3 6 4 5" xfId="25416" xr:uid="{8D369DB0-F387-49EA-9423-C2EC43B6A1D3}"/>
    <cellStyle name="Comma 3 6 4 6" xfId="45784" xr:uid="{278431C1-4A3F-4978-966A-FDD7ED752267}"/>
    <cellStyle name="Comma 3 6 5" xfId="5334" xr:uid="{34F5ECE5-364E-478A-9E40-F26CB35AA512}"/>
    <cellStyle name="Comma 3 6 5 2" xfId="13976" xr:uid="{C3E37455-16CB-48ED-B77B-13B9463AAAD1}"/>
    <cellStyle name="Comma 3 6 5 2 2" xfId="34344" xr:uid="{8DBB2D74-2D5B-4F17-8FD8-CA35A2D4CBF1}"/>
    <cellStyle name="Comma 3 6 5 3" xfId="20763" xr:uid="{1BDE2DBE-200F-49D5-8469-7415FD801454}"/>
    <cellStyle name="Comma 3 6 5 3 2" xfId="41131" xr:uid="{EDBD7D76-0AF9-4B3A-A055-D066420E864B}"/>
    <cellStyle name="Comma 3 6 5 4" xfId="27552" xr:uid="{E9B5E25E-0128-45BE-AEBB-321331531E23}"/>
    <cellStyle name="Comma 3 6 5 5" xfId="47920" xr:uid="{00394DD3-EE45-4E59-88A3-5E2B8EFFD2B5}"/>
    <cellStyle name="Comma 3 6 6" xfId="2331" xr:uid="{CE39B3D3-92C0-4928-AEE5-2D7F3BD104BE}"/>
    <cellStyle name="Comma 3 6 6 2" xfId="11128" xr:uid="{5DB68152-FF08-418E-8396-986FE3443FC2}"/>
    <cellStyle name="Comma 3 6 6 2 2" xfId="31496" xr:uid="{E8FDAEC3-887A-478B-BCE6-83DCC1140990}"/>
    <cellStyle name="Comma 3 6 6 3" xfId="17915" xr:uid="{32F37BD1-46E0-48A5-A904-A84468CCFBDD}"/>
    <cellStyle name="Comma 3 6 6 3 2" xfId="38283" xr:uid="{60EB9A19-1BD8-4E02-ADFE-CDC33B281536}"/>
    <cellStyle name="Comma 3 6 6 4" xfId="24704" xr:uid="{B0F73424-3344-480E-A8DD-90D8438AF5EE}"/>
    <cellStyle name="Comma 3 6 6 5" xfId="45072" xr:uid="{C499BC0A-2B76-4E82-B20A-A7E7BF15B10C}"/>
    <cellStyle name="Comma 3 6 7" xfId="10121" xr:uid="{A19ED822-0959-489A-9F2C-218EA7E552D3}"/>
    <cellStyle name="Comma 3 6 7 2" xfId="30489" xr:uid="{3CAD5A40-B31A-4066-8BF9-3407FDF8F9FF}"/>
    <cellStyle name="Comma 3 6 8" xfId="16909" xr:uid="{3B69359D-8601-43F6-81B9-45C59229C65A}"/>
    <cellStyle name="Comma 3 6 8 2" xfId="37277" xr:uid="{6D4D066F-00EF-4EC6-BAEB-F332FE2A7C66}"/>
    <cellStyle name="Comma 3 6 9" xfId="23698" xr:uid="{915976DA-B351-4124-89E3-E62822E642BB}"/>
    <cellStyle name="Comma 3 7" xfId="906" xr:uid="{B263B318-802F-40A8-96BD-4665AE62E7F8}"/>
    <cellStyle name="Comma 3 7 10" xfId="44067" xr:uid="{F07D59D0-4F8A-4E73-8568-55D55764B3E8}"/>
    <cellStyle name="Comma 3 7 2" xfId="1269" xr:uid="{839BA3E2-3EB9-4981-9741-6914D46568AD}"/>
    <cellStyle name="Comma 3 7 2 2" xfId="1806" xr:uid="{CBAB985D-287C-4E0B-B45D-82D67935279B}"/>
    <cellStyle name="Comma 3 7 2 2 2" xfId="6759" xr:uid="{B41381C8-5791-48FD-8FFB-8D024F1C4E98}"/>
    <cellStyle name="Comma 3 7 2 2 2 2" xfId="15401" xr:uid="{01ABCA16-6558-43E5-B0E9-4E0A9A0BDC56}"/>
    <cellStyle name="Comma 3 7 2 2 2 2 2" xfId="35769" xr:uid="{50C43C5F-5EF9-4B0D-ACAD-8576703D3046}"/>
    <cellStyle name="Comma 3 7 2 2 2 3" xfId="22188" xr:uid="{7A1F45D6-0A48-4206-AE49-DCACD9E80E47}"/>
    <cellStyle name="Comma 3 7 2 2 2 3 2" xfId="42556" xr:uid="{9E3549EE-238D-44A5-B098-1E7EDF303B72}"/>
    <cellStyle name="Comma 3 7 2 2 2 4" xfId="28977" xr:uid="{3EEA0E51-D2FC-44A2-9BF1-BA57BAB950EC}"/>
    <cellStyle name="Comma 3 7 2 2 2 5" xfId="49345" xr:uid="{C4D7AB33-5947-4801-BC76-F5E5051AAC1C}"/>
    <cellStyle name="Comma 3 7 2 2 3" xfId="10714" xr:uid="{D34BE4FF-87B0-4420-9BB7-6E90B9971FB7}"/>
    <cellStyle name="Comma 3 7 2 2 3 2" xfId="31082" xr:uid="{E3932C70-2A2F-4F67-B634-C747BF03C213}"/>
    <cellStyle name="Comma 3 7 2 2 4" xfId="17501" xr:uid="{5EEF032C-1D29-4EDC-B43C-4E0D0A3C77C0}"/>
    <cellStyle name="Comma 3 7 2 2 4 2" xfId="37869" xr:uid="{E314364D-0FFC-4F33-BE2D-0A24142CA4BC}"/>
    <cellStyle name="Comma 3 7 2 2 5" xfId="24290" xr:uid="{51C842A2-8090-40B3-92D0-7C5FD4058907}"/>
    <cellStyle name="Comma 3 7 2 2 6" xfId="44658" xr:uid="{87488030-96D2-4247-BF2C-40D2A81CD6F4}"/>
    <cellStyle name="Comma 3 7 2 3" xfId="3875" xr:uid="{6EFC4770-D887-4C13-BE6C-E355BA94368A}"/>
    <cellStyle name="Comma 3 7 2 3 2" xfId="12553" xr:uid="{86353564-E458-4F62-B315-6F034F095DD3}"/>
    <cellStyle name="Comma 3 7 2 3 2 2" xfId="32921" xr:uid="{EDC40485-E7EE-4EF0-AA43-991540E73541}"/>
    <cellStyle name="Comma 3 7 2 3 3" xfId="19340" xr:uid="{A67AFBF8-2964-4D19-B444-E50C6D025CF4}"/>
    <cellStyle name="Comma 3 7 2 3 3 2" xfId="39708" xr:uid="{4AEBA395-4A99-4E4C-8CDA-F35A61DD2B92}"/>
    <cellStyle name="Comma 3 7 2 3 4" xfId="26129" xr:uid="{E7450EDB-8AE0-44A7-BCBE-437B99ACA70C}"/>
    <cellStyle name="Comma 3 7 2 3 5" xfId="46497" xr:uid="{FABA5BE1-0AB5-4189-9AC9-5E81782A0752}"/>
    <cellStyle name="Comma 3 7 2 4" xfId="10188" xr:uid="{8706B0B7-97D6-4383-A1D2-616CC64FBD6E}"/>
    <cellStyle name="Comma 3 7 2 4 2" xfId="30556" xr:uid="{1A67877B-2C76-4DDC-BF4D-729271E1F706}"/>
    <cellStyle name="Comma 3 7 2 5" xfId="16975" xr:uid="{58AAD79E-EEAE-49CF-97AB-FCDCB8538AB9}"/>
    <cellStyle name="Comma 3 7 2 5 2" xfId="37343" xr:uid="{4E98ECE5-1A23-4923-949B-0085DCE8EA57}"/>
    <cellStyle name="Comma 3 7 2 6" xfId="23764" xr:uid="{9D3BDDAD-7F35-4347-AF75-65495B9035D0}"/>
    <cellStyle name="Comma 3 7 2 7" xfId="44132" xr:uid="{8A17EA4A-4ABA-4B83-AE29-8E1AE3742054}"/>
    <cellStyle name="Comma 3 7 3" xfId="1334" xr:uid="{E879D737-C93E-40B2-948E-B327CE40A95E}"/>
    <cellStyle name="Comma 3 7 3 2" xfId="7471" xr:uid="{2A2FF779-F471-4CD5-AC0C-3E40BD52CE11}"/>
    <cellStyle name="Comma 3 7 3 2 2" xfId="16113" xr:uid="{72517AD5-3300-41C7-8411-2E39046AFB91}"/>
    <cellStyle name="Comma 3 7 3 2 2 2" xfId="36481" xr:uid="{36AADB15-088A-40D0-9EE1-E8819959E456}"/>
    <cellStyle name="Comma 3 7 3 2 3" xfId="22900" xr:uid="{E76E363A-DA1D-4EDE-92DE-56D47F0F11D0}"/>
    <cellStyle name="Comma 3 7 3 2 3 2" xfId="43268" xr:uid="{CF7BF4EF-6543-4DEF-858C-69D7A1226B15}"/>
    <cellStyle name="Comma 3 7 3 2 4" xfId="29689" xr:uid="{F4EEF015-602D-4F49-8AFA-DB4C4FFB1872}"/>
    <cellStyle name="Comma 3 7 3 2 5" xfId="50057" xr:uid="{244BEC80-3388-428F-B3F8-59AD8D59EEFE}"/>
    <cellStyle name="Comma 3 7 3 3" xfId="4623" xr:uid="{E47368C5-FFC3-4CFA-BC0B-16987302CF54}"/>
    <cellStyle name="Comma 3 7 3 3 2" xfId="13265" xr:uid="{201D8AE4-1484-4FAC-AF76-40A14936D509}"/>
    <cellStyle name="Comma 3 7 3 3 2 2" xfId="33633" xr:uid="{25DA6A68-9BE9-46A3-AD57-CC96E3D54162}"/>
    <cellStyle name="Comma 3 7 3 3 3" xfId="20052" xr:uid="{DF7A218F-E98A-4265-896F-980306A2BEA3}"/>
    <cellStyle name="Comma 3 7 3 3 3 2" xfId="40420" xr:uid="{C98729A9-F10D-4A8E-A8E4-C9B0E763A566}"/>
    <cellStyle name="Comma 3 7 3 3 4" xfId="26841" xr:uid="{86943C60-CD59-4463-A0B1-59F10ECFDBB3}"/>
    <cellStyle name="Comma 3 7 3 3 5" xfId="47209" xr:uid="{1F160E0F-4147-4B99-9BC0-F65216D077D3}"/>
    <cellStyle name="Comma 3 7 3 4" xfId="10253" xr:uid="{406872D8-2CB7-4A13-AA7D-9DF5960C4112}"/>
    <cellStyle name="Comma 3 7 3 4 2" xfId="30621" xr:uid="{A2BDF6A3-E522-4222-8D36-8B4B4E2A3009}"/>
    <cellStyle name="Comma 3 7 3 5" xfId="17040" xr:uid="{8EEC0584-221F-4E2F-A6DE-490B7765B079}"/>
    <cellStyle name="Comma 3 7 3 5 2" xfId="37408" xr:uid="{0B63B5C4-DD5C-4E48-854D-9FDBD8823A48}"/>
    <cellStyle name="Comma 3 7 3 6" xfId="23829" xr:uid="{7EED0D36-4E49-4A95-80E7-2E4789E5E00C}"/>
    <cellStyle name="Comma 3 7 3 7" xfId="44197" xr:uid="{7115BB34-DF13-4CBE-B1C5-D384CB1B5805}"/>
    <cellStyle name="Comma 3 7 4" xfId="3127" xr:uid="{A9F7E8B1-A5B5-4413-B733-9A79C30F5A2D}"/>
    <cellStyle name="Comma 3 7 4 2" xfId="6047" xr:uid="{3255D9CF-A6C6-4317-AFD5-026E9928560B}"/>
    <cellStyle name="Comma 3 7 4 2 2" xfId="14689" xr:uid="{9F5D340A-8919-49B0-8E9A-A17E41729E9A}"/>
    <cellStyle name="Comma 3 7 4 2 2 2" xfId="35057" xr:uid="{4307B024-7512-4319-8B83-FBADE70E7BD2}"/>
    <cellStyle name="Comma 3 7 4 2 3" xfId="21476" xr:uid="{EB52E420-7722-490A-9D1D-BED7F6B2CF51}"/>
    <cellStyle name="Comma 3 7 4 2 3 2" xfId="41844" xr:uid="{4D03EEA5-3A57-4AA8-96ED-ADA1EB9B74A4}"/>
    <cellStyle name="Comma 3 7 4 2 4" xfId="28265" xr:uid="{8A18534B-A5D5-494D-B915-9311C7C0DE6D}"/>
    <cellStyle name="Comma 3 7 4 2 5" xfId="48633" xr:uid="{016C9BA0-949D-4661-8EF9-9A7233AF4DA1}"/>
    <cellStyle name="Comma 3 7 4 3" xfId="11841" xr:uid="{4C9E21AE-6DDB-4664-8FCB-79DB7698C1E3}"/>
    <cellStyle name="Comma 3 7 4 3 2" xfId="32209" xr:uid="{5E8F65D0-AA1E-4DAD-81F6-50C0B42FC99B}"/>
    <cellStyle name="Comma 3 7 4 4" xfId="18628" xr:uid="{43791979-9D82-4ACB-822D-3C71589F1FC1}"/>
    <cellStyle name="Comma 3 7 4 4 2" xfId="38996" xr:uid="{3490A226-DF6A-4845-A4AF-12640F452023}"/>
    <cellStyle name="Comma 3 7 4 5" xfId="25417" xr:uid="{19CFAE5B-B404-4B76-8BB8-A7AB08B2F617}"/>
    <cellStyle name="Comma 3 7 4 6" xfId="45785" xr:uid="{E947564B-66CF-4980-BF17-09D387BE4DB0}"/>
    <cellStyle name="Comma 3 7 5" xfId="5335" xr:uid="{C251C82A-EEF1-4DA1-BF57-42CF916F959A}"/>
    <cellStyle name="Comma 3 7 5 2" xfId="13977" xr:uid="{0C664384-2A94-4FFE-8593-61B260515B12}"/>
    <cellStyle name="Comma 3 7 5 2 2" xfId="34345" xr:uid="{5800FFFB-128D-4780-84BB-C96C28096930}"/>
    <cellStyle name="Comma 3 7 5 3" xfId="20764" xr:uid="{2231269E-056A-4134-B40B-064EC21E1603}"/>
    <cellStyle name="Comma 3 7 5 3 2" xfId="41132" xr:uid="{9FD42E21-DB33-4F43-B2B9-9C00900FCC39}"/>
    <cellStyle name="Comma 3 7 5 4" xfId="27553" xr:uid="{0334ED60-C246-4864-9E95-F2022799ECFB}"/>
    <cellStyle name="Comma 3 7 5 5" xfId="47921" xr:uid="{8F6C0887-9A49-4854-9131-921C3727158C}"/>
    <cellStyle name="Comma 3 7 6" xfId="2332" xr:uid="{30BE8721-1FB8-4322-B54B-1FF80267EA04}"/>
    <cellStyle name="Comma 3 7 6 2" xfId="11129" xr:uid="{DB0298D2-A766-490B-B927-05C9A52B007B}"/>
    <cellStyle name="Comma 3 7 6 2 2" xfId="31497" xr:uid="{6F49861E-7092-4E98-BFFD-257C1642E5F7}"/>
    <cellStyle name="Comma 3 7 6 3" xfId="17916" xr:uid="{2DBFC781-D97B-4256-9FF9-7EC68FD1BE01}"/>
    <cellStyle name="Comma 3 7 6 3 2" xfId="38284" xr:uid="{B0E96906-1B8B-4FAD-A702-003AB5752016}"/>
    <cellStyle name="Comma 3 7 6 4" xfId="24705" xr:uid="{302101A2-EB3F-414C-B420-3FA9FC541E09}"/>
    <cellStyle name="Comma 3 7 6 5" xfId="45073" xr:uid="{BCCA0AD7-4CD7-44A0-93EF-C02CBD956BA6}"/>
    <cellStyle name="Comma 3 7 7" xfId="10122" xr:uid="{6F63994D-EC78-4353-8331-35F04AA0E95E}"/>
    <cellStyle name="Comma 3 7 7 2" xfId="30490" xr:uid="{8C28CFEF-779B-4EB5-A11A-3473BC2633C3}"/>
    <cellStyle name="Comma 3 7 8" xfId="16910" xr:uid="{1B022268-9129-45DA-9723-339601639248}"/>
    <cellStyle name="Comma 3 7 8 2" xfId="37278" xr:uid="{D38E60FB-3BD2-424A-A472-AF0743EB4D61}"/>
    <cellStyle name="Comma 3 7 9" xfId="23699" xr:uid="{2E033DD7-2B95-4257-9C6B-20A20F56CA42}"/>
    <cellStyle name="Comma 3 8" xfId="3523" xr:uid="{22CA0B15-446D-44B4-BD5C-F3EB9C7271AC}"/>
    <cellStyle name="Comma 3 8 2" xfId="6407" xr:uid="{6A2F2681-B7D7-4B02-B9F2-0BA72C9F4413}"/>
    <cellStyle name="Comma 3 8 2 2" xfId="15049" xr:uid="{D72E75A1-EC4D-4445-AD55-49D2A27BD665}"/>
    <cellStyle name="Comma 3 8 2 2 2" xfId="35417" xr:uid="{D4B3FCD7-DB15-4489-B47E-676CB7676146}"/>
    <cellStyle name="Comma 3 8 2 3" xfId="21836" xr:uid="{3D6E3298-C945-48AA-820F-A4C5387CDDA2}"/>
    <cellStyle name="Comma 3 8 2 3 2" xfId="42204" xr:uid="{05D241B9-CD4E-486F-9430-213EA1FD0CF2}"/>
    <cellStyle name="Comma 3 8 2 4" xfId="28625" xr:uid="{F7A5489E-3183-4562-8470-99F96182B2A3}"/>
    <cellStyle name="Comma 3 8 2 5" xfId="48993" xr:uid="{1A7BE88E-AAC7-445F-B6AF-5E9EAC77BB69}"/>
    <cellStyle name="Comma 3 8 3" xfId="12201" xr:uid="{F4654959-B0CB-4EB3-94B6-2B80289485F8}"/>
    <cellStyle name="Comma 3 8 3 2" xfId="32569" xr:uid="{2F8BA973-5B27-4994-AF4D-EB57F8A85710}"/>
    <cellStyle name="Comma 3 8 4" xfId="18988" xr:uid="{227608CE-3857-414C-B81D-F10D47B318D4}"/>
    <cellStyle name="Comma 3 8 4 2" xfId="39356" xr:uid="{95DEB0EE-B361-4607-BB30-FFDC9DD4AF6C}"/>
    <cellStyle name="Comma 3 8 5" xfId="25777" xr:uid="{C3580A9D-843F-456F-9E3D-F8D30EAD6C35}"/>
    <cellStyle name="Comma 3 8 6" xfId="46145" xr:uid="{1E7F43B1-D833-4F4C-95E4-36A1D627326E}"/>
    <cellStyle name="Comma 3 9" xfId="4271" xr:uid="{80144609-FE66-425F-A590-F58654FFDF20}"/>
    <cellStyle name="Comma 3 9 2" xfId="7119" xr:uid="{B9D3909B-58B6-467F-B81C-B9CA17570410}"/>
    <cellStyle name="Comma 3 9 2 2" xfId="15761" xr:uid="{EB8D850C-0947-4791-8EC2-2F3AC3121942}"/>
    <cellStyle name="Comma 3 9 2 2 2" xfId="36129" xr:uid="{EC0D7327-8C00-4CB4-9CB2-0112BC14FB31}"/>
    <cellStyle name="Comma 3 9 2 3" xfId="22548" xr:uid="{3512621D-E82B-4F54-A54B-E20A26F1E45A}"/>
    <cellStyle name="Comma 3 9 2 3 2" xfId="42916" xr:uid="{3BDC6332-499D-43C3-93A1-0127C8D5F190}"/>
    <cellStyle name="Comma 3 9 2 4" xfId="29337" xr:uid="{32DAAD4D-B73C-45D2-B0EB-F2D4514B73A6}"/>
    <cellStyle name="Comma 3 9 2 5" xfId="49705" xr:uid="{2A69AD68-37DD-4237-A7D1-A8B588C9C32E}"/>
    <cellStyle name="Comma 3 9 3" xfId="12913" xr:uid="{CA4FB339-4105-4113-A47C-DFA4CFB9075A}"/>
    <cellStyle name="Comma 3 9 3 2" xfId="33281" xr:uid="{9F4FD2C4-D37B-47A4-81AA-C3F1C8D22D69}"/>
    <cellStyle name="Comma 3 9 4" xfId="19700" xr:uid="{E60D7E26-8AF3-43FC-AD2E-6167AFD14D3F}"/>
    <cellStyle name="Comma 3 9 4 2" xfId="40068" xr:uid="{417BEADD-E1A3-4BDB-BCCA-8EF6F8AC2AFC}"/>
    <cellStyle name="Comma 3 9 5" xfId="26489" xr:uid="{796F48D0-4CEC-40C6-A9C6-43D6B577BDEA}"/>
    <cellStyle name="Comma 3 9 6" xfId="46857" xr:uid="{46F1B47E-3DCB-4CEE-988D-E81EE8727768}"/>
    <cellStyle name="Comma 33" xfId="907" xr:uid="{06F9B849-AD73-407A-8327-8EDC2E545E74}"/>
    <cellStyle name="Comma 34" xfId="908" xr:uid="{EE1E9CEB-8E65-461C-B1CA-436CE5E14E82}"/>
    <cellStyle name="Comma 4" xfId="909" xr:uid="{9CB0ED08-2DFB-463C-A638-3D2E768585E0}"/>
    <cellStyle name="Comma 4 2" xfId="1750" xr:uid="{A1B0E601-11AB-406B-9140-21F987D8D4FB}"/>
    <cellStyle name="Comma 5" xfId="9716" xr:uid="{31172D81-811A-4874-8B81-3B1D08833610}"/>
    <cellStyle name="Comma 5 2" xfId="9721" xr:uid="{B3C920C3-0513-461C-BFC2-FFF45A8A82AB}"/>
    <cellStyle name="Comma 5 3" xfId="23298" xr:uid="{14B26F67-F723-495D-81C4-64FF8B685FB5}"/>
    <cellStyle name="Comma 5 3 2" xfId="43666" xr:uid="{58AEEDEF-3140-4E45-AFF4-AA9F38FA079E}"/>
    <cellStyle name="Comma 5 4" xfId="30087" xr:uid="{C58E89D3-8EE5-4555-B9BD-FB24BDBC10D7}"/>
    <cellStyle name="Comma 5 5" xfId="50455" xr:uid="{93E91B77-FE4B-48A8-AB24-8255E9E73942}"/>
    <cellStyle name="Comma 5 6" xfId="50477" xr:uid="{97D2F473-62A9-4299-A413-0594C89E7776}"/>
    <cellStyle name="Comma 6" xfId="9719" xr:uid="{59C9FB72-5EF5-4274-803D-57D2E31D606D}"/>
    <cellStyle name="Comma 6 2" xfId="30090" xr:uid="{555EB823-76F0-4937-966A-9504675B9031}"/>
    <cellStyle name="Comma 7" xfId="50464" xr:uid="{EBA7E742-5C24-472D-BFF6-4C611A60651B}"/>
    <cellStyle name="Comma 7 2" xfId="50480" xr:uid="{AB7C08DF-212C-466F-AC35-CF8AA1F78781}"/>
    <cellStyle name="Comma 8" xfId="11" xr:uid="{3C98DF84-6580-462B-990A-007EF6AC2D92}"/>
    <cellStyle name="Comma 9" xfId="1261" xr:uid="{1011365E-3A4A-4606-9A3E-C73C25DEF862}"/>
    <cellStyle name="Comma 9 2" xfId="910" xr:uid="{604ECDAC-80B8-492C-8CDC-DFE4DD3B4EB7}"/>
    <cellStyle name="Currency" xfId="50487" builtinId="4"/>
    <cellStyle name="Currency 10" xfId="667" xr:uid="{C7D2E9FC-76FE-4CB2-8A2F-22CE1631B6E0}"/>
    <cellStyle name="Currency 10 2" xfId="3" xr:uid="{CC9EDC02-74FC-4F05-9044-AB12B94AA66A}"/>
    <cellStyle name="Currency 11" xfId="668" xr:uid="{CF9ECD5A-7418-4A4C-A9E3-E472D9246573}"/>
    <cellStyle name="Currency 11 2" xfId="911" xr:uid="{7F5C4876-9E3C-45EC-A3D6-8D9D890780E4}"/>
    <cellStyle name="Currency 12" xfId="669" xr:uid="{C2FFD6BD-8565-4726-9DF6-6281B86EC2B8}"/>
    <cellStyle name="Currency 12 2" xfId="912" xr:uid="{35E88CD5-E501-44C6-AECF-C1BD78AA56DC}"/>
    <cellStyle name="Currency 13" xfId="670" xr:uid="{4FA17606-2DBC-4F65-B957-C8F35592D237}"/>
    <cellStyle name="Currency 13 10" xfId="44013" xr:uid="{4BA29C74-5937-451C-866A-86469D2E40EE}"/>
    <cellStyle name="Currency 13 2" xfId="913" xr:uid="{193FD076-278C-4BA0-97D5-715C1C239976}"/>
    <cellStyle name="Currency 13 2 2" xfId="1751" xr:uid="{C465B20A-C91A-4C73-B680-9275B648EB26}"/>
    <cellStyle name="Currency 13 2 2 2" xfId="6761" xr:uid="{78F49B71-87CD-4B27-9F3C-0C9257C1592F}"/>
    <cellStyle name="Currency 13 2 2 2 2" xfId="15403" xr:uid="{7701E1DC-B66E-4D8A-9399-8847EE634294}"/>
    <cellStyle name="Currency 13 2 2 2 2 2" xfId="35771" xr:uid="{F09AC47F-4C4D-4DE5-B6B5-86A8BBB8F548}"/>
    <cellStyle name="Currency 13 2 2 2 3" xfId="22190" xr:uid="{5BA29006-DBD1-4F17-AED8-12F4564A9893}"/>
    <cellStyle name="Currency 13 2 2 2 3 2" xfId="42558" xr:uid="{4DCE9990-BA01-4784-B9DC-6BBE4C8624DD}"/>
    <cellStyle name="Currency 13 2 2 2 4" xfId="28979" xr:uid="{5020BF57-C2D1-4B9E-8BBC-B5023043480E}"/>
    <cellStyle name="Currency 13 2 2 2 5" xfId="49347" xr:uid="{F4EC1BE6-A8FF-435F-82C8-EB525DA2591A}"/>
    <cellStyle name="Currency 13 2 2 3" xfId="10660" xr:uid="{49DD20E9-A2FA-4993-84AA-E3DCF5E6B468}"/>
    <cellStyle name="Currency 13 2 2 3 2" xfId="31028" xr:uid="{40E20D23-5FE9-49D0-A523-D320ADD2CDE9}"/>
    <cellStyle name="Currency 13 2 2 4" xfId="17447" xr:uid="{A28BC070-F418-430B-BA4E-606AA50B097F}"/>
    <cellStyle name="Currency 13 2 2 4 2" xfId="37815" xr:uid="{269109E1-2367-4E2D-B58A-03DBA79C87CC}"/>
    <cellStyle name="Currency 13 2 2 5" xfId="24236" xr:uid="{2F4B2745-84CD-44B7-8202-F1328ADF9286}"/>
    <cellStyle name="Currency 13 2 2 6" xfId="44604" xr:uid="{3D56735B-BCD4-42CA-96C0-9ECD85452BB5}"/>
    <cellStyle name="Currency 13 2 3" xfId="3877" xr:uid="{1027E2AF-06F6-42FE-AC29-6B4842062559}"/>
    <cellStyle name="Currency 13 2 3 2" xfId="12555" xr:uid="{40B05615-D2C8-4B3F-8C27-253316BCEFA2}"/>
    <cellStyle name="Currency 13 2 3 2 2" xfId="32923" xr:uid="{F7552DC1-C2DD-45B2-A18D-705D65904CB6}"/>
    <cellStyle name="Currency 13 2 3 3" xfId="19342" xr:uid="{C2F2DC74-24AA-46C0-A4AC-3A3E15BF0694}"/>
    <cellStyle name="Currency 13 2 3 3 2" xfId="39710" xr:uid="{5B2FD61C-000B-4036-911B-4E35F5FA00C1}"/>
    <cellStyle name="Currency 13 2 3 4" xfId="26131" xr:uid="{5BB49C27-ABE7-41E2-B537-0DA2E3479AD1}"/>
    <cellStyle name="Currency 13 2 3 5" xfId="46499" xr:uid="{777888B8-4831-430D-9F9D-F594A5E763D4}"/>
    <cellStyle name="Currency 13 2 4" xfId="10123" xr:uid="{2DC1AD9D-7653-4C4A-A7AE-0F4723671F6B}"/>
    <cellStyle name="Currency 13 2 4 2" xfId="30491" xr:uid="{F841B0E2-F6DA-46FF-AB44-DFF2388F0B1F}"/>
    <cellStyle name="Currency 13 2 5" xfId="16911" xr:uid="{50BE830E-C2D6-4646-B20B-CFB6F4BC1741}"/>
    <cellStyle name="Currency 13 2 5 2" xfId="37279" xr:uid="{4E03E576-5856-405F-8413-D86D5ABBA1BE}"/>
    <cellStyle name="Currency 13 2 6" xfId="23700" xr:uid="{915B0A99-8799-43B2-8E52-FE329AE578B3}"/>
    <cellStyle name="Currency 13 2 7" xfId="44068" xr:uid="{76611811-D960-46D8-8FF1-CBB67D4768DF}"/>
    <cellStyle name="Currency 13 3" xfId="1270" xr:uid="{77BE84E5-B006-4AA9-8603-DAFFC34EF86D}"/>
    <cellStyle name="Currency 13 3 2" xfId="1807" xr:uid="{887043EC-CAE2-4B68-8737-030276EFC740}"/>
    <cellStyle name="Currency 13 3 2 2" xfId="7473" xr:uid="{D51634DC-79F5-404E-8E4D-D35876E33938}"/>
    <cellStyle name="Currency 13 3 2 2 2" xfId="16115" xr:uid="{93BE8E57-8444-4050-8130-4E024E5D23FB}"/>
    <cellStyle name="Currency 13 3 2 2 2 2" xfId="36483" xr:uid="{97DE217F-1481-453F-A469-1DC57F6C7DFE}"/>
    <cellStyle name="Currency 13 3 2 2 3" xfId="22902" xr:uid="{99BDFF77-8E64-4B30-996C-D0E3EB84616B}"/>
    <cellStyle name="Currency 13 3 2 2 3 2" xfId="43270" xr:uid="{A5182EE6-CBF4-438B-AF78-D5BED206231B}"/>
    <cellStyle name="Currency 13 3 2 2 4" xfId="29691" xr:uid="{8394BA47-E08A-4A16-926A-FDAE4C2F0BEF}"/>
    <cellStyle name="Currency 13 3 2 2 5" xfId="50059" xr:uid="{0E65D5D5-1458-4D85-A623-453995B95C85}"/>
    <cellStyle name="Currency 13 3 2 3" xfId="10715" xr:uid="{847FBC45-2F25-4C15-A3EE-65C8EB8B9175}"/>
    <cellStyle name="Currency 13 3 2 3 2" xfId="31083" xr:uid="{62D76998-093E-41B8-B106-8FC4387478F3}"/>
    <cellStyle name="Currency 13 3 2 4" xfId="17502" xr:uid="{B60C30C3-51E2-49A7-B3B9-1EE55068BAF6}"/>
    <cellStyle name="Currency 13 3 2 4 2" xfId="37870" xr:uid="{BCF55791-1E9D-4E2D-A983-1720B994FA13}"/>
    <cellStyle name="Currency 13 3 2 5" xfId="24291" xr:uid="{DB37C67C-6C29-4AD2-B759-EE228D0B3FA2}"/>
    <cellStyle name="Currency 13 3 2 6" xfId="44659" xr:uid="{4C1CA615-3589-47FD-B279-79F4563D33FC}"/>
    <cellStyle name="Currency 13 3 3" xfId="4625" xr:uid="{A59C9A73-E392-4EFA-9541-AB29AE87E0C8}"/>
    <cellStyle name="Currency 13 3 3 2" xfId="13267" xr:uid="{826D4B32-82C5-4632-9B8F-953C2EBDDB56}"/>
    <cellStyle name="Currency 13 3 3 2 2" xfId="33635" xr:uid="{F4EA9C23-AFDE-425F-A417-E52B9000FB36}"/>
    <cellStyle name="Currency 13 3 3 3" xfId="20054" xr:uid="{19128DBF-BA6F-41E5-8256-BB6C723F3F6E}"/>
    <cellStyle name="Currency 13 3 3 3 2" xfId="40422" xr:uid="{61DC9356-CF70-42F3-8078-D47986E05635}"/>
    <cellStyle name="Currency 13 3 3 4" xfId="26843" xr:uid="{DE251742-0A06-495E-A80E-2E8C50F106B3}"/>
    <cellStyle name="Currency 13 3 3 5" xfId="47211" xr:uid="{DB9A2D68-456D-447E-9A8F-79A7C37C314D}"/>
    <cellStyle name="Currency 13 3 4" xfId="10189" xr:uid="{FEAEEC5A-A58F-4E0F-8F10-EBBBDB71BE3A}"/>
    <cellStyle name="Currency 13 3 4 2" xfId="30557" xr:uid="{419A8434-0EC4-459D-BFBE-B1F242296F27}"/>
    <cellStyle name="Currency 13 3 5" xfId="16976" xr:uid="{82DFF768-DA29-4421-A2B9-2BA59936448A}"/>
    <cellStyle name="Currency 13 3 5 2" xfId="37344" xr:uid="{7FF1D4B5-FB36-40E0-BBE5-41313813BD8E}"/>
    <cellStyle name="Currency 13 3 6" xfId="23765" xr:uid="{811C9B09-5B3A-4A80-8543-E46DD2AF243E}"/>
    <cellStyle name="Currency 13 3 7" xfId="44133" xr:uid="{089A8305-070A-43D4-A3C2-3F14C65D3FC9}"/>
    <cellStyle name="Currency 13 4" xfId="1335" xr:uid="{39E92CF2-DBFA-4090-A612-2E8E31D42A96}"/>
    <cellStyle name="Currency 13 4 2" xfId="6049" xr:uid="{DDCDF033-5D6B-4810-A9F8-6DF2966C7F53}"/>
    <cellStyle name="Currency 13 4 2 2" xfId="14691" xr:uid="{77CDC857-45A3-49CA-8E29-C4946629FAD2}"/>
    <cellStyle name="Currency 13 4 2 2 2" xfId="35059" xr:uid="{28787AC1-CEEF-4C92-99DD-9AF39A226533}"/>
    <cellStyle name="Currency 13 4 2 3" xfId="21478" xr:uid="{39E13CE2-6857-42F4-8A75-F34A297B2766}"/>
    <cellStyle name="Currency 13 4 2 3 2" xfId="41846" xr:uid="{5832E8CE-AA64-412E-A40C-10780A6FD837}"/>
    <cellStyle name="Currency 13 4 2 4" xfId="28267" xr:uid="{750D44B7-81A3-4611-B661-57B2CA0FA4A2}"/>
    <cellStyle name="Currency 13 4 2 5" xfId="48635" xr:uid="{F899FBA2-DCEF-4096-8A28-00044D910586}"/>
    <cellStyle name="Currency 13 4 3" xfId="3129" xr:uid="{49EF1E6C-5373-49B6-B475-33885786F30C}"/>
    <cellStyle name="Currency 13 4 3 2" xfId="11843" xr:uid="{7C6AC1D1-634C-485A-8996-A10EFF57E70D}"/>
    <cellStyle name="Currency 13 4 3 2 2" xfId="32211" xr:uid="{236AC43D-4165-4BEF-B0C9-1E627ECA6BB3}"/>
    <cellStyle name="Currency 13 4 3 3" xfId="18630" xr:uid="{10A4844F-7EEC-42BD-A907-2A7672F329AD}"/>
    <cellStyle name="Currency 13 4 3 3 2" xfId="38998" xr:uid="{FF0AF48D-7384-46CB-9D8D-113E9B541F63}"/>
    <cellStyle name="Currency 13 4 3 4" xfId="25419" xr:uid="{C95CD9C4-C95B-442B-BAD7-266427E1F198}"/>
    <cellStyle name="Currency 13 4 3 5" xfId="45787" xr:uid="{2BE7E127-50C3-4ACA-929D-B57F1472B8EC}"/>
    <cellStyle name="Currency 13 4 4" xfId="10254" xr:uid="{D877C512-E14D-4D1B-9069-AB8B82B0568E}"/>
    <cellStyle name="Currency 13 4 4 2" xfId="30622" xr:uid="{E6FB6918-345A-4D97-9C86-EDAB9198395E}"/>
    <cellStyle name="Currency 13 4 5" xfId="17041" xr:uid="{39D60640-15E1-4EF2-92A0-7D8D4611F003}"/>
    <cellStyle name="Currency 13 4 5 2" xfId="37409" xr:uid="{BE7F769F-F7A8-40AC-B87A-041BF31C000B}"/>
    <cellStyle name="Currency 13 4 6" xfId="23830" xr:uid="{C1504CAF-D0E8-4B0A-BD2F-0D7F3538D6D0}"/>
    <cellStyle name="Currency 13 4 7" xfId="44198" xr:uid="{BB5AE6EE-EC79-4418-89F6-5B91D8B209E7}"/>
    <cellStyle name="Currency 13 5" xfId="5337" xr:uid="{F12CCF77-2245-45DE-8ABA-9A1E90F1F352}"/>
    <cellStyle name="Currency 13 5 2" xfId="13979" xr:uid="{0F2A2DA9-1614-4B24-98BC-8858D6B1D607}"/>
    <cellStyle name="Currency 13 5 2 2" xfId="34347" xr:uid="{526C7347-572A-4413-B009-5BF7F7B4E7D7}"/>
    <cellStyle name="Currency 13 5 3" xfId="20766" xr:uid="{6E78F63B-1D9A-4A1A-87FD-B2A660D4B391}"/>
    <cellStyle name="Currency 13 5 3 2" xfId="41134" xr:uid="{B3DE7B1C-FD4A-4C20-91A3-CB528CA0C0C5}"/>
    <cellStyle name="Currency 13 5 4" xfId="27555" xr:uid="{BD5C83AC-9188-497C-AC9E-67EC940CF9FA}"/>
    <cellStyle name="Currency 13 5 5" xfId="47923" xr:uid="{F00B531C-D56E-4DDC-B31C-C12B60F34414}"/>
    <cellStyle name="Currency 13 6" xfId="2335" xr:uid="{6902562F-9158-44E1-B524-3942E4EBA126}"/>
    <cellStyle name="Currency 13 6 2" xfId="11131" xr:uid="{631ECB0E-3A42-49AC-835B-FCB884071FE5}"/>
    <cellStyle name="Currency 13 6 2 2" xfId="31499" xr:uid="{D47EB9F7-501B-479D-85E7-4A7D4E933AF7}"/>
    <cellStyle name="Currency 13 6 3" xfId="17918" xr:uid="{C4D5EBE5-EB65-4E08-A3E7-057EFAD5B090}"/>
    <cellStyle name="Currency 13 6 3 2" xfId="38286" xr:uid="{1BE1C2D8-7ACA-4B52-BB8E-5DE2A369718C}"/>
    <cellStyle name="Currency 13 6 4" xfId="24707" xr:uid="{C12C67C7-3DDD-4BAB-BA09-720226C6D895}"/>
    <cellStyle name="Currency 13 6 5" xfId="45075" xr:uid="{65F16F80-A2B9-4952-823C-724732F458B5}"/>
    <cellStyle name="Currency 13 7" xfId="10068" xr:uid="{6A7A5C94-D2F3-4426-823A-56958D69C197}"/>
    <cellStyle name="Currency 13 7 2" xfId="30436" xr:uid="{666C5A73-4F61-41E0-8C26-D1FED37D4C47}"/>
    <cellStyle name="Currency 13 8" xfId="16856" xr:uid="{0B055DFF-9AA4-4C89-9333-31B1466ADD37}"/>
    <cellStyle name="Currency 13 8 2" xfId="37224" xr:uid="{B03D0E64-A031-4392-B718-833B60D11834}"/>
    <cellStyle name="Currency 13 9" xfId="23645" xr:uid="{77602379-EA1E-4815-9FBB-A573E582988F}"/>
    <cellStyle name="Currency 14" xfId="914" xr:uid="{07B5A47E-FF60-45E1-9EFD-E01E6FC61622}"/>
    <cellStyle name="Currency 15" xfId="915" xr:uid="{F9BB8B30-DFBF-4393-8853-5E3F9BE65A8F}"/>
    <cellStyle name="Currency 16" xfId="916" xr:uid="{148E71A0-AA17-4C56-9AAC-35721631DDDA}"/>
    <cellStyle name="Currency 17" xfId="917" xr:uid="{C94EC20B-5296-44BC-8103-0E4B3E85D3CC}"/>
    <cellStyle name="Currency 2" xfId="671" xr:uid="{C3DCBCB2-F6AA-4D3F-ADE7-B850666A1CBE}"/>
    <cellStyle name="Currency 2 2" xfId="918" xr:uid="{A6BD228F-B7F7-424A-B593-70315B0663D0}"/>
    <cellStyle name="Currency 2 2 2" xfId="50458" xr:uid="{9E39AECB-9DE0-4B1E-BD26-78B9A11E5B1A}"/>
    <cellStyle name="Currency 2 3" xfId="919" xr:uid="{4CFC49F9-C804-4888-92EC-1C28198197A6}"/>
    <cellStyle name="Currency 20" xfId="920" xr:uid="{2967C946-7E76-4353-BDB8-E394A77FF347}"/>
    <cellStyle name="Currency 21" xfId="921" xr:uid="{DB59717E-350D-409F-8743-846E5AC56A0D}"/>
    <cellStyle name="Currency 23" xfId="922" xr:uid="{CFA2121C-5C8A-4D10-B10C-F041FB4AFC55}"/>
    <cellStyle name="Currency 24" xfId="923" xr:uid="{C667B9F3-D2BE-47B0-9DAE-A89B831CB9E3}"/>
    <cellStyle name="Currency 27" xfId="924" xr:uid="{D65B9D04-FC9D-4672-A45D-2621B2B2A149}"/>
    <cellStyle name="Currency 29" xfId="925" xr:uid="{F3E75773-A0C3-4258-B947-AE1A2BC51BFC}"/>
    <cellStyle name="Currency 3" xfId="926" xr:uid="{FCDFDB8D-FA33-4FD2-852D-BDCECDA90E2D}"/>
    <cellStyle name="Currency 3 2" xfId="927" xr:uid="{EDD25E92-4AE8-4024-8BD1-0C6C95A62E79}"/>
    <cellStyle name="Currency 3 3" xfId="3521" xr:uid="{9FF25991-248C-4CBF-B302-E39A5D6C74AE}"/>
    <cellStyle name="Currency 3 3 2" xfId="6405" xr:uid="{09690292-BDF7-4F6B-ACDF-282BA0BB038D}"/>
    <cellStyle name="Currency 3 3 2 2" xfId="15047" xr:uid="{A8F5B365-EC1B-4BD8-A275-30EA7482005E}"/>
    <cellStyle name="Currency 3 3 2 2 2" xfId="35415" xr:uid="{CC1E9D5A-2E4A-4EE1-AAD5-A2B38EF346DE}"/>
    <cellStyle name="Currency 3 3 2 3" xfId="21834" xr:uid="{DB3AD0DD-008A-4A5D-850D-F263B3DD6B56}"/>
    <cellStyle name="Currency 3 3 2 3 2" xfId="42202" xr:uid="{0D6A90CF-0D36-477F-9C49-B829DD0DD086}"/>
    <cellStyle name="Currency 3 3 2 4" xfId="28623" xr:uid="{D8F8E020-B885-452C-8F60-1303EA73CD7D}"/>
    <cellStyle name="Currency 3 3 2 5" xfId="48991" xr:uid="{BB959DED-0B42-4FA5-B1D9-53C2C0AD1501}"/>
    <cellStyle name="Currency 3 3 3" xfId="12199" xr:uid="{E2228489-859B-48E1-B6DB-A22A6CFC2989}"/>
    <cellStyle name="Currency 3 3 3 2" xfId="32567" xr:uid="{3F712DE3-2A1D-47F6-B7EC-1A503FB636A2}"/>
    <cellStyle name="Currency 3 3 4" xfId="18986" xr:uid="{78078609-1A50-44F3-A0A6-B2D81A21A8B9}"/>
    <cellStyle name="Currency 3 3 4 2" xfId="39354" xr:uid="{015463B1-BA23-48D3-89C9-B7A980350638}"/>
    <cellStyle name="Currency 3 3 5" xfId="25775" xr:uid="{51AD51A4-9432-4737-B587-84DCEF0DD8E9}"/>
    <cellStyle name="Currency 3 3 6" xfId="46143" xr:uid="{F9A4C43A-E41B-44E6-8D5F-940A66DA991E}"/>
    <cellStyle name="Currency 3 4" xfId="4269" xr:uid="{AAC67C81-9296-49CC-A08F-0C30B12F069F}"/>
    <cellStyle name="Currency 3 4 2" xfId="7117" xr:uid="{6F1BDD99-EEA4-4E2B-9C6C-70BD038B06E2}"/>
    <cellStyle name="Currency 3 4 2 2" xfId="15759" xr:uid="{6FE892DE-6478-4B41-B20D-CD8D626C5D9B}"/>
    <cellStyle name="Currency 3 4 2 2 2" xfId="36127" xr:uid="{EB9AE21C-3EAB-4F0B-BE32-BF5EA2281B0C}"/>
    <cellStyle name="Currency 3 4 2 3" xfId="22546" xr:uid="{CE437678-8E82-4A9F-95A9-E486B3EEB49C}"/>
    <cellStyle name="Currency 3 4 2 3 2" xfId="42914" xr:uid="{C502B2DB-9891-47AB-9FFE-B7C49415C060}"/>
    <cellStyle name="Currency 3 4 2 4" xfId="29335" xr:uid="{FDF12677-C04B-44F2-86EF-03360A3FE565}"/>
    <cellStyle name="Currency 3 4 2 5" xfId="49703" xr:uid="{E06204FF-1DF2-407D-A2FB-2FA7A999A679}"/>
    <cellStyle name="Currency 3 4 3" xfId="12911" xr:uid="{BDEE76A6-7070-4347-8217-A2928EF4F7D7}"/>
    <cellStyle name="Currency 3 4 3 2" xfId="33279" xr:uid="{32339C95-03FB-4B42-8B74-BE0B1C15366C}"/>
    <cellStyle name="Currency 3 4 4" xfId="19698" xr:uid="{345B87FF-C352-433C-B3A7-C42FA0BE98DF}"/>
    <cellStyle name="Currency 3 4 4 2" xfId="40066" xr:uid="{7D324D47-1159-41E3-B9A5-DB6F6AE4D7DA}"/>
    <cellStyle name="Currency 3 4 5" xfId="26487" xr:uid="{EE871028-8A44-40D4-B0C3-A804F18CBA80}"/>
    <cellStyle name="Currency 3 4 6" xfId="46855" xr:uid="{19225B81-F64D-47F6-9B29-A7EF5E4030E0}"/>
    <cellStyle name="Currency 3 5" xfId="2773" xr:uid="{C76F700D-961A-41E2-837A-E12CC61D7F84}"/>
    <cellStyle name="Currency 3 5 2" xfId="5693" xr:uid="{8461337D-7B77-46FF-99D4-7775CC2216AB}"/>
    <cellStyle name="Currency 3 5 2 2" xfId="14335" xr:uid="{14452758-8BB1-4CD6-B96C-520A000A37D3}"/>
    <cellStyle name="Currency 3 5 2 2 2" xfId="34703" xr:uid="{8DE5607C-57A9-4DF8-BC95-1DDBBE9FCB02}"/>
    <cellStyle name="Currency 3 5 2 3" xfId="21122" xr:uid="{0B596626-E62F-46CF-A49E-ACF28B233E6D}"/>
    <cellStyle name="Currency 3 5 2 3 2" xfId="41490" xr:uid="{5990EA48-FF2F-49B3-A9BA-75425F18D272}"/>
    <cellStyle name="Currency 3 5 2 4" xfId="27911" xr:uid="{229AD403-58E9-42F6-AD96-3C3DE9C07EDF}"/>
    <cellStyle name="Currency 3 5 2 5" xfId="48279" xr:uid="{376E520A-2F07-4DE9-9C9C-42E2A3B1F745}"/>
    <cellStyle name="Currency 3 5 3" xfId="11487" xr:uid="{093A7C43-79C0-4D55-BAED-C3ABA2EC8BC1}"/>
    <cellStyle name="Currency 3 5 3 2" xfId="31855" xr:uid="{2497D5B2-B11F-4B7C-875C-8A2095223C9D}"/>
    <cellStyle name="Currency 3 5 4" xfId="18274" xr:uid="{E18A3D09-D225-4592-8C4B-E12B8FA07EAA}"/>
    <cellStyle name="Currency 3 5 4 2" xfId="38642" xr:uid="{EFB09997-FAF3-45F4-9B93-F10298A33006}"/>
    <cellStyle name="Currency 3 5 5" xfId="25063" xr:uid="{8BB4BBCE-4D47-4AF7-8B55-BFA94DCA03E0}"/>
    <cellStyle name="Currency 3 5 6" xfId="45431" xr:uid="{A366BF9B-6407-4F5D-8C29-9DA05CF48548}"/>
    <cellStyle name="Currency 3 6" xfId="4981" xr:uid="{81E58E30-1228-4E2D-B3D4-6C3392ACC9C7}"/>
    <cellStyle name="Currency 3 6 2" xfId="13623" xr:uid="{685F7902-4040-4ADF-8676-38623F6917A4}"/>
    <cellStyle name="Currency 3 6 2 2" xfId="33991" xr:uid="{0B4FAB3E-0975-480E-A30D-9F61DC2D0447}"/>
    <cellStyle name="Currency 3 6 3" xfId="20410" xr:uid="{A678A49F-D04E-4BA0-AEC7-C1B5E6004A1C}"/>
    <cellStyle name="Currency 3 6 3 2" xfId="40778" xr:uid="{E935D8A2-C088-4138-89AA-5577660A92D5}"/>
    <cellStyle name="Currency 3 6 4" xfId="27199" xr:uid="{79802851-490D-4153-80AA-43F13A9D10DA}"/>
    <cellStyle name="Currency 3 6 5" xfId="47567" xr:uid="{7F34432D-9A66-4104-88FA-088398BBC7DF}"/>
    <cellStyle name="Currency 3 7" xfId="1871" xr:uid="{B7D98C3C-4205-4341-8EC6-096053FFB078}"/>
    <cellStyle name="Currency 3 7 2" xfId="10775" xr:uid="{13BCF685-5892-46A4-94BB-CD431DB6E2D1}"/>
    <cellStyle name="Currency 3 7 2 2" xfId="31143" xr:uid="{EA30DD9F-A152-4E46-ABD9-13E1A241F514}"/>
    <cellStyle name="Currency 3 7 3" xfId="17562" xr:uid="{DEF72C1E-E6DC-40C1-81E9-B3ADA60E718A}"/>
    <cellStyle name="Currency 3 7 3 2" xfId="37930" xr:uid="{4A85B359-A945-471E-9072-66A4C415FBB8}"/>
    <cellStyle name="Currency 3 7 4" xfId="24351" xr:uid="{BD4F06FC-272C-492B-86E8-D7F6C8C0C827}"/>
    <cellStyle name="Currency 3 7 5" xfId="44719" xr:uid="{C28E35B6-3BEC-4A41-85A3-D157247ABC44}"/>
    <cellStyle name="Currency 30" xfId="928" xr:uid="{86CC412E-5FC8-47EB-B14B-B23CF5C75CB0}"/>
    <cellStyle name="Currency 31" xfId="929" xr:uid="{C7FEF2BB-1AD1-48D6-8B2D-8A2FB5E17B76}"/>
    <cellStyle name="Currency 32" xfId="930" xr:uid="{A968C392-C52F-44F2-8CE2-34450D64FECA}"/>
    <cellStyle name="Currency 33" xfId="931" xr:uid="{ECEE0EDB-B640-4FA6-B31C-2A11BFD65D28}"/>
    <cellStyle name="Currency 4" xfId="932" xr:uid="{3E9A1CCC-FC2C-437F-A668-26CD4C24E066}"/>
    <cellStyle name="Currency 4 2" xfId="1752" xr:uid="{7B65D60B-CB6D-4E42-8843-50808E4458CA}"/>
    <cellStyle name="Currency 5" xfId="1865" xr:uid="{4184FFB3-180E-40B4-B9FD-B10225B409C9}"/>
    <cellStyle name="Currency 5 2" xfId="10773" xr:uid="{87BFD941-38BE-4E32-9A9A-9597E5E06786}"/>
    <cellStyle name="Currency 5 2 2" xfId="31141" xr:uid="{67717962-BF3C-410C-8416-A69E00518A68}"/>
    <cellStyle name="Currency 5 3" xfId="17560" xr:uid="{B8B4E9D3-66D3-4E61-8A15-17B463B0D121}"/>
    <cellStyle name="Currency 5 3 2" xfId="37928" xr:uid="{D0E62D0F-F9A5-4D70-ACBC-9F3CBF4D2E71}"/>
    <cellStyle name="Currency 5 4" xfId="24349" xr:uid="{9B56F298-F89A-446F-9495-E99852CD9EA4}"/>
    <cellStyle name="Currency 5 5" xfId="44717" xr:uid="{14E11014-B320-4DA9-B4F2-B7C8FB731678}"/>
    <cellStyle name="Currency 6" xfId="9722" xr:uid="{FBBBF155-4424-4C59-9247-35BED2E5A1B5}"/>
    <cellStyle name="Currency 7" xfId="672" xr:uid="{9B1F1D5F-FA67-4D12-AA52-9771C25E9946}"/>
    <cellStyle name="Currency 7 2" xfId="933" xr:uid="{B76BA5D9-648F-41F8-A022-ACC277EE21C7}"/>
    <cellStyle name="Currency 8" xfId="673" xr:uid="{199E88EB-1D9F-44E6-858A-84598CF716C6}"/>
    <cellStyle name="Currency 8 2" xfId="934" xr:uid="{2C2F1471-FF34-4463-A6E5-5B373C7B272A}"/>
    <cellStyle name="Explanatory Text 2" xfId="935" xr:uid="{5C66811C-B5BD-4FFA-B762-34DB1288536E}"/>
    <cellStyle name="Explanatory Text 3" xfId="936" xr:uid="{064A7E8C-70EB-4818-8862-8C69956CA5BF}"/>
    <cellStyle name="Explanatory Text 4" xfId="937" xr:uid="{897AB809-EDF0-4E4F-B893-59CDD5FB85B2}"/>
    <cellStyle name="Explanatory Text 5" xfId="938" xr:uid="{E816B1CE-1330-45E7-AEBB-0BA22748A5FE}"/>
    <cellStyle name="Explanatory Text 6" xfId="939" xr:uid="{4156D0A9-413E-4827-A3C0-4F6D20352BB8}"/>
    <cellStyle name="Explanatory Text 7" xfId="940" xr:uid="{02FCF2E8-1A5A-4F34-8D9C-9D9CDA538713}"/>
    <cellStyle name="Good 2" xfId="941" xr:uid="{F1528047-D80B-4D82-8731-B8397C57E5F2}"/>
    <cellStyle name="Good 3" xfId="942" xr:uid="{00FEB983-92A5-46D5-A64F-67B76773DAB1}"/>
    <cellStyle name="Good 4" xfId="943" xr:uid="{37B9A79D-12CE-47F1-8152-C39D56943A2B}"/>
    <cellStyle name="Good 5" xfId="944" xr:uid="{87048616-256B-4838-A563-706E323F1364}"/>
    <cellStyle name="Good 6" xfId="945" xr:uid="{9357D25F-7C89-487D-9F5C-D4FA534F403F}"/>
    <cellStyle name="Good 7" xfId="946" xr:uid="{89DEEA46-C26B-447F-B3E1-352CC5ECA693}"/>
    <cellStyle name="heading" xfId="623" xr:uid="{1179345C-1A04-4C90-A8FC-BCF39333F035}"/>
    <cellStyle name="Heading 1 2" xfId="947" xr:uid="{F2E0B617-43CF-48F6-A1BF-F29618CB8EBD}"/>
    <cellStyle name="Heading 1 3" xfId="948" xr:uid="{226C12E7-E84E-41A3-BB11-3248D28B1196}"/>
    <cellStyle name="Heading 1 4" xfId="949" xr:uid="{43605C2F-0E51-444F-A5F9-1377ACFD292B}"/>
    <cellStyle name="Heading 1 5" xfId="950" xr:uid="{38BFAE3E-8807-42AA-889D-45B2E40F9446}"/>
    <cellStyle name="Heading 1 6" xfId="951" xr:uid="{8AF316D7-E1D6-4FB9-B42D-B2846AE23AD7}"/>
    <cellStyle name="Heading 1 7" xfId="952" xr:uid="{400796D7-F783-430F-A993-AE9AA8747BC4}"/>
    <cellStyle name="Heading 2 2" xfId="953" xr:uid="{EC126409-F7C7-490E-8DBA-1CE9A5228438}"/>
    <cellStyle name="Heading 2 3" xfId="954" xr:uid="{8F56FDD8-8E42-43DD-8F07-9CE5C6C9CDD9}"/>
    <cellStyle name="Heading 2 4" xfId="955" xr:uid="{82EFFFEE-EE6B-47D9-AA19-BB63AAB2E06D}"/>
    <cellStyle name="Heading 2 5" xfId="956" xr:uid="{46EC6F0C-6EC6-47BE-9027-9BB9D317080F}"/>
    <cellStyle name="Heading 2 6" xfId="957" xr:uid="{F9FD3C9B-7DD2-44DB-8DC4-E35B57D0E6E6}"/>
    <cellStyle name="Heading 2 7" xfId="958" xr:uid="{9EE39067-04D2-421D-8E99-BA736C6473FF}"/>
    <cellStyle name="Heading 3 2" xfId="959" xr:uid="{2AB41162-2E04-40A3-A015-AF20D35EB5AD}"/>
    <cellStyle name="Heading 3 2 2" xfId="960" xr:uid="{58C80DEF-E0D4-45D6-A70D-FB3F0797FB31}"/>
    <cellStyle name="Heading 3 2 2 2" xfId="961" xr:uid="{9D0D0177-78F7-4D72-A87C-CE468CF43FAE}"/>
    <cellStyle name="Heading 3 2 3" xfId="962" xr:uid="{36467959-B293-455F-9341-01762213A3C1}"/>
    <cellStyle name="Heading 3 2 4" xfId="963" xr:uid="{A642F1B8-5542-4A6B-B3E6-34379CAE0950}"/>
    <cellStyle name="Heading 3 2 5" xfId="964" xr:uid="{39098F4B-E1B1-4512-B93F-DFD531D63B71}"/>
    <cellStyle name="Heading 3 2 6" xfId="965" xr:uid="{0D245E2D-9881-472E-904F-0F307117AB5E}"/>
    <cellStyle name="Heading 3 2 7" xfId="966" xr:uid="{98DE3506-6D3C-480B-942B-301C650FFDE8}"/>
    <cellStyle name="Heading 3 3" xfId="967" xr:uid="{9CF914A7-67A0-422D-A1A0-DC4612B8FA36}"/>
    <cellStyle name="Heading 3 3 2" xfId="968" xr:uid="{CF5600DD-EA52-4F62-BE68-7D121697D5C9}"/>
    <cellStyle name="Heading 3 3 2 2" xfId="969" xr:uid="{D9FB93B0-8F7B-440F-A77C-6FCC13B527B4}"/>
    <cellStyle name="Heading 3 3 3" xfId="970" xr:uid="{839E5948-1EB6-459E-B6F7-B468BE7E71E2}"/>
    <cellStyle name="Heading 3 3 4" xfId="971" xr:uid="{E92B0C2F-6AEA-4EED-8286-1F72AE449ACE}"/>
    <cellStyle name="Heading 3 3 5" xfId="972" xr:uid="{2A6FB089-B7AA-4FA2-ABB6-E4ACE01FAEE5}"/>
    <cellStyle name="Heading 3 3 6" xfId="973" xr:uid="{C0D2BE80-4FBA-46AC-A3DF-AC62463DD602}"/>
    <cellStyle name="Heading 3 3 7" xfId="974" xr:uid="{F17DA20F-0B0D-4F21-BFF9-9ADF01C14DA2}"/>
    <cellStyle name="Heading 3 4" xfId="975" xr:uid="{2EC423C9-3F35-4CE7-B2C8-F39D225C856A}"/>
    <cellStyle name="Heading 3 4 2" xfId="976" xr:uid="{F3060583-A117-4165-9644-554774D9F2BC}"/>
    <cellStyle name="Heading 3 4 2 2" xfId="977" xr:uid="{43995A47-7001-482E-824D-6F2AFD39BCE4}"/>
    <cellStyle name="Heading 3 4 3" xfId="978" xr:uid="{F92B6777-B201-41A6-A799-B6775C935AC0}"/>
    <cellStyle name="Heading 3 4 4" xfId="979" xr:uid="{3A8C977E-DAA5-4F02-B31E-BF60D71BB30B}"/>
    <cellStyle name="Heading 3 4 5" xfId="980" xr:uid="{C481B6DE-2CA1-4EBC-9E7D-6831C1E7634E}"/>
    <cellStyle name="Heading 3 4 6" xfId="981" xr:uid="{47206B46-B60B-42D4-8DDE-F22A310EBF07}"/>
    <cellStyle name="Heading 3 4 7" xfId="982" xr:uid="{EB04F07D-9B47-40FA-AB33-53B683B6F8C2}"/>
    <cellStyle name="Heading 3 5" xfId="983" xr:uid="{691F346D-DB14-4D9E-9F85-65818141C8F2}"/>
    <cellStyle name="Heading 3 5 2" xfId="984" xr:uid="{FB0E6251-57BC-4242-84A4-5A316382B462}"/>
    <cellStyle name="Heading 3 5 2 2" xfId="985" xr:uid="{6802FE01-6895-4542-B00F-051DDD99CC23}"/>
    <cellStyle name="Heading 3 5 3" xfId="986" xr:uid="{5521EFB3-A956-4A80-94EB-2B9E161371DC}"/>
    <cellStyle name="Heading 3 5 4" xfId="987" xr:uid="{99806676-9591-494B-A089-2D1DBF5A6956}"/>
    <cellStyle name="Heading 3 5 5" xfId="988" xr:uid="{780B74CE-B9B6-450C-8373-E7AEE338A7E7}"/>
    <cellStyle name="Heading 3 5 6" xfId="989" xr:uid="{E428B4A4-D451-44A2-9FE4-8625B51493B9}"/>
    <cellStyle name="Heading 3 5 7" xfId="990" xr:uid="{7FCD6B1D-561A-4E0C-BF22-530F4613BAD8}"/>
    <cellStyle name="Heading 3 6" xfId="991" xr:uid="{118A2FCB-61D7-46C4-B758-B9281FB56005}"/>
    <cellStyle name="Heading 3 6 2" xfId="992" xr:uid="{F50BCA41-8EF3-493C-8DCF-8B05BBB25FAB}"/>
    <cellStyle name="Heading 3 6 2 2" xfId="993" xr:uid="{51A6D60A-EBFE-4002-849F-1897A7235B17}"/>
    <cellStyle name="Heading 3 6 3" xfId="994" xr:uid="{8F44DFFD-F3B2-4B57-AC7E-99C83AB8ABB0}"/>
    <cellStyle name="Heading 3 6 4" xfId="995" xr:uid="{C76AB06E-2389-4C3D-A722-7A5FA591EEA3}"/>
    <cellStyle name="Heading 3 6 5" xfId="996" xr:uid="{962F14B4-4EC6-4576-844C-D0E742E7C85E}"/>
    <cellStyle name="Heading 3 6 6" xfId="997" xr:uid="{E58B0446-C80F-4A3D-AE40-F5088E4B6661}"/>
    <cellStyle name="Heading 3 6 7" xfId="998" xr:uid="{2757AAC2-0AED-43A9-88F7-F6AFA87DAB08}"/>
    <cellStyle name="Heading 3 7" xfId="999" xr:uid="{DA08642E-7B00-4407-9CE8-126CC92DD732}"/>
    <cellStyle name="Heading 3 7 2" xfId="1000" xr:uid="{A70ABF2D-19AE-42F3-A1E4-AEC94B0B9010}"/>
    <cellStyle name="Heading 3 7 2 2" xfId="1001" xr:uid="{1814CB19-C998-46D6-AB57-2B872CC210EC}"/>
    <cellStyle name="Heading 3 7 3" xfId="1002" xr:uid="{196C9676-AA62-45A0-A940-1745C8D9E050}"/>
    <cellStyle name="Heading 3 7 4" xfId="1003" xr:uid="{AEDA22D1-8AEC-4476-B64D-36F3469ECFD0}"/>
    <cellStyle name="Heading 3 7 5" xfId="1004" xr:uid="{2FDB5089-9E36-43FA-A952-26D3FB4661E1}"/>
    <cellStyle name="Heading 3 7 6" xfId="1005" xr:uid="{93B64920-17C8-49C7-9320-698B3D49BC2F}"/>
    <cellStyle name="Heading 3 7 7" xfId="1006" xr:uid="{99B53497-C3FF-4A0F-9239-B93157562FE9}"/>
    <cellStyle name="Heading 4 2" xfId="1007" xr:uid="{73F08880-0189-427B-9B96-3940DEDFFD43}"/>
    <cellStyle name="Heading 4 3" xfId="1008" xr:uid="{88F29B7B-48E8-428E-8186-5B5E34096212}"/>
    <cellStyle name="Heading 4 4" xfId="1009" xr:uid="{3B4AF5A9-7238-47A6-8F3A-43C012530D5A}"/>
    <cellStyle name="Heading 4 5" xfId="1010" xr:uid="{7B508C72-6233-4B7F-9949-42BFDFA531FA}"/>
    <cellStyle name="Heading 4 6" xfId="1011" xr:uid="{46CA28A4-EF66-4CB9-958B-99CB872E3972}"/>
    <cellStyle name="Heading 4 7" xfId="1012" xr:uid="{0E7DF194-EA33-4D23-B610-692482384525}"/>
    <cellStyle name="Hyperlink 2" xfId="1392" xr:uid="{30A29CAA-1E9C-45F1-896A-F15A76F2C4F6}"/>
    <cellStyle name="Hyperlink 2 2" xfId="1013" xr:uid="{49B643E6-0430-40A4-BD46-1834C25F847A}"/>
    <cellStyle name="Hyperlink 2 3" xfId="1014" xr:uid="{CE7AAEB0-3F23-4641-9A76-48D8FFFF1D79}"/>
    <cellStyle name="Hyperlink 2 4" xfId="1015" xr:uid="{0A5724A2-66F6-4EBA-A2F7-A8AF00C56F90}"/>
    <cellStyle name="Hyperlink 2 5" xfId="1016" xr:uid="{545D3142-EE86-4C10-9509-EED2A70A8E82}"/>
    <cellStyle name="Hyperlink 2 6" xfId="1017" xr:uid="{B343201A-E897-4746-B536-8B344AA624B5}"/>
    <cellStyle name="Hyperlink 2 7" xfId="1018" xr:uid="{D14DD92D-0B9B-40C8-B76E-F702697EDB0E}"/>
    <cellStyle name="Hyperlink 2 8" xfId="1019" xr:uid="{7DA3BA68-84CC-452F-BA60-38EECB2C60A1}"/>
    <cellStyle name="Hyperlink 2 9" xfId="1020" xr:uid="{A9D76BE4-BC06-4A55-A4C4-8B414221E9E2}"/>
    <cellStyle name="Input 2" xfId="1021" xr:uid="{850F98C4-BCC1-4B0A-AC9F-58662B9789C3}"/>
    <cellStyle name="Input 2 2" xfId="2554" xr:uid="{F82819AF-0C00-467A-89C8-517DAD448E1F}"/>
    <cellStyle name="Input 2 2 2" xfId="4051" xr:uid="{5B88FEA9-BFA8-4C9C-AB7B-E0A6F2ABB1E2}"/>
    <cellStyle name="Input 2 2 2 2" xfId="7999" xr:uid="{88E0CDAA-4025-4C26-A8ED-5B6019031440}"/>
    <cellStyle name="Input 2 2 2 2 2" xfId="9654" xr:uid="{5C15040B-7E73-4F37-8FA7-BB838C550514}"/>
    <cellStyle name="Input 2 2 3" xfId="3303" xr:uid="{31FA0D4F-26D9-4AA3-9A68-7AC737408A46}"/>
    <cellStyle name="Input 2 2 3 2" xfId="7941" xr:uid="{A13125F2-74E9-4AB0-B597-EE6BC9000A51}"/>
    <cellStyle name="Input 2 2 3 2 2" xfId="9613" xr:uid="{E487C137-C25E-40EC-981B-FB689AEDE633}"/>
    <cellStyle name="Input 2 2 4" xfId="7887" xr:uid="{5C85A62E-47E2-4388-A6E0-8465B8D1F8D6}"/>
    <cellStyle name="Input 2 2 4 2" xfId="9572" xr:uid="{7B716A54-CF7D-4E63-B55E-EFA12D46D355}"/>
    <cellStyle name="Input 2 2 5" xfId="7909" xr:uid="{D03EC92F-954B-4691-9984-86CB5AE2F97C}"/>
    <cellStyle name="Input 2 2 5 2" xfId="9590" xr:uid="{22865AA1-D3FC-4A3D-BFBD-22EA7D3EEA6A}"/>
    <cellStyle name="Input 2 3" xfId="7845" xr:uid="{BE221BB7-23B6-44EA-A7F9-6F03C9DF93DD}"/>
    <cellStyle name="Input 2 3 2" xfId="9534" xr:uid="{1A8232CD-56C5-4B41-85DF-2BCD5DEB2738}"/>
    <cellStyle name="Input 3" xfId="1022" xr:uid="{22C43E55-069D-4A52-81F8-972673EF1E7D}"/>
    <cellStyle name="Input 3 2" xfId="2555" xr:uid="{A8CE5876-B8C3-4D84-93CA-073F4F6130D6}"/>
    <cellStyle name="Input 3 2 2" xfId="4052" xr:uid="{68DC637D-31FF-4066-A958-ED3B3CFAEAF2}"/>
    <cellStyle name="Input 3 2 2 2" xfId="8000" xr:uid="{B6413779-A76A-4A1B-8002-9230713E7DC0}"/>
    <cellStyle name="Input 3 2 2 2 2" xfId="9655" xr:uid="{8678A357-DC97-4CFB-923C-C0DB547CCC3B}"/>
    <cellStyle name="Input 3 2 3" xfId="3304" xr:uid="{9DB0A8EC-3A2A-4037-AB4E-D17A877DFE7A}"/>
    <cellStyle name="Input 3 2 3 2" xfId="7942" xr:uid="{546DA04C-B156-4BE5-BBFE-63E84BCAB37D}"/>
    <cellStyle name="Input 3 2 3 2 2" xfId="9614" xr:uid="{D159DB1A-57F0-4C8D-B319-CCA5AB7140B5}"/>
    <cellStyle name="Input 3 2 4" xfId="7888" xr:uid="{5163864A-4782-4D43-A8F8-8B2E06DE5788}"/>
    <cellStyle name="Input 3 2 4 2" xfId="9573" xr:uid="{B39AB838-E5D3-4262-BC83-AC54CCC8EF49}"/>
    <cellStyle name="Input 3 2 5" xfId="7835" xr:uid="{5A4B8118-B3B6-4CF3-909D-A8BEE8EA522E}"/>
    <cellStyle name="Input 3 2 5 2" xfId="9526" xr:uid="{41716E9C-9C7C-4FD4-9DA9-A022BE80E588}"/>
    <cellStyle name="Input 3 3" xfId="7846" xr:uid="{BE6CA59F-77E4-4FD4-AAFE-8C559EACE5E2}"/>
    <cellStyle name="Input 3 3 2" xfId="9535" xr:uid="{C7C245C2-7246-431F-86A6-92D39C59DE2C}"/>
    <cellStyle name="Input 4" xfId="1023" xr:uid="{088807EE-6248-4388-A552-BC0B02EBE81F}"/>
    <cellStyle name="Input 4 2" xfId="2556" xr:uid="{DC41F68E-9874-4A3B-B17A-29F91FDAEEDB}"/>
    <cellStyle name="Input 4 2 2" xfId="4053" xr:uid="{2597DDAA-B6A1-400E-9B5D-E871AD90F8B0}"/>
    <cellStyle name="Input 4 2 2 2" xfId="8001" xr:uid="{A9E5F407-C19D-4EB0-823B-443FB9014507}"/>
    <cellStyle name="Input 4 2 2 2 2" xfId="9656" xr:uid="{87402DCD-7AE2-4E5B-BA2D-ECD9837E6F85}"/>
    <cellStyle name="Input 4 2 3" xfId="3305" xr:uid="{A78AF565-74D5-4B9D-8E06-4ED3A61FB6A0}"/>
    <cellStyle name="Input 4 2 3 2" xfId="7943" xr:uid="{0AACEF8F-9336-49D4-9EB0-F55C589AA959}"/>
    <cellStyle name="Input 4 2 3 2 2" xfId="9615" xr:uid="{19486746-D002-4994-BF19-F8890BFE9DD7}"/>
    <cellStyle name="Input 4 2 4" xfId="7889" xr:uid="{E2F8278A-F412-421E-9F26-A3CC71478F83}"/>
    <cellStyle name="Input 4 2 4 2" xfId="9574" xr:uid="{34904D06-6FA9-45A8-9A60-A54E9ADB7317}"/>
    <cellStyle name="Input 4 2 5" xfId="8042" xr:uid="{EB1CA94B-152B-4C2E-9057-E67EFE8059EC}"/>
    <cellStyle name="Input 4 2 5 2" xfId="9676" xr:uid="{F1262FD3-EA9E-46E3-B3F6-56218F55CB2A}"/>
    <cellStyle name="Input 4 3" xfId="7847" xr:uid="{B8ACC7BC-C7B1-4562-96E7-7B87F1436CFC}"/>
    <cellStyle name="Input 4 3 2" xfId="9536" xr:uid="{11C65DDC-CAE6-4228-8121-6670168FC936}"/>
    <cellStyle name="Input 5" xfId="1024" xr:uid="{D0CE9CC1-F131-4B33-B325-54BC7FDD905E}"/>
    <cellStyle name="Input 5 2" xfId="2557" xr:uid="{5DC8BC57-268A-44E8-92A4-1E85BE70DE45}"/>
    <cellStyle name="Input 5 2 2" xfId="4054" xr:uid="{BB0EEA9F-BB40-422B-BBDA-C0D9D5EE7D88}"/>
    <cellStyle name="Input 5 2 2 2" xfId="8002" xr:uid="{370C826C-0C41-4BA9-841B-647ACC97079C}"/>
    <cellStyle name="Input 5 2 2 2 2" xfId="9657" xr:uid="{F915818C-D779-4F72-91A7-F56C1E355BFB}"/>
    <cellStyle name="Input 5 2 3" xfId="3306" xr:uid="{249FC524-4F95-4364-8739-95FE5429C910}"/>
    <cellStyle name="Input 5 2 3 2" xfId="7944" xr:uid="{A71EF49C-E45B-4B53-994D-B25D4DA03ABE}"/>
    <cellStyle name="Input 5 2 3 2 2" xfId="9616" xr:uid="{262CBE2E-EFBC-4E12-825B-51A8C8A954CE}"/>
    <cellStyle name="Input 5 2 4" xfId="7890" xr:uid="{615B1748-3FBB-4417-B106-B7799F706BCA}"/>
    <cellStyle name="Input 5 2 4 2" xfId="9575" xr:uid="{F45081F6-5034-4012-9897-3B83DBB48FF4}"/>
    <cellStyle name="Input 5 2 5" xfId="8059" xr:uid="{97D275BF-FD41-4DD3-880D-6CC4CBB7C6A8}"/>
    <cellStyle name="Input 5 2 5 2" xfId="9679" xr:uid="{B5F29F03-9D2B-4FFD-8440-125FF6B2B6C3}"/>
    <cellStyle name="Input 5 3" xfId="7848" xr:uid="{D7C6D121-6EE5-4872-95C2-BA567D8B6082}"/>
    <cellStyle name="Input 5 3 2" xfId="9537" xr:uid="{EB80164B-1BD5-458C-86ED-3121273E9977}"/>
    <cellStyle name="Input 6" xfId="1025" xr:uid="{0EE25682-990B-4013-82B5-31C645399A06}"/>
    <cellStyle name="Input 6 2" xfId="2558" xr:uid="{B19A456A-6F48-413E-B3E0-AEC5D99BDABE}"/>
    <cellStyle name="Input 6 2 2" xfId="4055" xr:uid="{A14B6286-E631-4E48-AD54-F9A226A5C1C7}"/>
    <cellStyle name="Input 6 2 2 2" xfId="8003" xr:uid="{905FD8F7-C21D-4435-AFA0-FADED568EA69}"/>
    <cellStyle name="Input 6 2 2 2 2" xfId="9658" xr:uid="{996BD95E-821E-41D8-8A31-6A72438E1802}"/>
    <cellStyle name="Input 6 2 3" xfId="3307" xr:uid="{3ED425A0-0489-45F9-A7FA-576233F05600}"/>
    <cellStyle name="Input 6 2 3 2" xfId="7945" xr:uid="{E26971EB-4CA6-434B-8D3A-A047D83EB915}"/>
    <cellStyle name="Input 6 2 3 2 2" xfId="9617" xr:uid="{558F409A-4962-4063-AFC5-D8F200C688ED}"/>
    <cellStyle name="Input 6 2 4" xfId="7891" xr:uid="{0EDB7122-809C-45FE-A077-8037D2BC891E}"/>
    <cellStyle name="Input 6 2 4 2" xfId="9576" xr:uid="{F39517A4-589E-46F4-A2B9-DAFD0337530A}"/>
    <cellStyle name="Input 6 2 5" xfId="7917" xr:uid="{A6BE5862-9C3D-486E-A9F2-F0EB39095EF3}"/>
    <cellStyle name="Input 6 2 5 2" xfId="9592" xr:uid="{568E8C8A-2485-4917-BB46-2534FA2D92CE}"/>
    <cellStyle name="Input 6 3" xfId="7849" xr:uid="{798ED9E7-01FE-456D-8D1F-58C9710C29B8}"/>
    <cellStyle name="Input 6 3 2" xfId="9538" xr:uid="{77128658-3597-44B7-8E5E-D4EAD5E9D49B}"/>
    <cellStyle name="Input 7" xfId="1026" xr:uid="{5D99C08F-7AE9-4558-9D2D-751EBB1ECEFB}"/>
    <cellStyle name="Input 7 2" xfId="2559" xr:uid="{68A5C259-A1A6-4E5C-92B2-D4BB652E5863}"/>
    <cellStyle name="Input 7 2 2" xfId="4056" xr:uid="{A69398BE-6E60-4073-89EB-3FFD6F1BF3EF}"/>
    <cellStyle name="Input 7 2 2 2" xfId="8004" xr:uid="{CAA65C12-CEB2-4C76-9FAA-EAC9984DD56F}"/>
    <cellStyle name="Input 7 2 2 2 2" xfId="9659" xr:uid="{1C50623F-F528-4DFB-A776-D4E2F046D2F8}"/>
    <cellStyle name="Input 7 2 3" xfId="3308" xr:uid="{FB494947-227B-447E-917B-2DD3EDD37403}"/>
    <cellStyle name="Input 7 2 3 2" xfId="7946" xr:uid="{EB470994-DC54-4BB9-AFE8-B05603BF4024}"/>
    <cellStyle name="Input 7 2 3 2 2" xfId="9618" xr:uid="{24BF743F-591B-45E3-BCE8-A280ACCC59C3}"/>
    <cellStyle name="Input 7 2 4" xfId="7892" xr:uid="{577828A6-C76B-4F63-9382-F584F736000E}"/>
    <cellStyle name="Input 7 2 4 2" xfId="9577" xr:uid="{B86440DB-7550-435F-BF69-D412477304FA}"/>
    <cellStyle name="Input 7 2 5" xfId="8092" xr:uid="{9AD2AEB8-DCC9-4C4C-B55A-4AFD256F3AAA}"/>
    <cellStyle name="Input 7 2 5 2" xfId="9684" xr:uid="{D12AA916-0794-403A-BA0D-C597897C3FED}"/>
    <cellStyle name="Input 7 3" xfId="7850" xr:uid="{3730D237-64C0-4995-BF64-2EA6192A4A41}"/>
    <cellStyle name="Input 7 3 2" xfId="9539" xr:uid="{B0EB1C68-B8A5-4D88-8DCA-488C895D997F}"/>
    <cellStyle name="Linked Cell 2" xfId="1027" xr:uid="{4C60E605-EE56-4D2F-BA15-7EA20B614746}"/>
    <cellStyle name="Linked Cell 3" xfId="1028" xr:uid="{B0F295A2-B032-4797-B3B1-6C0D8506B665}"/>
    <cellStyle name="Linked Cell 4" xfId="1029" xr:uid="{29E2A3AC-9785-4E31-8C2F-0E08395A7999}"/>
    <cellStyle name="Linked Cell 5" xfId="1030" xr:uid="{CE947A25-0FDB-46E6-A30F-D1A6B8FF0794}"/>
    <cellStyle name="Linked Cell 6" xfId="1031" xr:uid="{B951543B-D4B5-4BC7-8DC9-CE8CFDDE8E76}"/>
    <cellStyle name="Linked Cell 7" xfId="1032" xr:uid="{A7BE1479-B4E6-4969-B525-825C0EEDA6CE}"/>
    <cellStyle name="Neutral 2" xfId="1033" xr:uid="{FFE93027-63F6-4630-85BB-4993E9FA8145}"/>
    <cellStyle name="Neutral 3" xfId="1034" xr:uid="{6C631FBE-9A4D-47F2-A5FF-B134FDF9A0E8}"/>
    <cellStyle name="Neutral 4" xfId="1035" xr:uid="{95F7D9CB-91A6-4B0B-8AA1-BE01FA2E6494}"/>
    <cellStyle name="Neutral 5" xfId="1036" xr:uid="{BF633667-FE78-44EE-B8D9-C66632139550}"/>
    <cellStyle name="Neutral 6" xfId="1037" xr:uid="{48E0C451-485E-4ED4-BC1F-5FD7D9B72C6E}"/>
    <cellStyle name="Neutral 7" xfId="1038" xr:uid="{2B3AE2AD-01B6-4091-B570-5D164BE7C533}"/>
    <cellStyle name="Normal" xfId="0" builtinId="0"/>
    <cellStyle name="Normal 10" xfId="562" xr:uid="{4262BCD8-AD47-4C68-9DDF-D45CF4613F71}"/>
    <cellStyle name="Normal 10 2" xfId="605" xr:uid="{DFA4738F-5FDD-43DA-817C-E534851E16E6}"/>
    <cellStyle name="Normal 10 2 2" xfId="674" xr:uid="{5EB571CF-597D-41F1-9686-7C44FEB85FC4}"/>
    <cellStyle name="Normal 10 2 3" xfId="1695" xr:uid="{A310635B-E512-4200-8B80-28A4E480D652}"/>
    <cellStyle name="Normal 10 2_Exec Drivers" xfId="8747" xr:uid="{7766387B-AA48-4B8D-8C2D-62115ED01D10}"/>
    <cellStyle name="Normal 10 3" xfId="1693" xr:uid="{978D2BCF-39EE-4456-AD1E-1082FCEACC31}"/>
    <cellStyle name="Normal 10 3 2" xfId="7885" xr:uid="{B3935C1F-91DA-4BAF-8EA2-8B7DA9D8EF60}"/>
    <cellStyle name="Normal 10 3 3" xfId="2364" xr:uid="{3F11402A-EED6-4214-AED9-20B7CF2A9298}"/>
    <cellStyle name="Normal 11" xfId="20" xr:uid="{D45863F3-C6D8-4C1B-A5B5-092C011AD86F}"/>
    <cellStyle name="Normal 11 10" xfId="8894" xr:uid="{F6049EA4-8E43-4DF3-8268-A49B73CFBB8F}"/>
    <cellStyle name="Normal 11 10 2" xfId="16507" xr:uid="{5BB28832-991F-4C73-85FD-366A8A422FE8}"/>
    <cellStyle name="Normal 11 10 2 2" xfId="36875" xr:uid="{9B97ED37-AE90-44D1-91E6-F93BA8B0B55C}"/>
    <cellStyle name="Normal 11 10 3" xfId="23293" xr:uid="{9FDA07F3-E334-4353-BA2B-352CE4198C1D}"/>
    <cellStyle name="Normal 11 10 3 2" xfId="43661" xr:uid="{48731B0C-E3BB-4AEF-B742-E19ABBA766DE}"/>
    <cellStyle name="Normal 11 10 4" xfId="30082" xr:uid="{C2F9EFD7-F763-4EBB-9976-BF1196B767FB}"/>
    <cellStyle name="Normal 11 10 5" xfId="50450" xr:uid="{8A20D33D-D7FC-440F-83F0-C1290CA9EC0C}"/>
    <cellStyle name="Normal 11 11" xfId="9724" xr:uid="{0B01823E-64EF-4021-B294-D860DF586FD4}"/>
    <cellStyle name="Normal 11 11 2" xfId="30092" xr:uid="{BB51D810-C321-4746-A970-1F0DF0DB679D}"/>
    <cellStyle name="Normal 11 12" xfId="16512" xr:uid="{D5EBC7DD-AFE1-4601-8793-8C780B61BBA8}"/>
    <cellStyle name="Normal 11 12 2" xfId="36880" xr:uid="{31C13BFB-1107-4F53-9E9F-05DCD5FFE336}"/>
    <cellStyle name="Normal 11 13" xfId="23301" xr:uid="{FF6FBFB2-C7EF-4698-BF43-E7726624792F}"/>
    <cellStyle name="Normal 11 14" xfId="43669" xr:uid="{69D16897-AA84-4B3F-AC7C-A7C860D76C4F}"/>
    <cellStyle name="Normal 11 2" xfId="633" xr:uid="{8C852FBD-F50C-4F9C-84E3-DC9D6F3CC505}"/>
    <cellStyle name="Normal 11 2 2" xfId="675" xr:uid="{63AB06D6-CDA2-4E1C-BD5B-E2C8C4B6C3A0}"/>
    <cellStyle name="Normal 11 2 3" xfId="1697" xr:uid="{869A543A-933E-4640-89BB-CF2AB6D634E7}"/>
    <cellStyle name="Normal 11 2_Exec Drivers" xfId="8751" xr:uid="{03C69F46-F036-4130-88E8-D593007C7A0E}"/>
    <cellStyle name="Normal 11 3" xfId="1394" xr:uid="{43129054-C14D-4A2D-8C95-C04C827A185E}"/>
    <cellStyle name="Normal 11 3 2" xfId="8013" xr:uid="{5DE22F4D-78B1-41D7-BA7D-24BB0301B5A9}"/>
    <cellStyle name="Normal 11 3 2 2" xfId="16485" xr:uid="{039E98AC-FD67-4CEC-87EE-F75C455876B8}"/>
    <cellStyle name="Normal 11 3 2 2 2" xfId="36853" xr:uid="{5A538246-551A-4F7F-A6E5-F18930F68168}"/>
    <cellStyle name="Normal 11 3 2 3" xfId="23272" xr:uid="{1D82ABD8-1AED-472B-9ECF-0E8C59011E19}"/>
    <cellStyle name="Normal 11 3 2 3 2" xfId="43640" xr:uid="{78059EB5-352A-42B5-96F5-AA515D911056}"/>
    <cellStyle name="Normal 11 3 2 4" xfId="30061" xr:uid="{A8696CAE-4F9A-4B1F-B88E-2DF2474B9532}"/>
    <cellStyle name="Normal 11 3 2 5" xfId="50429" xr:uid="{704110FF-23DC-4691-A5E4-50C326BE1774}"/>
    <cellStyle name="Normal 11 3 3" xfId="2365" xr:uid="{7A376846-9620-4AF5-B10B-1ECB0D77DD1C}"/>
    <cellStyle name="Normal 11 3 4" xfId="10311" xr:uid="{9C10E667-57D1-4F23-8955-07D8F08CE529}"/>
    <cellStyle name="Normal 11 3 4 2" xfId="30679" xr:uid="{3E8FA4C8-C4BD-466E-A2BE-8D063E35BDEE}"/>
    <cellStyle name="Normal 11 3 5" xfId="17098" xr:uid="{105B940E-7709-4439-807E-442EEE8B4E72}"/>
    <cellStyle name="Normal 11 3 5 2" xfId="37466" xr:uid="{EFC8F8A4-0174-499B-997C-FBC0A0DF684C}"/>
    <cellStyle name="Normal 11 3 6" xfId="23887" xr:uid="{C5BD1AB3-8983-45E0-9770-62F107F5A7E6}"/>
    <cellStyle name="Normal 11 3 7" xfId="44255" xr:uid="{13427DD4-A6D3-4014-BB32-B8A97E2DFEE8}"/>
    <cellStyle name="Normal 11 3_Exec Drivers" xfId="8966" xr:uid="{40D1CDA8-2609-47BD-B423-F312199BB1D2}"/>
    <cellStyle name="Normal 11 4" xfId="2628" xr:uid="{3132DE15-10D5-4E3F-82A6-F888A6595A5F}"/>
    <cellStyle name="Normal 11 4 2" xfId="4125" xr:uid="{A856A3FA-E8F7-453C-9480-332C3C2A27A8}"/>
    <cellStyle name="Normal 11 4 2 2" xfId="6979" xr:uid="{D066A3DC-F6DD-4264-AB1B-08C45CF8E3DE}"/>
    <cellStyle name="Normal 11 4 2 2 2" xfId="15621" xr:uid="{0DB6CCAF-5B24-4832-AED9-02C1A0BDD423}"/>
    <cellStyle name="Normal 11 4 2 2 2 2" xfId="35989" xr:uid="{6FDAA218-442A-4C80-8540-1728F99913BB}"/>
    <cellStyle name="Normal 11 4 2 2 3" xfId="22408" xr:uid="{C04FB3C6-C008-4448-B62C-B43CC3C46C0C}"/>
    <cellStyle name="Normal 11 4 2 2 3 2" xfId="42776" xr:uid="{D510DE22-8E41-472F-9B5C-988B83182672}"/>
    <cellStyle name="Normal 11 4 2 2 4" xfId="29197" xr:uid="{0BE8CC5F-878F-4632-9CF2-FC4F35036E22}"/>
    <cellStyle name="Normal 11 4 2 2 5" xfId="49565" xr:uid="{9615E6BC-E4AF-43FC-9B17-CED92C296E99}"/>
    <cellStyle name="Normal 11 4 2 3" xfId="12773" xr:uid="{8491AB48-7B6D-4DA6-BF20-62DDAC32D815}"/>
    <cellStyle name="Normal 11 4 2 3 2" xfId="33141" xr:uid="{D7B81B98-562F-4F8C-B2E8-DB15D10226FF}"/>
    <cellStyle name="Normal 11 4 2 4" xfId="19560" xr:uid="{78810278-9749-4483-8F05-7F8DAA948EBB}"/>
    <cellStyle name="Normal 11 4 2 4 2" xfId="39928" xr:uid="{A010D1F6-54FC-405F-BBF5-23A05CA9B076}"/>
    <cellStyle name="Normal 11 4 2 5" xfId="26349" xr:uid="{174F2F83-1568-4F5F-A0FC-B31103F5B7F4}"/>
    <cellStyle name="Normal 11 4 2 6" xfId="46717" xr:uid="{EAAE1C9D-B734-4071-8C6D-93C9965C805C}"/>
    <cellStyle name="Normal 11 4 3" xfId="4843" xr:uid="{32450AC3-6A76-4648-A6F1-4B68E474E2D3}"/>
    <cellStyle name="Normal 11 4 3 2" xfId="7691" xr:uid="{11C1BD2C-8248-4535-9F50-67C6AEBE1A77}"/>
    <cellStyle name="Normal 11 4 3 2 2" xfId="16333" xr:uid="{671FEA16-4C5F-417B-B24E-D099DE794131}"/>
    <cellStyle name="Normal 11 4 3 2 2 2" xfId="36701" xr:uid="{881BD79A-1BDC-4D7A-96B3-5E0D1A01EFA0}"/>
    <cellStyle name="Normal 11 4 3 2 3" xfId="23120" xr:uid="{CF693ECB-D462-45EC-85DD-818B65E67F6C}"/>
    <cellStyle name="Normal 11 4 3 2 3 2" xfId="43488" xr:uid="{B273E27A-30A6-42F7-ACC0-D5907EB023F0}"/>
    <cellStyle name="Normal 11 4 3 2 4" xfId="29909" xr:uid="{27191057-0123-4816-ABFA-2AA5E27DEE25}"/>
    <cellStyle name="Normal 11 4 3 2 5" xfId="50277" xr:uid="{8AF4B583-CCE1-4FAC-BDB8-E18496548BCD}"/>
    <cellStyle name="Normal 11 4 3 3" xfId="13485" xr:uid="{C4248142-3007-4B31-A031-443DAF20DB61}"/>
    <cellStyle name="Normal 11 4 3 3 2" xfId="33853" xr:uid="{BF0B2461-5615-45B9-8D82-F37C63C234FA}"/>
    <cellStyle name="Normal 11 4 3 4" xfId="20272" xr:uid="{C91F4A21-BC36-4DAA-BA5F-D475BE19C992}"/>
    <cellStyle name="Normal 11 4 3 4 2" xfId="40640" xr:uid="{1C243A97-C711-4970-8824-81C7C06B7B5E}"/>
    <cellStyle name="Normal 11 4 3 5" xfId="27061" xr:uid="{A1F01E8F-85E0-4941-8267-CADEBEB5239D}"/>
    <cellStyle name="Normal 11 4 3 6" xfId="47429" xr:uid="{62BFF5B1-C668-46D8-87AE-613C94209FE4}"/>
    <cellStyle name="Normal 11 4 4" xfId="3377" xr:uid="{3407E987-4AB7-47D4-92A7-A28CC63965BD}"/>
    <cellStyle name="Normal 11 4 4 2" xfId="6267" xr:uid="{87D076FA-E225-4B5A-9167-4DB6B7C41282}"/>
    <cellStyle name="Normal 11 4 4 2 2" xfId="14909" xr:uid="{A19C0F1A-BE53-47D6-90A7-51CA531F9DB6}"/>
    <cellStyle name="Normal 11 4 4 2 2 2" xfId="35277" xr:uid="{C30E9524-9DD8-4FC8-854C-569720EE4B51}"/>
    <cellStyle name="Normal 11 4 4 2 3" xfId="21696" xr:uid="{8BE947C5-7869-4402-9E7D-6899A66D3D66}"/>
    <cellStyle name="Normal 11 4 4 2 3 2" xfId="42064" xr:uid="{E47B5849-547B-4514-ABF6-6FC86D3A4EBC}"/>
    <cellStyle name="Normal 11 4 4 2 4" xfId="28485" xr:uid="{69090F22-F6B5-469F-989E-ED7997980430}"/>
    <cellStyle name="Normal 11 4 4 2 5" xfId="48853" xr:uid="{643794C6-E4C2-4638-AA46-7CBF9714DF62}"/>
    <cellStyle name="Normal 11 4 4 3" xfId="12061" xr:uid="{DBE41D4A-F413-4F46-9BFE-B51AF619C1C0}"/>
    <cellStyle name="Normal 11 4 4 3 2" xfId="32429" xr:uid="{B28EADC2-6166-472D-9D53-4E6D5B94E9F0}"/>
    <cellStyle name="Normal 11 4 4 4" xfId="18848" xr:uid="{FB9CD1E5-93C6-49DE-A70D-DFAF7C7E9925}"/>
    <cellStyle name="Normal 11 4 4 4 2" xfId="39216" xr:uid="{722286CD-ED4D-4AA6-996C-E8FA42385B67}"/>
    <cellStyle name="Normal 11 4 4 5" xfId="25637" xr:uid="{09FEE457-FF98-4A71-9769-F358CF12E658}"/>
    <cellStyle name="Normal 11 4 4 6" xfId="46005" xr:uid="{DC0AEC90-420F-4E43-B73E-0EAD16FD6424}"/>
    <cellStyle name="Normal 11 4 5" xfId="5555" xr:uid="{E4A2A69A-4213-466B-8CCE-3277BA87401E}"/>
    <cellStyle name="Normal 11 4 5 2" xfId="14197" xr:uid="{26BFCEED-9E7B-46BE-941C-B5EB776740D5}"/>
    <cellStyle name="Normal 11 4 5 2 2" xfId="34565" xr:uid="{5A940F98-EF2B-4A42-A227-92D9DB7DAA36}"/>
    <cellStyle name="Normal 11 4 5 3" xfId="20984" xr:uid="{9850C5E1-B7BC-4076-8A14-C9323AC91329}"/>
    <cellStyle name="Normal 11 4 5 3 2" xfId="41352" xr:uid="{4C908941-2F77-42CD-BBCD-AF4C55AB7BB1}"/>
    <cellStyle name="Normal 11 4 5 4" xfId="27773" xr:uid="{31654485-032B-4ABC-BC4D-6A4BF4929A24}"/>
    <cellStyle name="Normal 11 4 5 5" xfId="48141" xr:uid="{A57379AF-99E9-4D73-A50C-2778D52CA564}"/>
    <cellStyle name="Normal 11 4 6" xfId="11349" xr:uid="{C821A1EA-6C2F-4D2B-9C22-A51377DB04EB}"/>
    <cellStyle name="Normal 11 4 6 2" xfId="31717" xr:uid="{1758D47E-0CC3-4EFB-8C2A-9D1AF0D8D062}"/>
    <cellStyle name="Normal 11 4 7" xfId="18136" xr:uid="{FE825182-4D4D-49ED-BD41-02E6B01F5BF1}"/>
    <cellStyle name="Normal 11 4 7 2" xfId="38504" xr:uid="{02CABFB3-94AE-4ECA-989E-3B1C8D6AB875}"/>
    <cellStyle name="Normal 11 4 8" xfId="24925" xr:uid="{174ABFDC-7EDA-454D-9BDD-D752D18882F3}"/>
    <cellStyle name="Normal 11 4 9" xfId="45293" xr:uid="{F3D4101E-4F9A-4089-943C-BD519E746699}"/>
    <cellStyle name="Normal 11 4_Exec Drivers" xfId="8787" xr:uid="{DBC1B998-F22E-4550-AC7F-256A619ED318}"/>
    <cellStyle name="Normal 11 5" xfId="3520" xr:uid="{2AC8E1A6-E784-4E2C-9879-C54662163BD9}"/>
    <cellStyle name="Normal 11 5 2" xfId="6404" xr:uid="{071239BA-7410-46EE-B527-3C151800984B}"/>
    <cellStyle name="Normal 11 5 2 2" xfId="15046" xr:uid="{AC7EE878-7579-4A9F-85A6-6B0349E04EF7}"/>
    <cellStyle name="Normal 11 5 2 2 2" xfId="35414" xr:uid="{66F15EB5-EA26-47A1-B112-93B47476AF05}"/>
    <cellStyle name="Normal 11 5 2 3" xfId="21833" xr:uid="{BD08DB44-1175-4B24-95EA-D11A39F80D96}"/>
    <cellStyle name="Normal 11 5 2 3 2" xfId="42201" xr:uid="{8346F1C5-B4ED-4E3A-AE2F-6FA48E4F3282}"/>
    <cellStyle name="Normal 11 5 2 4" xfId="28622" xr:uid="{FE7295AB-CFC6-4458-A887-351A607EFBAB}"/>
    <cellStyle name="Normal 11 5 2 5" xfId="48990" xr:uid="{D231ABE5-EF8A-437C-ACA0-73BC286510CF}"/>
    <cellStyle name="Normal 11 5 3" xfId="12198" xr:uid="{524A113C-DEF5-4E25-8AA3-F1A2C11A13FF}"/>
    <cellStyle name="Normal 11 5 3 2" xfId="32566" xr:uid="{8ED9DD2B-8EBC-4AD6-8437-D37882BD9486}"/>
    <cellStyle name="Normal 11 5 4" xfId="18985" xr:uid="{F1FD6E5D-9153-4D5C-B0F7-594C4FFDDE43}"/>
    <cellStyle name="Normal 11 5 4 2" xfId="39353" xr:uid="{98B3836F-D525-4F1B-9ED0-18E24B1DEB17}"/>
    <cellStyle name="Normal 11 5 5" xfId="25774" xr:uid="{99F99943-1B6B-4B17-A2C8-C881BD286CAF}"/>
    <cellStyle name="Normal 11 5 6" xfId="46142" xr:uid="{334EDAC8-1CCD-49CF-AEE7-500AA059F14E}"/>
    <cellStyle name="Normal 11 6" xfId="4268" xr:uid="{E4072674-E17B-453C-A6A4-06D7A978D2EA}"/>
    <cellStyle name="Normal 11 6 2" xfId="7116" xr:uid="{B271DC7E-CD26-4BAD-B321-55ACFC96C67D}"/>
    <cellStyle name="Normal 11 6 2 2" xfId="15758" xr:uid="{5637FFC9-1201-4902-BE48-A221D1A9970B}"/>
    <cellStyle name="Normal 11 6 2 2 2" xfId="36126" xr:uid="{6E612D77-18F0-4EAA-AAB0-FE8A097FAAAB}"/>
    <cellStyle name="Normal 11 6 2 3" xfId="22545" xr:uid="{49887D9A-91A7-4239-A7ED-3E9BE50689B2}"/>
    <cellStyle name="Normal 11 6 2 3 2" xfId="42913" xr:uid="{264F3B2F-2880-4E86-9885-F32EFA0721A8}"/>
    <cellStyle name="Normal 11 6 2 4" xfId="29334" xr:uid="{4961D6FB-136C-408E-8A0A-A0CA50813C4B}"/>
    <cellStyle name="Normal 11 6 2 5" xfId="49702" xr:uid="{D89C9360-CA31-489C-8DD3-676CCE294DD1}"/>
    <cellStyle name="Normal 11 6 3" xfId="12910" xr:uid="{63D58602-D550-40D9-9EDC-F6EC8DA5E35E}"/>
    <cellStyle name="Normal 11 6 3 2" xfId="33278" xr:uid="{D81344B2-6ECD-4D19-A836-EA7ABCB3B752}"/>
    <cellStyle name="Normal 11 6 4" xfId="19697" xr:uid="{91C55FC0-9890-4C0A-8442-6BBA9080EB01}"/>
    <cellStyle name="Normal 11 6 4 2" xfId="40065" xr:uid="{16755A36-F803-448F-AC7F-6CAEEF560B2E}"/>
    <cellStyle name="Normal 11 6 5" xfId="26486" xr:uid="{EFA7324A-FBFE-43CD-96BF-858A6C9BC1DD}"/>
    <cellStyle name="Normal 11 6 6" xfId="46854" xr:uid="{0144D77E-DEBB-4C70-BBCF-A3ECA837D3B9}"/>
    <cellStyle name="Normal 11 7" xfId="2772" xr:uid="{6BEEB6E6-9F8C-4AB0-A8C6-A8B27E554420}"/>
    <cellStyle name="Normal 11 7 2" xfId="5692" xr:uid="{8DAA6BCD-4973-4A7B-9B08-7502E4084AE3}"/>
    <cellStyle name="Normal 11 7 2 2" xfId="14334" xr:uid="{E6AC07D8-840A-4244-9F0B-B27C72B3956D}"/>
    <cellStyle name="Normal 11 7 2 2 2" xfId="34702" xr:uid="{E4F78D0D-D02D-4586-91BF-FDBD0586B9A1}"/>
    <cellStyle name="Normal 11 7 2 3" xfId="21121" xr:uid="{BB842CF3-5AC6-4376-A8A3-CBCAB1F74609}"/>
    <cellStyle name="Normal 11 7 2 3 2" xfId="41489" xr:uid="{3B9CA15A-7892-4125-BFB5-18975B068A5B}"/>
    <cellStyle name="Normal 11 7 2 4" xfId="27910" xr:uid="{C58DDFCC-D79D-4C45-A8C6-E9A3DD325E82}"/>
    <cellStyle name="Normal 11 7 2 5" xfId="48278" xr:uid="{ED9A9082-A0A3-4845-93EF-E43CA7B79068}"/>
    <cellStyle name="Normal 11 7 3" xfId="11486" xr:uid="{8762A645-17FE-49B6-88A0-6EBA062F7C81}"/>
    <cellStyle name="Normal 11 7 3 2" xfId="31854" xr:uid="{BF7450CE-D1DA-4599-A3CB-2B99F1CD8712}"/>
    <cellStyle name="Normal 11 7 4" xfId="18273" xr:uid="{B386D96B-E27E-4299-ADFF-BA78FE67EF3F}"/>
    <cellStyle name="Normal 11 7 4 2" xfId="38641" xr:uid="{620E1F82-66DC-44A6-B253-FF507A0722DC}"/>
    <cellStyle name="Normal 11 7 5" xfId="25062" xr:uid="{FEB852DA-EDD0-4C1E-AD77-01D9BBC01D14}"/>
    <cellStyle name="Normal 11 7 6" xfId="45430" xr:uid="{BF09DE3C-9322-4DD6-BCAD-C22785052508}"/>
    <cellStyle name="Normal 11 8" xfId="4980" xr:uid="{50C4143C-D222-45AF-B618-C577B0DAB616}"/>
    <cellStyle name="Normal 11 8 2" xfId="13622" xr:uid="{01CCAE45-FADA-482B-BDD4-8DB0AB2F7FCC}"/>
    <cellStyle name="Normal 11 8 2 2" xfId="33990" xr:uid="{B81B2979-C94E-45C0-B9BD-AF72C396FF05}"/>
    <cellStyle name="Normal 11 8 3" xfId="20409" xr:uid="{7AB2E1F6-DF47-4B1A-8E75-7DE53401C3C8}"/>
    <cellStyle name="Normal 11 8 3 2" xfId="40777" xr:uid="{8986FE9A-F4FA-4B24-96C0-1AF4A1B18A50}"/>
    <cellStyle name="Normal 11 8 4" xfId="27198" xr:uid="{0DD86CCE-B5EB-4310-B3AE-F677DD7F7C08}"/>
    <cellStyle name="Normal 11 8 5" xfId="47566" xr:uid="{60A65B09-4632-49B7-B412-08C2CE19D0D1}"/>
    <cellStyle name="Normal 11 9" xfId="1870" xr:uid="{BD0D3958-3C1C-4E23-BD67-BC75B430DC23}"/>
    <cellStyle name="Normal 11 9 2" xfId="10774" xr:uid="{06178683-2EE4-412B-8744-5CF7617FA6CD}"/>
    <cellStyle name="Normal 11 9 2 2" xfId="31142" xr:uid="{8A895A0C-6EB9-4F3F-9BB0-C13BDABCA209}"/>
    <cellStyle name="Normal 11 9 3" xfId="17561" xr:uid="{0B67BF52-DE0C-4065-9234-3FA10EC9A71F}"/>
    <cellStyle name="Normal 11 9 3 2" xfId="37929" xr:uid="{4CCB9BD3-9276-4C50-A83C-885F5A1403A1}"/>
    <cellStyle name="Normal 11 9 4" xfId="24350" xr:uid="{A37DF092-5DD6-4CC0-BA91-EC7F4469028C}"/>
    <cellStyle name="Normal 11 9 5" xfId="44718" xr:uid="{0076EE50-576D-4170-846B-F41F305E5814}"/>
    <cellStyle name="Normal 11_Exec Drivers" xfId="8943" xr:uid="{8F62C873-CB07-4402-BE7E-FB2C6A805E74}"/>
    <cellStyle name="Normal 12" xfId="117" xr:uid="{E342789D-F426-440C-804E-774F722FB313}"/>
    <cellStyle name="Normal 12 10" xfId="4984" xr:uid="{EEF05E33-D352-4ED1-80C9-C54E9A7E30AE}"/>
    <cellStyle name="Normal 12 10 2" xfId="13626" xr:uid="{201AE655-5DA5-449D-A0BA-B3CD48F694D2}"/>
    <cellStyle name="Normal 12 10 2 2" xfId="33994" xr:uid="{43A68764-CD1A-4E99-9FCA-BAE1A6B2D6D4}"/>
    <cellStyle name="Normal 12 10 3" xfId="20413" xr:uid="{80055A21-4375-41A8-BAA7-AD60242A79C3}"/>
    <cellStyle name="Normal 12 10 3 2" xfId="40781" xr:uid="{08C00956-2EB8-4241-8F7C-470435C74C20}"/>
    <cellStyle name="Normal 12 10 4" xfId="27202" xr:uid="{B0CCED36-C2B5-43FD-B621-56575C950C84}"/>
    <cellStyle name="Normal 12 10 5" xfId="47570" xr:uid="{57235763-0F12-4D36-B091-9FAFFDF846A0}"/>
    <cellStyle name="Normal 12 11" xfId="1876" xr:uid="{71FE5179-9F72-4162-A1A9-BDA5E48A3311}"/>
    <cellStyle name="Normal 12 11 2" xfId="10778" xr:uid="{83863D26-C931-4F90-9EFB-4515E3D8CD92}"/>
    <cellStyle name="Normal 12 11 2 2" xfId="31146" xr:uid="{153D9A86-0F9C-4B2B-86B1-E7FDE09A3C37}"/>
    <cellStyle name="Normal 12 11 3" xfId="17565" xr:uid="{1FC5FEC7-2A6A-4456-AC23-9D0979C75E46}"/>
    <cellStyle name="Normal 12 11 3 2" xfId="37933" xr:uid="{544C693D-024C-4C70-95A2-07D9D80BE863}"/>
    <cellStyle name="Normal 12 11 4" xfId="24354" xr:uid="{6DDA5FFB-7B7E-4323-BC7D-CA7E28D7002D}"/>
    <cellStyle name="Normal 12 11 5" xfId="44722" xr:uid="{6C26963B-3872-418A-B409-F3805441052F}"/>
    <cellStyle name="Normal 12 12" xfId="9771" xr:uid="{4CDD3D32-8E0D-4BCF-B249-985E2634ABDE}"/>
    <cellStyle name="Normal 12 12 2" xfId="30139" xr:uid="{5D1D365E-D720-4692-9AAB-1CA32D6EAA51}"/>
    <cellStyle name="Normal 12 13" xfId="16559" xr:uid="{ECFB631C-A336-4AD7-9DC1-7BCB4D738615}"/>
    <cellStyle name="Normal 12 13 2" xfId="36927" xr:uid="{77BFC5E8-F4A4-470F-AB5C-E9E47DC9685E}"/>
    <cellStyle name="Normal 12 14" xfId="23348" xr:uid="{5AEBE93F-3105-4348-8670-CF2CBD24C6E7}"/>
    <cellStyle name="Normal 12 15" xfId="43716" xr:uid="{865A4B01-8433-4C0B-8A24-32BDAA1F4FBD}"/>
    <cellStyle name="Normal 12 2" xfId="497" xr:uid="{2F375C48-5983-4DB6-BB9E-1E50562FD580}"/>
    <cellStyle name="Normal 12 2 10" xfId="16759" xr:uid="{38825AB6-E3A3-4478-8812-92C5DBE89C7E}"/>
    <cellStyle name="Normal 12 2 10 2" xfId="37127" xr:uid="{8BB0B73B-249A-4C73-B11A-51AF6F074750}"/>
    <cellStyle name="Normal 12 2 11" xfId="23548" xr:uid="{7D94A07A-99FB-42FC-B888-53F1802CD8E7}"/>
    <cellStyle name="Normal 12 2 12" xfId="43916" xr:uid="{303E9529-4AD4-4197-BA75-8527117BEAA8}"/>
    <cellStyle name="Normal 12 2 2" xfId="676" xr:uid="{864B0F45-42D7-41A2-9B58-0A603A45E93E}"/>
    <cellStyle name="Normal 12 2 3" xfId="1638" xr:uid="{E6DB9FB3-498A-45CC-BB4E-C51A98565C5A}"/>
    <cellStyle name="Normal 12 2 3 10" xfId="44498" xr:uid="{72F7AC42-4E17-4FD7-889A-1D5C2FB9540B}"/>
    <cellStyle name="Normal 12 2 3 2" xfId="4173" xr:uid="{50A6A737-FB6F-4436-A19E-26E0354BE55B}"/>
    <cellStyle name="Normal 12 2 3 2 2" xfId="7021" xr:uid="{1F90F1A0-28E9-478A-AE75-CFB58D5D468B}"/>
    <cellStyle name="Normal 12 2 3 2 2 2" xfId="15663" xr:uid="{1EE24F4C-60C8-4664-B6A2-9CBCD940FD61}"/>
    <cellStyle name="Normal 12 2 3 2 2 2 2" xfId="36031" xr:uid="{E1B0E634-9FE9-4B4E-84FC-611D9804B520}"/>
    <cellStyle name="Normal 12 2 3 2 2 3" xfId="22450" xr:uid="{006E83DE-B2A1-433C-9A84-E56188DBA13A}"/>
    <cellStyle name="Normal 12 2 3 2 2 3 2" xfId="42818" xr:uid="{A1247E1F-B8D3-40CA-BA5F-B8275A76EBCB}"/>
    <cellStyle name="Normal 12 2 3 2 2 4" xfId="29239" xr:uid="{E4F1B330-6D65-42BD-8BDD-878664BEFD2C}"/>
    <cellStyle name="Normal 12 2 3 2 2 5" xfId="49607" xr:uid="{F00C9120-887B-4888-9B17-1B721EA2BD2C}"/>
    <cellStyle name="Normal 12 2 3 2 3" xfId="12815" xr:uid="{9400CDDE-1A65-4BA4-8FA8-01475B9F1C29}"/>
    <cellStyle name="Normal 12 2 3 2 3 2" xfId="33183" xr:uid="{5F0A5561-3D07-4737-8A1E-F2BC944FCFDE}"/>
    <cellStyle name="Normal 12 2 3 2 4" xfId="19602" xr:uid="{9453920F-CD66-4749-83A4-2DAEF5C7AF47}"/>
    <cellStyle name="Normal 12 2 3 2 4 2" xfId="39970" xr:uid="{DA08EE51-B256-4B71-8428-709D12BBD91D}"/>
    <cellStyle name="Normal 12 2 3 2 5" xfId="26391" xr:uid="{D7D4CD1A-1267-41B8-BE2F-39DA8F7811BD}"/>
    <cellStyle name="Normal 12 2 3 2 6" xfId="46759" xr:uid="{B6EC0819-6BFF-4922-BA43-ADF463CF0C71}"/>
    <cellStyle name="Normal 12 2 3 2_Exec Drivers" xfId="2317" xr:uid="{C614FF28-DA68-436B-BA88-2DBE358485E9}"/>
    <cellStyle name="Normal 12 2 3 3" xfId="4885" xr:uid="{62F53F4B-C9C2-4C7B-9E8A-C4BB01A324BD}"/>
    <cellStyle name="Normal 12 2 3 3 2" xfId="7733" xr:uid="{00F21029-4C63-4DDF-85F5-44C0FA8CF8DC}"/>
    <cellStyle name="Normal 12 2 3 3 2 2" xfId="16375" xr:uid="{938765ED-4AEE-48BE-BAE5-3E2BBC3CE118}"/>
    <cellStyle name="Normal 12 2 3 3 2 2 2" xfId="36743" xr:uid="{354D5AD0-7490-4323-B514-3FECE420836D}"/>
    <cellStyle name="Normal 12 2 3 3 2 3" xfId="23162" xr:uid="{46787E6D-DF8C-4749-8DCB-D58F822FADBB}"/>
    <cellStyle name="Normal 12 2 3 3 2 3 2" xfId="43530" xr:uid="{CD97A1F9-3A88-473D-96E5-2D2DC41BE9AE}"/>
    <cellStyle name="Normal 12 2 3 3 2 4" xfId="29951" xr:uid="{52142C9E-7504-4FEC-81EC-59E7E82C3B23}"/>
    <cellStyle name="Normal 12 2 3 3 2 5" xfId="50319" xr:uid="{6E41EC1D-0767-409D-ADD1-5EE2229DC656}"/>
    <cellStyle name="Normal 12 2 3 3 3" xfId="13527" xr:uid="{5A611C44-0317-4361-B5D3-32685635FA61}"/>
    <cellStyle name="Normal 12 2 3 3 3 2" xfId="33895" xr:uid="{5E1ACF4A-CFDD-4E50-8DF5-71C9247AADF5}"/>
    <cellStyle name="Normal 12 2 3 3 4" xfId="20314" xr:uid="{E16D4C00-67F6-4CF9-A421-C7CA4A8E2FE7}"/>
    <cellStyle name="Normal 12 2 3 3 4 2" xfId="40682" xr:uid="{B8987497-82D6-492D-8977-6178C63FCAA7}"/>
    <cellStyle name="Normal 12 2 3 3 5" xfId="27103" xr:uid="{7BAC7F45-BE80-4A2A-BB63-5C6C200BE249}"/>
    <cellStyle name="Normal 12 2 3 3 6" xfId="47471" xr:uid="{88881FAC-D852-49FD-8FFA-B562ADAC63DC}"/>
    <cellStyle name="Normal 12 2 3 4" xfId="3425" xr:uid="{A8FF87D3-7472-429C-B8DE-B9F3E751A28C}"/>
    <cellStyle name="Normal 12 2 3 4 2" xfId="6309" xr:uid="{21F43030-A654-44F9-BD0E-B586992763DC}"/>
    <cellStyle name="Normal 12 2 3 4 2 2" xfId="14951" xr:uid="{0600473C-621A-4E03-8A8E-F42EFB645B57}"/>
    <cellStyle name="Normal 12 2 3 4 2 2 2" xfId="35319" xr:uid="{87617D87-E3F3-46A9-A841-367EACAE974F}"/>
    <cellStyle name="Normal 12 2 3 4 2 3" xfId="21738" xr:uid="{76465ADC-9E66-44B3-9907-E4DF6CEC354B}"/>
    <cellStyle name="Normal 12 2 3 4 2 3 2" xfId="42106" xr:uid="{D59AFE38-813F-4398-ABE7-1D792193739D}"/>
    <cellStyle name="Normal 12 2 3 4 2 4" xfId="28527" xr:uid="{267CF7DE-E959-47D6-A30C-1E4813CB048C}"/>
    <cellStyle name="Normal 12 2 3 4 2 5" xfId="48895" xr:uid="{81D1D6C8-5533-4493-A54D-A6BAA39EF1D2}"/>
    <cellStyle name="Normal 12 2 3 4 3" xfId="12103" xr:uid="{0F227A4F-32A1-4C74-9BE4-4B2B2724E2D1}"/>
    <cellStyle name="Normal 12 2 3 4 3 2" xfId="32471" xr:uid="{30C97723-7F1E-4644-ABA7-9311861FFAC8}"/>
    <cellStyle name="Normal 12 2 3 4 4" xfId="18890" xr:uid="{43E765EB-3510-48B8-A323-FB71E24614C2}"/>
    <cellStyle name="Normal 12 2 3 4 4 2" xfId="39258" xr:uid="{FE5A7E8D-6938-4865-A638-A0FB5D4F6060}"/>
    <cellStyle name="Normal 12 2 3 4 5" xfId="25679" xr:uid="{35D8356F-018D-4F12-B868-A2F5B8D03DEA}"/>
    <cellStyle name="Normal 12 2 3 4 6" xfId="46047" xr:uid="{A309B01C-0854-4140-9A15-35AAF09021BB}"/>
    <cellStyle name="Normal 12 2 3 5" xfId="5597" xr:uid="{86BA06BB-0E9F-4668-911F-218980917699}"/>
    <cellStyle name="Normal 12 2 3 5 2" xfId="14239" xr:uid="{4D2BCB27-9D07-445B-AC5E-A2EAB4173090}"/>
    <cellStyle name="Normal 12 2 3 5 2 2" xfId="34607" xr:uid="{3A02D9F9-089E-4306-8E0D-745BF81F12FC}"/>
    <cellStyle name="Normal 12 2 3 5 3" xfId="21026" xr:uid="{F35A8284-E712-4126-A2ED-7AB5ED1A6D6A}"/>
    <cellStyle name="Normal 12 2 3 5 3 2" xfId="41394" xr:uid="{C1202D92-7D2A-4601-B82B-CF15D5A2869C}"/>
    <cellStyle name="Normal 12 2 3 5 4" xfId="27815" xr:uid="{8CFE7F6B-60AD-4168-84B3-6AB6AE4DC6B0}"/>
    <cellStyle name="Normal 12 2 3 5 5" xfId="48183" xr:uid="{DA871139-74AC-42B3-B3DF-E55AC3BD1F97}"/>
    <cellStyle name="Normal 12 2 3 6" xfId="2676" xr:uid="{AA239F25-65F0-4B0D-A163-AC8DD44707A1}"/>
    <cellStyle name="Normal 12 2 3 6 2" xfId="11391" xr:uid="{3B3DDAB0-6E98-485F-A682-D7BE7CB2547A}"/>
    <cellStyle name="Normal 12 2 3 6 2 2" xfId="31759" xr:uid="{F4FCB5F8-156A-4B90-9654-7AD30BD5465D}"/>
    <cellStyle name="Normal 12 2 3 6 3" xfId="18178" xr:uid="{D82669DE-1436-466F-BA8F-B5014C914E62}"/>
    <cellStyle name="Normal 12 2 3 6 3 2" xfId="38546" xr:uid="{69B4F8B2-993F-4AEB-8FE6-F4575394F580}"/>
    <cellStyle name="Normal 12 2 3 6 4" xfId="24967" xr:uid="{2A1740AA-1CFD-4CE0-AB54-FF256EFC3896}"/>
    <cellStyle name="Normal 12 2 3 6 5" xfId="45335" xr:uid="{9B074C42-B1F2-4C81-A25D-CE8594291FDC}"/>
    <cellStyle name="Normal 12 2 3 7" xfId="10554" xr:uid="{CE398C57-C9E2-4108-B7B0-66E8AB2C91B4}"/>
    <cellStyle name="Normal 12 2 3 7 2" xfId="30922" xr:uid="{E8008D50-9CD7-4235-905F-F56B993EC443}"/>
    <cellStyle name="Normal 12 2 3 8" xfId="17341" xr:uid="{9992F918-B053-4635-9801-4721364CD2A8}"/>
    <cellStyle name="Normal 12 2 3 8 2" xfId="37709" xr:uid="{72B14062-7B03-4FB2-8549-3FD52C24B859}"/>
    <cellStyle name="Normal 12 2 3 9" xfId="24130" xr:uid="{3F696E79-7389-42B0-900B-9E01819DBD84}"/>
    <cellStyle name="Normal 12 2 3_Exec Drivers" xfId="9102" xr:uid="{D903D00F-877D-4C58-B507-FA823FE9B7BC}"/>
    <cellStyle name="Normal 12 2 4" xfId="3525" xr:uid="{4C6B6E54-F660-4223-9EAF-59130B97E8D8}"/>
    <cellStyle name="Normal 12 2 4 2" xfId="6409" xr:uid="{3FAFEF29-8A70-49B1-9B27-C4D4D8C0352B}"/>
    <cellStyle name="Normal 12 2 4 2 2" xfId="15051" xr:uid="{215D4D20-612A-4160-A241-A9EB8D3B3ED1}"/>
    <cellStyle name="Normal 12 2 4 2 2 2" xfId="35419" xr:uid="{9A5AFDF4-E964-412D-B96A-B3A5014975C6}"/>
    <cellStyle name="Normal 12 2 4 2 3" xfId="21838" xr:uid="{4DE401D1-0E34-4D0C-A623-B62C164DF088}"/>
    <cellStyle name="Normal 12 2 4 2 3 2" xfId="42206" xr:uid="{EB2DCF96-3358-4597-AF4B-2B9E0AF8BFC2}"/>
    <cellStyle name="Normal 12 2 4 2 4" xfId="28627" xr:uid="{8CB874EF-A6A1-4D26-8470-3168AB1917CF}"/>
    <cellStyle name="Normal 12 2 4 2 5" xfId="48995" xr:uid="{D2126926-9632-4C95-A821-7E8CC473137A}"/>
    <cellStyle name="Normal 12 2 4 3" xfId="12203" xr:uid="{6CD42D38-4E14-41E4-9CA7-D60267034131}"/>
    <cellStyle name="Normal 12 2 4 3 2" xfId="32571" xr:uid="{C267B837-3CFE-45DC-B26C-70DC8DB06BBB}"/>
    <cellStyle name="Normal 12 2 4 4" xfId="18990" xr:uid="{38CF192A-4A05-4051-838F-49591DA75308}"/>
    <cellStyle name="Normal 12 2 4 4 2" xfId="39358" xr:uid="{B27C5687-3FAF-45D1-B64F-8A03209A6E67}"/>
    <cellStyle name="Normal 12 2 4 5" xfId="25779" xr:uid="{BC2C1052-1F18-4042-B4F2-A16121C4FD9C}"/>
    <cellStyle name="Normal 12 2 4 6" xfId="46147" xr:uid="{03AC62D0-0D2B-4DEC-A387-DD6458AF0871}"/>
    <cellStyle name="Normal 12 2 4_Exec Drivers" xfId="8355" xr:uid="{F1FDF412-B9E0-4BB4-BA28-095F418B46D8}"/>
    <cellStyle name="Normal 12 2 5" xfId="4273" xr:uid="{A3813EB8-A2F6-44D3-9224-BD04547C7794}"/>
    <cellStyle name="Normal 12 2 5 2" xfId="7121" xr:uid="{88370920-6B6C-407C-9FC7-37A467E2DBBE}"/>
    <cellStyle name="Normal 12 2 5 2 2" xfId="15763" xr:uid="{0C8CE983-6CF4-432E-97A8-3A8526C32D86}"/>
    <cellStyle name="Normal 12 2 5 2 2 2" xfId="36131" xr:uid="{1508879E-5ABF-49B4-8434-8D5D4CA97550}"/>
    <cellStyle name="Normal 12 2 5 2 3" xfId="22550" xr:uid="{A9C1C86A-A4B4-4713-80CB-110BAD671C3F}"/>
    <cellStyle name="Normal 12 2 5 2 3 2" xfId="42918" xr:uid="{AC7B2A1F-6FD8-4CEF-8FBE-7FF6BD346E4A}"/>
    <cellStyle name="Normal 12 2 5 2 4" xfId="29339" xr:uid="{84625D7D-D04A-4A34-A3D7-2280D4072ED4}"/>
    <cellStyle name="Normal 12 2 5 2 5" xfId="49707" xr:uid="{223266BF-E7F5-4915-9083-CC053B06B0C9}"/>
    <cellStyle name="Normal 12 2 5 3" xfId="12915" xr:uid="{72251FD7-BD66-4E76-8A33-C88D407E4CD4}"/>
    <cellStyle name="Normal 12 2 5 3 2" xfId="33283" xr:uid="{563EF04E-0B79-47E5-B30A-6DB8134A858D}"/>
    <cellStyle name="Normal 12 2 5 4" xfId="19702" xr:uid="{B2668BD7-8C3B-49E9-B617-CAF69923D643}"/>
    <cellStyle name="Normal 12 2 5 4 2" xfId="40070" xr:uid="{3845BF98-2048-4162-A2D4-DFDDCA74E111}"/>
    <cellStyle name="Normal 12 2 5 5" xfId="26491" xr:uid="{4CE7BC51-8264-4E41-8EF1-F95B90F85A56}"/>
    <cellStyle name="Normal 12 2 5 6" xfId="46859" xr:uid="{C5BD5A1E-8F68-4ACC-9A4B-94C2A9CB7F20}"/>
    <cellStyle name="Normal 12 2 6" xfId="2777" xr:uid="{3C85B0DE-880E-43CE-8496-85E9EF7AA3CE}"/>
    <cellStyle name="Normal 12 2 6 2" xfId="5697" xr:uid="{F4B07D64-2C6D-4013-AAC2-225BE0390550}"/>
    <cellStyle name="Normal 12 2 6 2 2" xfId="14339" xr:uid="{D5CAD2D5-DC41-4BBA-9E88-444F18511011}"/>
    <cellStyle name="Normal 12 2 6 2 2 2" xfId="34707" xr:uid="{9E2773D9-D576-4E7D-AD5D-FC4881AD8F78}"/>
    <cellStyle name="Normal 12 2 6 2 3" xfId="21126" xr:uid="{80DA614C-9E2F-4EC8-A9F1-6F707253F3CC}"/>
    <cellStyle name="Normal 12 2 6 2 3 2" xfId="41494" xr:uid="{16069901-691B-4B49-BDD1-8A8CBA50388E}"/>
    <cellStyle name="Normal 12 2 6 2 4" xfId="27915" xr:uid="{4BF08E14-DB6F-47EB-AD8E-92B26F8847FF}"/>
    <cellStyle name="Normal 12 2 6 2 5" xfId="48283" xr:uid="{2A092F05-5D5F-4595-8CBB-FF2A7CFF228D}"/>
    <cellStyle name="Normal 12 2 6 3" xfId="11491" xr:uid="{618BB2C6-1D6F-48AF-8934-A797A5279A61}"/>
    <cellStyle name="Normal 12 2 6 3 2" xfId="31859" xr:uid="{F409DCE7-021D-40F6-B193-EB5674E74569}"/>
    <cellStyle name="Normal 12 2 6 4" xfId="18278" xr:uid="{1BE39EA5-0DF5-46CC-B5D1-4A0063EE1B9D}"/>
    <cellStyle name="Normal 12 2 6 4 2" xfId="38646" xr:uid="{71364AD2-DB99-4481-BACA-87B54AC8B46D}"/>
    <cellStyle name="Normal 12 2 6 5" xfId="25067" xr:uid="{E11378E1-12AD-4805-B644-21A0B049DC50}"/>
    <cellStyle name="Normal 12 2 6 6" xfId="45435" xr:uid="{F0DE7A3E-F8D5-48F6-BF54-657613D37FEF}"/>
    <cellStyle name="Normal 12 2 7" xfId="4985" xr:uid="{EBFD62B3-F65F-46B8-95B0-13CA215A99E0}"/>
    <cellStyle name="Normal 12 2 7 2" xfId="13627" xr:uid="{D36635A4-E372-48DA-B50B-F17B18FA7C8E}"/>
    <cellStyle name="Normal 12 2 7 2 2" xfId="33995" xr:uid="{AEA10776-2AC7-48E5-AB3E-F82770AEBBD6}"/>
    <cellStyle name="Normal 12 2 7 3" xfId="20414" xr:uid="{A3853A23-0C79-48D7-B3BF-85625A81D6A6}"/>
    <cellStyle name="Normal 12 2 7 3 2" xfId="40782" xr:uid="{61ECEC06-21F8-46BF-87A8-133DA5738870}"/>
    <cellStyle name="Normal 12 2 7 4" xfId="27203" xr:uid="{D8791F02-254A-4E23-BDBC-0E7C140C0DD0}"/>
    <cellStyle name="Normal 12 2 7 5" xfId="47571" xr:uid="{4AAB00F9-8367-4E9A-BA4D-35AEAAB9A88E}"/>
    <cellStyle name="Normal 12 2 8" xfId="1877" xr:uid="{2AD59957-E33F-4F0A-98F9-69007F0A7867}"/>
    <cellStyle name="Normal 12 2 8 2" xfId="10779" xr:uid="{7C93982B-55C4-47E8-AD45-4AE58220C6C8}"/>
    <cellStyle name="Normal 12 2 8 2 2" xfId="31147" xr:uid="{A101D357-E033-4E6C-B62D-1297F1CB4AAC}"/>
    <cellStyle name="Normal 12 2 8 3" xfId="17566" xr:uid="{ED66C066-76C8-4607-9494-F8219CB89DA4}"/>
    <cellStyle name="Normal 12 2 8 3 2" xfId="37934" xr:uid="{A09B5516-1A4F-453A-A2A5-23BBB5EDDB28}"/>
    <cellStyle name="Normal 12 2 8 4" xfId="24355" xr:uid="{9E78CC68-1A26-427D-94FB-342039DDA95D}"/>
    <cellStyle name="Normal 12 2 8 5" xfId="44723" xr:uid="{74F9A7E5-8884-4A8E-896C-42F80C63EFF3}"/>
    <cellStyle name="Normal 12 2 9" xfId="9971" xr:uid="{CFA39B4A-CE66-48AD-92BC-FEB177E05860}"/>
    <cellStyle name="Normal 12 2 9 2" xfId="30339" xr:uid="{C7C8ABAE-908D-43D9-BD23-EB5EFA8D2D26}"/>
    <cellStyle name="Normal 12 2_Exec Drivers" xfId="8440" xr:uid="{1C2D297B-38DB-47A2-A54E-41D81D28CD2C}"/>
    <cellStyle name="Normal 12 3" xfId="525" xr:uid="{2BB5ADDD-9B3E-4B4E-87BE-D34D54E1E83D}"/>
    <cellStyle name="Normal 12 3 10" xfId="23574" xr:uid="{510E482C-E3B8-4F79-9CB7-66CCDBF720D8}"/>
    <cellStyle name="Normal 12 3 11" xfId="43942" xr:uid="{CE1B8AD2-E0E5-4267-B911-CA18D7674993}"/>
    <cellStyle name="Normal 12 3 2" xfId="1664" xr:uid="{AC9511CF-F355-4640-8EA4-961DD8BD532E}"/>
    <cellStyle name="Normal 12 3 2 10" xfId="44524" xr:uid="{DC3E1085-9023-4FBB-8E68-0770A35524EA}"/>
    <cellStyle name="Normal 12 3 2 2" xfId="4199" xr:uid="{0DE381DF-D020-48F6-B488-5F2D32B24B8A}"/>
    <cellStyle name="Normal 12 3 2 2 2" xfId="7047" xr:uid="{04735170-5FA1-48B2-8322-62FA09A72428}"/>
    <cellStyle name="Normal 12 3 2 2 2 2" xfId="15689" xr:uid="{3D100446-20D1-472A-A42A-568A39FCE75C}"/>
    <cellStyle name="Normal 12 3 2 2 2 2 2" xfId="36057" xr:uid="{32A846C2-A980-43CA-B617-0C52181EAB72}"/>
    <cellStyle name="Normal 12 3 2 2 2 3" xfId="22476" xr:uid="{DA572870-3510-4652-8CE6-E91B6E671647}"/>
    <cellStyle name="Normal 12 3 2 2 2 3 2" xfId="42844" xr:uid="{ED441C09-57B5-49B3-AABE-092796FBC5BF}"/>
    <cellStyle name="Normal 12 3 2 2 2 4" xfId="29265" xr:uid="{2DF21BDE-4854-4AFE-823E-B16B80F85661}"/>
    <cellStyle name="Normal 12 3 2 2 2 5" xfId="49633" xr:uid="{CCBEC35C-B669-4805-A6CE-DF6FACA8024F}"/>
    <cellStyle name="Normal 12 3 2 2 3" xfId="12841" xr:uid="{377ECCDB-64D3-494D-AFBE-4AC057292E0C}"/>
    <cellStyle name="Normal 12 3 2 2 3 2" xfId="33209" xr:uid="{82F17527-BD3E-4159-8A62-7EC868ABAFF7}"/>
    <cellStyle name="Normal 12 3 2 2 4" xfId="19628" xr:uid="{7D8B4B30-2A00-4F92-809E-2F28DF42EE49}"/>
    <cellStyle name="Normal 12 3 2 2 4 2" xfId="39996" xr:uid="{51DFEE5E-F1C0-4691-AA5F-F8399743670E}"/>
    <cellStyle name="Normal 12 3 2 2 5" xfId="26417" xr:uid="{87E4E28F-7CCD-49CD-B0C6-8056AE3FAE58}"/>
    <cellStyle name="Normal 12 3 2 2 6" xfId="46785" xr:uid="{6FD14199-07DF-486B-AA9A-113D99839DAB}"/>
    <cellStyle name="Normal 12 3 2 2_Exec Drivers" xfId="9470" xr:uid="{E7C6A95A-0418-41B4-AF88-9106E4D56369}"/>
    <cellStyle name="Normal 12 3 2 3" xfId="4911" xr:uid="{7645146A-67D6-4607-85D2-5B0AC2FEC1B7}"/>
    <cellStyle name="Normal 12 3 2 3 2" xfId="7759" xr:uid="{052C40E1-AC45-4A92-B610-10483114B563}"/>
    <cellStyle name="Normal 12 3 2 3 2 2" xfId="16401" xr:uid="{575D717A-004F-4AEC-AE30-B121C642728A}"/>
    <cellStyle name="Normal 12 3 2 3 2 2 2" xfId="36769" xr:uid="{500CEE90-D295-4605-81B9-9E255E598019}"/>
    <cellStyle name="Normal 12 3 2 3 2 3" xfId="23188" xr:uid="{F321DDED-A864-4BCA-A57C-C416AB8CFC45}"/>
    <cellStyle name="Normal 12 3 2 3 2 3 2" xfId="43556" xr:uid="{CEB12583-0F75-4AF7-B269-6E713048E2F0}"/>
    <cellStyle name="Normal 12 3 2 3 2 4" xfId="29977" xr:uid="{17E3606F-9745-473B-88C7-7D3EB5E52B6E}"/>
    <cellStyle name="Normal 12 3 2 3 2 5" xfId="50345" xr:uid="{7B504B33-542F-43C0-9681-8C97530F57FF}"/>
    <cellStyle name="Normal 12 3 2 3 3" xfId="13553" xr:uid="{7304FD22-9716-487B-8C77-5ECB9B725741}"/>
    <cellStyle name="Normal 12 3 2 3 3 2" xfId="33921" xr:uid="{160BFC4A-7533-4B73-9839-6196BC3A68D2}"/>
    <cellStyle name="Normal 12 3 2 3 4" xfId="20340" xr:uid="{913A4440-1A15-489A-9A75-255146943C61}"/>
    <cellStyle name="Normal 12 3 2 3 4 2" xfId="40708" xr:uid="{E68F4780-8FD8-41F1-B9CA-99DA932D3F74}"/>
    <cellStyle name="Normal 12 3 2 3 5" xfId="27129" xr:uid="{8D0D459C-A196-40D8-8049-D00781DA1165}"/>
    <cellStyle name="Normal 12 3 2 3 6" xfId="47497" xr:uid="{A813B986-88B4-4EB1-811E-541BD895F9A6}"/>
    <cellStyle name="Normal 12 3 2 4" xfId="3451" xr:uid="{8DC3FD76-665F-4FF2-816D-4E89EBE52B40}"/>
    <cellStyle name="Normal 12 3 2 4 2" xfId="6335" xr:uid="{584434F2-C3C1-4BDB-9003-8F5C0941AFD1}"/>
    <cellStyle name="Normal 12 3 2 4 2 2" xfId="14977" xr:uid="{79AAFF32-6957-474C-A1B3-4FAC16CE4426}"/>
    <cellStyle name="Normal 12 3 2 4 2 2 2" xfId="35345" xr:uid="{B6F6158B-79ED-42AA-B096-54CD6BA9173C}"/>
    <cellStyle name="Normal 12 3 2 4 2 3" xfId="21764" xr:uid="{F3FE6803-ED1A-4290-9F95-2FAFD7330064}"/>
    <cellStyle name="Normal 12 3 2 4 2 3 2" xfId="42132" xr:uid="{F82D03CF-46BE-48DA-AB19-BE5F80EA1CD4}"/>
    <cellStyle name="Normal 12 3 2 4 2 4" xfId="28553" xr:uid="{0C4C3508-0AA3-4B99-998A-666A363FD1DB}"/>
    <cellStyle name="Normal 12 3 2 4 2 5" xfId="48921" xr:uid="{6EE85381-5FE2-46D0-A91A-9326FF3D97B6}"/>
    <cellStyle name="Normal 12 3 2 4 3" xfId="12129" xr:uid="{18B460B3-9701-49E2-B7A5-B603E93BCDE0}"/>
    <cellStyle name="Normal 12 3 2 4 3 2" xfId="32497" xr:uid="{4B3C519F-0481-4C89-BAD1-7176DFF70EBE}"/>
    <cellStyle name="Normal 12 3 2 4 4" xfId="18916" xr:uid="{56B68049-657B-49F5-B43F-AAF98E0BF9BF}"/>
    <cellStyle name="Normal 12 3 2 4 4 2" xfId="39284" xr:uid="{5884EA0D-6359-491D-8A37-42237EDC8048}"/>
    <cellStyle name="Normal 12 3 2 4 5" xfId="25705" xr:uid="{B2822A40-C8D2-4650-BFEF-166FFFF9FC20}"/>
    <cellStyle name="Normal 12 3 2 4 6" xfId="46073" xr:uid="{ED9BEE99-91A2-4AA3-A989-9907F676EA25}"/>
    <cellStyle name="Normal 12 3 2 5" xfId="5623" xr:uid="{BF183640-901B-402C-AB66-E5BA5FF4F3BF}"/>
    <cellStyle name="Normal 12 3 2 5 2" xfId="14265" xr:uid="{08129585-22A5-409E-AE59-FB257C9D479D}"/>
    <cellStyle name="Normal 12 3 2 5 2 2" xfId="34633" xr:uid="{107BFB10-8946-4735-9582-3C8E0BB10A67}"/>
    <cellStyle name="Normal 12 3 2 5 3" xfId="21052" xr:uid="{43218B4E-1CDB-4A9F-8507-8E02265D48A6}"/>
    <cellStyle name="Normal 12 3 2 5 3 2" xfId="41420" xr:uid="{F0CB7B35-668F-4B5F-957B-A3BC70A18E59}"/>
    <cellStyle name="Normal 12 3 2 5 4" xfId="27841" xr:uid="{29F42E58-1554-45F7-96F7-C30092A2DA65}"/>
    <cellStyle name="Normal 12 3 2 5 5" xfId="48209" xr:uid="{3A6ECF83-026F-4C37-804C-288507D8F9BF}"/>
    <cellStyle name="Normal 12 3 2 6" xfId="2702" xr:uid="{0D55ECEE-64D7-46D5-A400-8F0D7689D2D5}"/>
    <cellStyle name="Normal 12 3 2 6 2" xfId="11417" xr:uid="{071ADCE9-F426-4377-921E-26AB9B11C29E}"/>
    <cellStyle name="Normal 12 3 2 6 2 2" xfId="31785" xr:uid="{CC51FC2B-1108-4A39-A24C-746BB4F5FA09}"/>
    <cellStyle name="Normal 12 3 2 6 3" xfId="18204" xr:uid="{FFB7979A-A756-4DED-AE19-252A5870E53B}"/>
    <cellStyle name="Normal 12 3 2 6 3 2" xfId="38572" xr:uid="{BACC69E5-016B-4E57-BD6D-D5038F4757E9}"/>
    <cellStyle name="Normal 12 3 2 6 4" xfId="24993" xr:uid="{30A8C56A-4E0E-4B92-9D1D-FE615E76696D}"/>
    <cellStyle name="Normal 12 3 2 6 5" xfId="45361" xr:uid="{A89CE6FC-3CA0-4C43-8759-31382CA60097}"/>
    <cellStyle name="Normal 12 3 2 7" xfId="10580" xr:uid="{06E23713-AEB7-4CE3-8179-5DA99C22CABD}"/>
    <cellStyle name="Normal 12 3 2 7 2" xfId="30948" xr:uid="{25AA1525-80D3-49FC-B9F3-07A99FD423D2}"/>
    <cellStyle name="Normal 12 3 2 8" xfId="17367" xr:uid="{28CDB538-C181-42E1-82F9-29B217011687}"/>
    <cellStyle name="Normal 12 3 2 8 2" xfId="37735" xr:uid="{FCD4D1E8-531D-4241-8527-D0665A6B00C1}"/>
    <cellStyle name="Normal 12 3 2 9" xfId="24156" xr:uid="{0664B10F-A3BB-4C23-9428-397D6C7E1BBE}"/>
    <cellStyle name="Normal 12 3 2_Exec Drivers" xfId="9132" xr:uid="{46D787C3-1D8D-4F74-90E9-B05B82577C59}"/>
    <cellStyle name="Normal 12 3 3" xfId="3526" xr:uid="{C68BF80E-7DFE-428B-B401-19B3695DD3A7}"/>
    <cellStyle name="Normal 12 3 3 2" xfId="6410" xr:uid="{94AB5C23-F4DE-47CE-AC0B-5DF0D319C706}"/>
    <cellStyle name="Normal 12 3 3 2 2" xfId="15052" xr:uid="{AE6882CF-F895-494D-8D23-5C1261C38184}"/>
    <cellStyle name="Normal 12 3 3 2 2 2" xfId="35420" xr:uid="{6BA695DA-1276-4504-9C8F-3201016AD3F3}"/>
    <cellStyle name="Normal 12 3 3 2 3" xfId="21839" xr:uid="{5C8F6839-D19B-4B62-9E55-B18D284BB530}"/>
    <cellStyle name="Normal 12 3 3 2 3 2" xfId="42207" xr:uid="{28C03F9C-471A-4602-8684-5025E8B89804}"/>
    <cellStyle name="Normal 12 3 3 2 4" xfId="28628" xr:uid="{30784926-5758-4A88-83BB-DA667B8FD05B}"/>
    <cellStyle name="Normal 12 3 3 2 5" xfId="48996" xr:uid="{CA1DBF6C-EBE9-406D-9838-AC07490990D9}"/>
    <cellStyle name="Normal 12 3 3 3" xfId="12204" xr:uid="{D8A3B701-18E1-4A2E-90EE-E6D5B1FAD233}"/>
    <cellStyle name="Normal 12 3 3 3 2" xfId="32572" xr:uid="{11ACC3BC-85E2-44BE-A36F-B41CCE8D9E4B}"/>
    <cellStyle name="Normal 12 3 3 4" xfId="18991" xr:uid="{DCDE7778-CC02-4D6A-B506-8BC853D0D01D}"/>
    <cellStyle name="Normal 12 3 3 4 2" xfId="39359" xr:uid="{45D044F2-DD4B-4DFC-8314-F71757A118E0}"/>
    <cellStyle name="Normal 12 3 3 5" xfId="25780" xr:uid="{DA9338D3-775D-4F8E-992B-D8823718FE73}"/>
    <cellStyle name="Normal 12 3 3 6" xfId="46148" xr:uid="{96CC4B4D-998D-42F2-83A4-5170184F00A2}"/>
    <cellStyle name="Normal 12 3 3_Exec Drivers" xfId="8714" xr:uid="{0E72A503-B808-4303-A071-98A6E3B9882F}"/>
    <cellStyle name="Normal 12 3 4" xfId="4274" xr:uid="{3BAAB2E7-2C46-4E7D-91F6-FDD275DA3306}"/>
    <cellStyle name="Normal 12 3 4 2" xfId="7122" xr:uid="{E3D9B31B-5D89-4E63-8C2D-8458D503CDAB}"/>
    <cellStyle name="Normal 12 3 4 2 2" xfId="15764" xr:uid="{C73EEAC9-639B-479F-A308-F61A52EE9B87}"/>
    <cellStyle name="Normal 12 3 4 2 2 2" xfId="36132" xr:uid="{DA7C7466-C61B-48DB-821A-0FB9F4579A7C}"/>
    <cellStyle name="Normal 12 3 4 2 3" xfId="22551" xr:uid="{36006F1D-79D9-419C-915C-EC2E7D11094A}"/>
    <cellStyle name="Normal 12 3 4 2 3 2" xfId="42919" xr:uid="{17BEF297-1995-48AC-BA62-B13404F63C5F}"/>
    <cellStyle name="Normal 12 3 4 2 4" xfId="29340" xr:uid="{8CFB5816-5147-4B4B-A56A-4F3F310F958A}"/>
    <cellStyle name="Normal 12 3 4 2 5" xfId="49708" xr:uid="{F51A3E1D-5AEF-4468-9DE3-AE164FAE1E79}"/>
    <cellStyle name="Normal 12 3 4 3" xfId="12916" xr:uid="{CA8946E7-8EA6-4692-9FFE-1C0D53AA7A12}"/>
    <cellStyle name="Normal 12 3 4 3 2" xfId="33284" xr:uid="{00943FC1-57E4-42F8-B5AA-B6B955B1C1A6}"/>
    <cellStyle name="Normal 12 3 4 4" xfId="19703" xr:uid="{9E61ABC4-376F-407C-95F1-7ADD199C68B1}"/>
    <cellStyle name="Normal 12 3 4 4 2" xfId="40071" xr:uid="{E835103C-8B20-4BE1-8AB4-15E674241306}"/>
    <cellStyle name="Normal 12 3 4 5" xfId="26492" xr:uid="{31E4A92D-48D5-49C0-8DFA-43D63D2E2E0A}"/>
    <cellStyle name="Normal 12 3 4 6" xfId="46860" xr:uid="{5B49D6CB-C040-4783-A84D-053987AD7074}"/>
    <cellStyle name="Normal 12 3 5" xfId="2778" xr:uid="{A14D06F0-9C0F-4205-B805-5479883A2D66}"/>
    <cellStyle name="Normal 12 3 5 2" xfId="5698" xr:uid="{3A2F110E-457F-45D2-985B-208F96371536}"/>
    <cellStyle name="Normal 12 3 5 2 2" xfId="14340" xr:uid="{B97D13E4-F6F7-41BC-9880-9A9499FF7182}"/>
    <cellStyle name="Normal 12 3 5 2 2 2" xfId="34708" xr:uid="{BA52917A-E87D-4018-8803-D9DAC402973F}"/>
    <cellStyle name="Normal 12 3 5 2 3" xfId="21127" xr:uid="{7E06D498-E050-42B8-983B-1938EB73E44B}"/>
    <cellStyle name="Normal 12 3 5 2 3 2" xfId="41495" xr:uid="{4F231F1A-E9D3-47B8-93AB-83CF75A95435}"/>
    <cellStyle name="Normal 12 3 5 2 4" xfId="27916" xr:uid="{91AA0C71-A2B7-4CC1-8652-9F00F98BAE96}"/>
    <cellStyle name="Normal 12 3 5 2 5" xfId="48284" xr:uid="{08F61D3D-BA85-444E-8C9A-E390203A0EA7}"/>
    <cellStyle name="Normal 12 3 5 3" xfId="11492" xr:uid="{316FF27F-342D-47A7-9261-800B9E27AE41}"/>
    <cellStyle name="Normal 12 3 5 3 2" xfId="31860" xr:uid="{61DF328E-2FFD-4458-B35A-6274A776C119}"/>
    <cellStyle name="Normal 12 3 5 4" xfId="18279" xr:uid="{AAD85386-86B0-4E58-BD35-4B3AC5511911}"/>
    <cellStyle name="Normal 12 3 5 4 2" xfId="38647" xr:uid="{F18E513B-6622-4A80-94A2-F93EEF48B887}"/>
    <cellStyle name="Normal 12 3 5 5" xfId="25068" xr:uid="{CE2C4C54-7066-41B4-854B-15814C997A00}"/>
    <cellStyle name="Normal 12 3 5 6" xfId="45436" xr:uid="{40511C7E-06F6-49F2-81EA-9B78A5BCAC8F}"/>
    <cellStyle name="Normal 12 3 6" xfId="4986" xr:uid="{C2C28690-1F38-415A-BB5D-6F6E6323EA70}"/>
    <cellStyle name="Normal 12 3 6 2" xfId="13628" xr:uid="{CDF3D8A9-E47E-4339-9928-A1465AC32DF9}"/>
    <cellStyle name="Normal 12 3 6 2 2" xfId="33996" xr:uid="{FC943A8F-6595-4A1F-BE78-4CA9F65FA077}"/>
    <cellStyle name="Normal 12 3 6 3" xfId="20415" xr:uid="{B3616014-0D1D-45C2-B0EC-362F0BFD6E25}"/>
    <cellStyle name="Normal 12 3 6 3 2" xfId="40783" xr:uid="{9EBC1C59-889F-4FF6-9232-1DF7B41AF38B}"/>
    <cellStyle name="Normal 12 3 6 4" xfId="27204" xr:uid="{E5C5AFF2-A9E3-4CB1-B475-E5316BFCCDAF}"/>
    <cellStyle name="Normal 12 3 6 5" xfId="47572" xr:uid="{D826D7AE-F2B2-47CA-A97B-9B7B482605EA}"/>
    <cellStyle name="Normal 12 3 7" xfId="1878" xr:uid="{0C4D6FC6-04B7-4625-BD1F-3A22055843F8}"/>
    <cellStyle name="Normal 12 3 7 2" xfId="10780" xr:uid="{D83BF00D-47F8-497F-8643-9F2436ECFA14}"/>
    <cellStyle name="Normal 12 3 7 2 2" xfId="31148" xr:uid="{DD0CC396-95EA-4544-87FD-CF39F0DA1E11}"/>
    <cellStyle name="Normal 12 3 7 3" xfId="17567" xr:uid="{69AFEDB1-075D-41B3-B68D-C2C02C1D8EB7}"/>
    <cellStyle name="Normal 12 3 7 3 2" xfId="37935" xr:uid="{64EC2824-D50D-4301-B94F-FA20DB585CD3}"/>
    <cellStyle name="Normal 12 3 7 4" xfId="24356" xr:uid="{91DBC5CA-7E8F-413B-ADE9-5DF9A6C14066}"/>
    <cellStyle name="Normal 12 3 7 5" xfId="44724" xr:uid="{1DFC8FB5-9729-4134-A12F-246E84102CED}"/>
    <cellStyle name="Normal 12 3 8" xfId="9997" xr:uid="{66F06381-00A8-4173-A367-2E74E730AB7B}"/>
    <cellStyle name="Normal 12 3 8 2" xfId="30365" xr:uid="{0185D8E4-951C-49A8-BCAB-38FD62E48452}"/>
    <cellStyle name="Normal 12 3 9" xfId="16785" xr:uid="{7C9B5639-4EBD-422D-B3A3-5C1CC0238E7E}"/>
    <cellStyle name="Normal 12 3 9 2" xfId="37153" xr:uid="{D31B85F0-4F7B-430C-AE6A-05C2B6C7F313}"/>
    <cellStyle name="Normal 12 3_Exec Drivers" xfId="2308" xr:uid="{564D7799-9EBF-4E0E-8EE8-05C9D0AB95E4}"/>
    <cellStyle name="Normal 12 4" xfId="611" xr:uid="{A016A9C4-F5B2-4504-A625-60356D909F66}"/>
    <cellStyle name="Normal 12 5" xfId="1439" xr:uid="{AB313A8D-0AC5-4B27-A1FF-58BDCB276B4C}"/>
    <cellStyle name="Normal 12 5 2" xfId="7967" xr:uid="{BF9F87F2-B9BE-4AC9-9661-FBC5B54D625B}"/>
    <cellStyle name="Normal 12 5 2 2" xfId="16479" xr:uid="{DA0F69E7-15F2-4021-BEAD-604CE5D4BF26}"/>
    <cellStyle name="Normal 12 5 2 2 2" xfId="36847" xr:uid="{11757403-49D5-4C36-B927-3AA9A1D83036}"/>
    <cellStyle name="Normal 12 5 2 3" xfId="23266" xr:uid="{64A61180-2C7A-48DE-8E7C-3A74E5C50CEF}"/>
    <cellStyle name="Normal 12 5 2 3 2" xfId="43634" xr:uid="{A2E64B68-D974-4071-A0ED-70976C643093}"/>
    <cellStyle name="Normal 12 5 2 4" xfId="30055" xr:uid="{DFB3C000-3902-460A-B333-A656EDA8D83C}"/>
    <cellStyle name="Normal 12 5 2 5" xfId="50423" xr:uid="{43A118A2-1250-4579-8033-2AAC6497DC5F}"/>
    <cellStyle name="Normal 12 5 3" xfId="2367" xr:uid="{31079FD8-9A48-4378-9856-593028CE23F8}"/>
    <cellStyle name="Normal 12 5 4" xfId="10355" xr:uid="{ECA4306A-3481-4571-A470-4D97F5A0F964}"/>
    <cellStyle name="Normal 12 5 4 2" xfId="30723" xr:uid="{E57FF296-8027-47CE-AF86-5CCA8A47A8CD}"/>
    <cellStyle name="Normal 12 5 5" xfId="17142" xr:uid="{CB8534A9-8473-4A6D-A14E-E564D5F0B7C2}"/>
    <cellStyle name="Normal 12 5 5 2" xfId="37510" xr:uid="{4E9E4F9B-391E-45A3-90C1-2B0BC4B3C5EF}"/>
    <cellStyle name="Normal 12 5 6" xfId="23931" xr:uid="{ABD74456-2512-4682-B2D8-6656A52B6BAA}"/>
    <cellStyle name="Normal 12 5 7" xfId="44299" xr:uid="{58EDE940-892D-45E6-8694-64F5898A46F2}"/>
    <cellStyle name="Normal 12 5_Exec Drivers" xfId="9434" xr:uid="{F2EE22EA-29D7-4E5F-A81C-4A99C18040E6}"/>
    <cellStyle name="Normal 12 6" xfId="2577" xr:uid="{7378965D-7C7C-4395-AE16-001CFF38FDCD}"/>
    <cellStyle name="Normal 12 6 2" xfId="4074" xr:uid="{4B773B45-907B-4210-B5EF-073AAE7D9314}"/>
    <cellStyle name="Normal 12 6 2 2" xfId="6934" xr:uid="{2E6458A0-1E81-407C-84C4-01547AE220A4}"/>
    <cellStyle name="Normal 12 6 2 2 2" xfId="15576" xr:uid="{51C9D1F8-F996-49C0-B7EE-39D73B2D86D9}"/>
    <cellStyle name="Normal 12 6 2 2 2 2" xfId="35944" xr:uid="{ADC5DCB4-0883-4F03-91D1-C4A66FF5A3BA}"/>
    <cellStyle name="Normal 12 6 2 2 3" xfId="22363" xr:uid="{32794434-36FF-4177-AAC0-86DC320E84C8}"/>
    <cellStyle name="Normal 12 6 2 2 3 2" xfId="42731" xr:uid="{DCAD1EAC-A30D-43C6-9B5B-9A59F7CE439A}"/>
    <cellStyle name="Normal 12 6 2 2 4" xfId="29152" xr:uid="{4DBA37E9-A4E7-40A8-A2B9-8822AF5C9A4A}"/>
    <cellStyle name="Normal 12 6 2 2 5" xfId="49520" xr:uid="{2930D66D-469C-4607-9B23-1F6F225EF268}"/>
    <cellStyle name="Normal 12 6 2 3" xfId="12728" xr:uid="{60F98EFF-C4B9-4AA4-B3E8-57BF690B58A2}"/>
    <cellStyle name="Normal 12 6 2 3 2" xfId="33096" xr:uid="{03F330CC-75E8-4DC4-8CBE-5DF2A271E130}"/>
    <cellStyle name="Normal 12 6 2 4" xfId="19515" xr:uid="{BBAE9CCC-C317-4EF4-91C8-F261F1F6DB2B}"/>
    <cellStyle name="Normal 12 6 2 4 2" xfId="39883" xr:uid="{D70B7836-8AC2-48D3-8863-697BFC6FD23F}"/>
    <cellStyle name="Normal 12 6 2 5" xfId="26304" xr:uid="{4E391219-CF4F-4E9E-BB5D-A7BAE132DE1E}"/>
    <cellStyle name="Normal 12 6 2 6" xfId="46672" xr:uid="{3E268C6B-B74E-4AFA-A73F-D35D99F90998}"/>
    <cellStyle name="Normal 12 6 3" xfId="4798" xr:uid="{21EEB869-9958-4C5A-A0A2-3FE36ACD81DA}"/>
    <cellStyle name="Normal 12 6 3 2" xfId="7646" xr:uid="{2B013166-2513-4BF2-87B6-414FB4481F62}"/>
    <cellStyle name="Normal 12 6 3 2 2" xfId="16288" xr:uid="{D8C05618-E401-40E8-BAF0-D3CCEAACC394}"/>
    <cellStyle name="Normal 12 6 3 2 2 2" xfId="36656" xr:uid="{4C5456B9-0E26-40FA-B9DA-5E11E7A3DBB5}"/>
    <cellStyle name="Normal 12 6 3 2 3" xfId="23075" xr:uid="{829176CC-DCE6-418A-AF07-4F3B0A40CE44}"/>
    <cellStyle name="Normal 12 6 3 2 3 2" xfId="43443" xr:uid="{D8270ADF-CF08-41E5-8ADA-797D5C64DB14}"/>
    <cellStyle name="Normal 12 6 3 2 4" xfId="29864" xr:uid="{E6304ADD-B83B-4CBA-A6EC-9ADEBE4895CE}"/>
    <cellStyle name="Normal 12 6 3 2 5" xfId="50232" xr:uid="{24BB207B-A22E-4E8B-9589-8409E00C33B0}"/>
    <cellStyle name="Normal 12 6 3 3" xfId="13440" xr:uid="{3B13F6B1-4DCD-4E57-9DC1-4B529356E224}"/>
    <cellStyle name="Normal 12 6 3 3 2" xfId="33808" xr:uid="{E065FACE-39B4-4B41-9971-90FEB636604E}"/>
    <cellStyle name="Normal 12 6 3 4" xfId="20227" xr:uid="{BC3396DA-EF4E-4D68-9C11-3E887C4EFD0E}"/>
    <cellStyle name="Normal 12 6 3 4 2" xfId="40595" xr:uid="{48DA8994-097A-4608-B32E-300EA6AFF993}"/>
    <cellStyle name="Normal 12 6 3 5" xfId="27016" xr:uid="{B706F27D-7434-4EB6-B05D-6EBD58D3B2C8}"/>
    <cellStyle name="Normal 12 6 3 6" xfId="47384" xr:uid="{6DED39F7-9338-494F-B42C-CDF4F9A59318}"/>
    <cellStyle name="Normal 12 6 4" xfId="3326" xr:uid="{979E0D8F-5A93-429D-AE3C-B1C685B2501A}"/>
    <cellStyle name="Normal 12 6 4 2" xfId="6222" xr:uid="{4F405E0D-10EB-4CD2-ACF4-599DCC935482}"/>
    <cellStyle name="Normal 12 6 4 2 2" xfId="14864" xr:uid="{FC02C0CF-C213-4D37-88E8-F8A2839DA0ED}"/>
    <cellStyle name="Normal 12 6 4 2 2 2" xfId="35232" xr:uid="{0D13C1FB-5718-499F-8325-FDFF9824CA09}"/>
    <cellStyle name="Normal 12 6 4 2 3" xfId="21651" xr:uid="{01D2ED15-9D84-4C49-9DED-DAC537AF4364}"/>
    <cellStyle name="Normal 12 6 4 2 3 2" xfId="42019" xr:uid="{DE824AE5-5FC6-48F2-A2A9-FDF7F07CA68B}"/>
    <cellStyle name="Normal 12 6 4 2 4" xfId="28440" xr:uid="{B79ED32A-4E27-481E-A932-EC52DC854745}"/>
    <cellStyle name="Normal 12 6 4 2 5" xfId="48808" xr:uid="{2CD26522-3576-4B03-828F-4A83955EDF62}"/>
    <cellStyle name="Normal 12 6 4 3" xfId="12016" xr:uid="{CF052560-AA36-444E-BEFB-2F6AF55DBE44}"/>
    <cellStyle name="Normal 12 6 4 3 2" xfId="32384" xr:uid="{8DCCD477-F2AB-445F-AFF6-D5FC4A2857A0}"/>
    <cellStyle name="Normal 12 6 4 4" xfId="18803" xr:uid="{93CF2579-68C7-4AAA-84E7-3BE5544441C4}"/>
    <cellStyle name="Normal 12 6 4 4 2" xfId="39171" xr:uid="{1F50E5AF-5DA1-4601-8F8E-0E2DFF2B8445}"/>
    <cellStyle name="Normal 12 6 4 5" xfId="25592" xr:uid="{867FE776-1D6A-4CF7-ADDC-C6831AB292F8}"/>
    <cellStyle name="Normal 12 6 4 6" xfId="45960" xr:uid="{F1978BC2-CC4D-452F-8D5B-0BB23458416C}"/>
    <cellStyle name="Normal 12 6 5" xfId="5510" xr:uid="{66F39E7C-E3D3-469B-93B5-76345F5D8788}"/>
    <cellStyle name="Normal 12 6 5 2" xfId="14152" xr:uid="{FF4E8AF8-639F-4CE0-B36E-54844A8C7D9F}"/>
    <cellStyle name="Normal 12 6 5 2 2" xfId="34520" xr:uid="{3BAA4FA0-DD16-408D-9CF1-094454B196AA}"/>
    <cellStyle name="Normal 12 6 5 3" xfId="20939" xr:uid="{680C7389-93DE-4D00-A49B-E1F28BC15BAC}"/>
    <cellStyle name="Normal 12 6 5 3 2" xfId="41307" xr:uid="{5056E3C9-0F96-4BF2-B009-CD0C438BAE71}"/>
    <cellStyle name="Normal 12 6 5 4" xfId="27728" xr:uid="{05DF008E-CF58-4999-ADEB-3C08B147025E}"/>
    <cellStyle name="Normal 12 6 5 5" xfId="48096" xr:uid="{648C07F4-F148-42FE-9EF9-AAF072D5CEFB}"/>
    <cellStyle name="Normal 12 6 6" xfId="11304" xr:uid="{7CAE35DB-7FE6-43E9-BF9A-C6E91609AFD9}"/>
    <cellStyle name="Normal 12 6 6 2" xfId="31672" xr:uid="{C29AD34D-A7CA-4525-A7FA-C44F12934521}"/>
    <cellStyle name="Normal 12 6 7" xfId="18091" xr:uid="{2F7B82EF-5A00-4451-BE8D-E3E4DDE7539B}"/>
    <cellStyle name="Normal 12 6 7 2" xfId="38459" xr:uid="{06745A63-F9D1-4FC6-A4D2-091E4034D9B2}"/>
    <cellStyle name="Normal 12 6 8" xfId="24880" xr:uid="{F25EF4B0-1183-4F4E-84C4-6018E4F35059}"/>
    <cellStyle name="Normal 12 6 9" xfId="45248" xr:uid="{E7384A2C-3FCA-405B-AE0A-F8268C0425BE}"/>
    <cellStyle name="Normal 12 6_Exec Drivers" xfId="9076" xr:uid="{945B9463-7CBC-425F-9F97-6CDA5BF6DA7D}"/>
    <cellStyle name="Normal 12 7" xfId="3524" xr:uid="{A9920A37-D827-46ED-A615-704EAFDB5990}"/>
    <cellStyle name="Normal 12 7 2" xfId="6408" xr:uid="{F2749E13-5736-4557-84B8-EE1B5B7F17FB}"/>
    <cellStyle name="Normal 12 7 2 2" xfId="15050" xr:uid="{270BD3AB-5317-4206-BA7D-1B756EE830BF}"/>
    <cellStyle name="Normal 12 7 2 2 2" xfId="35418" xr:uid="{986365F7-F70E-4ED3-8009-1451887306A2}"/>
    <cellStyle name="Normal 12 7 2 3" xfId="21837" xr:uid="{18E226DA-7A54-4DA0-B51E-349A8F7B1FD4}"/>
    <cellStyle name="Normal 12 7 2 3 2" xfId="42205" xr:uid="{051F0FA5-5FD5-422E-B521-E831EA2149EA}"/>
    <cellStyle name="Normal 12 7 2 4" xfId="28626" xr:uid="{063069F8-BB87-4025-BF0E-AC64342DA8BA}"/>
    <cellStyle name="Normal 12 7 2 5" xfId="48994" xr:uid="{E70A15EF-1C8D-4052-8921-C188C883F5CC}"/>
    <cellStyle name="Normal 12 7 3" xfId="12202" xr:uid="{A3758B8F-8861-48D1-9CFE-80EDF82B019F}"/>
    <cellStyle name="Normal 12 7 3 2" xfId="32570" xr:uid="{AE05FAB5-1DEC-4271-BB6D-E175FB97D499}"/>
    <cellStyle name="Normal 12 7 4" xfId="18989" xr:uid="{2205CCBD-136E-4D58-89C4-CFC106F3F8CA}"/>
    <cellStyle name="Normal 12 7 4 2" xfId="39357" xr:uid="{51EA80F7-9140-4FA7-93E6-530986A69BA9}"/>
    <cellStyle name="Normal 12 7 5" xfId="25778" xr:uid="{61475480-5324-45FD-9B5F-9FEC9092E8D5}"/>
    <cellStyle name="Normal 12 7 6" xfId="46146" xr:uid="{911682A4-8A34-4652-AED1-9B107A5CFCFA}"/>
    <cellStyle name="Normal 12 8" xfId="4272" xr:uid="{0CAC5F60-EDDC-4C11-B47C-7F905B7F3132}"/>
    <cellStyle name="Normal 12 8 2" xfId="7120" xr:uid="{25486BA1-A55C-4F4E-BE17-F7907FD25337}"/>
    <cellStyle name="Normal 12 8 2 2" xfId="15762" xr:uid="{57E0C5F7-5EFF-400E-B18F-E44D90343659}"/>
    <cellStyle name="Normal 12 8 2 2 2" xfId="36130" xr:uid="{B903131E-C152-4BD6-A24E-CBE1E4C8DA0F}"/>
    <cellStyle name="Normal 12 8 2 3" xfId="22549" xr:uid="{61E91A94-33DF-4767-8014-4B6392FD2B78}"/>
    <cellStyle name="Normal 12 8 2 3 2" xfId="42917" xr:uid="{C7BD0798-0B3A-476C-8833-3419C5D1D041}"/>
    <cellStyle name="Normal 12 8 2 4" xfId="29338" xr:uid="{879FE100-13A6-4FAA-9FBF-422345769DEC}"/>
    <cellStyle name="Normal 12 8 2 5" xfId="49706" xr:uid="{DC2C7835-C63F-4916-8E8B-55D1241759EC}"/>
    <cellStyle name="Normal 12 8 3" xfId="12914" xr:uid="{2B736268-4205-4196-AF3B-D07A931A52F5}"/>
    <cellStyle name="Normal 12 8 3 2" xfId="33282" xr:uid="{813B8AEF-52CC-46FE-9AC6-620813FD24BD}"/>
    <cellStyle name="Normal 12 8 4" xfId="19701" xr:uid="{3FA36784-6947-4BA1-94AC-7FB68E93DDE3}"/>
    <cellStyle name="Normal 12 8 4 2" xfId="40069" xr:uid="{F4A6BCDA-7823-4B23-895E-E9C49B6C9D2E}"/>
    <cellStyle name="Normal 12 8 5" xfId="26490" xr:uid="{550EA9D3-0D65-4F1F-A342-9DB8A4F67439}"/>
    <cellStyle name="Normal 12 8 6" xfId="46858" xr:uid="{FAF5B317-3803-4CB4-B827-289E176F801C}"/>
    <cellStyle name="Normal 12 9" xfId="2776" xr:uid="{6B4165F2-EC6C-4E77-BBC9-807708DACB38}"/>
    <cellStyle name="Normal 12 9 2" xfId="5696" xr:uid="{D85C2772-FBE6-4949-94B3-2116D396B122}"/>
    <cellStyle name="Normal 12 9 2 2" xfId="14338" xr:uid="{2051ECD0-4DD6-4481-9CDF-4EF9A702CFB0}"/>
    <cellStyle name="Normal 12 9 2 2 2" xfId="34706" xr:uid="{99203C8E-39B4-4EC5-B6C6-741C729E8276}"/>
    <cellStyle name="Normal 12 9 2 3" xfId="21125" xr:uid="{AE96D77A-547D-4660-AAF9-DF33126CE0DE}"/>
    <cellStyle name="Normal 12 9 2 3 2" xfId="41493" xr:uid="{0C8B2BF0-BD15-4E9E-A5AB-FB1CEFBEB362}"/>
    <cellStyle name="Normal 12 9 2 4" xfId="27914" xr:uid="{E4524DD3-2434-465E-B8F3-1084AB934103}"/>
    <cellStyle name="Normal 12 9 2 5" xfId="48282" xr:uid="{091BD3BC-48C9-47C4-AD7F-D7602B9DD066}"/>
    <cellStyle name="Normal 12 9 3" xfId="11490" xr:uid="{FF5F1ED2-9AE2-4C36-AE3D-BAC2111E4EFD}"/>
    <cellStyle name="Normal 12 9 3 2" xfId="31858" xr:uid="{FD7AC854-2760-4600-852F-922261915D32}"/>
    <cellStyle name="Normal 12 9 4" xfId="18277" xr:uid="{6DC06761-EAC6-4DEF-BC77-E560D492C016}"/>
    <cellStyle name="Normal 12 9 4 2" xfId="38645" xr:uid="{CEAC9E6E-1CDF-4B6B-ADE6-0345015B9814}"/>
    <cellStyle name="Normal 12 9 5" xfId="25066" xr:uid="{7870021B-F57C-4494-8508-B130C6C2DB2D}"/>
    <cellStyle name="Normal 12 9 6" xfId="45434" xr:uid="{832B91AA-8EBD-43B2-8D71-C6D835E71F80}"/>
    <cellStyle name="Normal 12_Exec Drivers" xfId="8270" xr:uid="{C8D9C440-6E2C-41E0-87F7-DA68151324C3}"/>
    <cellStyle name="Normal 13" xfId="578" xr:uid="{37BC4E9A-C251-4273-8F41-DFD2F7312176}"/>
    <cellStyle name="Normal 13 2" xfId="1039" xr:uid="{3B9FAE1A-55DC-4D0A-B00F-A57742962E8E}"/>
    <cellStyle name="Normal 13 3" xfId="1040" xr:uid="{CEA2413B-F63C-43B8-8D1A-D26A1027EB84}"/>
    <cellStyle name="Normal 13_Exec Drivers" xfId="8498" xr:uid="{E8432A6A-8AD6-4526-AC84-1ACAF70A6D16}"/>
    <cellStyle name="Normal 14" xfId="575" xr:uid="{505EF2B4-E2C9-4B0D-8FA2-87FEABCB1717}"/>
    <cellStyle name="Normal 14 2" xfId="1041" xr:uid="{F408265A-35EC-47F2-8ADD-69AF2CABA852}"/>
    <cellStyle name="Normal 14 3" xfId="1042" xr:uid="{1BF862C0-980B-4398-A54A-CDF734F626F7}"/>
    <cellStyle name="Normal 14_Exec Drivers" xfId="8829" xr:uid="{7B49728F-ED58-476B-BA83-0B729CDA1322}"/>
    <cellStyle name="Normal 15" xfId="154" xr:uid="{922D11F9-DF8E-4BA6-9BF6-746B41F969C9}"/>
    <cellStyle name="Normal 15 10" xfId="1881" xr:uid="{28AD8ADB-5D69-4C10-9871-622E5D2AB2F3}"/>
    <cellStyle name="Normal 15 10 2" xfId="10781" xr:uid="{14E77BCF-61C7-4BEC-95FA-C25DC66ECE29}"/>
    <cellStyle name="Normal 15 10 2 2" xfId="31149" xr:uid="{8578AFE6-1284-4097-89CD-E658ADD068AB}"/>
    <cellStyle name="Normal 15 10 3" xfId="17568" xr:uid="{2F357114-9DD3-49ED-A085-56B8D596171C}"/>
    <cellStyle name="Normal 15 10 3 2" xfId="37936" xr:uid="{C66ED5F9-0654-4323-8D9D-272DBF774BF1}"/>
    <cellStyle name="Normal 15 10 4" xfId="24357" xr:uid="{F4A13B66-C5FF-4E52-905E-920E160AB4F2}"/>
    <cellStyle name="Normal 15 10 5" xfId="44725" xr:uid="{C2D9F1ED-3174-42FC-BEE8-F7FDF9CC23F1}"/>
    <cellStyle name="Normal 15 11" xfId="9790" xr:uid="{8C074391-7153-4A18-A64B-AE74A247394F}"/>
    <cellStyle name="Normal 15 11 2" xfId="30158" xr:uid="{1E657832-9C4D-482F-B534-E9BBA7E4C215}"/>
    <cellStyle name="Normal 15 12" xfId="16578" xr:uid="{B28C808E-0F0D-45B5-B951-872E4C90C6AB}"/>
    <cellStyle name="Normal 15 12 2" xfId="36946" xr:uid="{5B1C5020-90D9-456D-81AC-BD799B25E8E1}"/>
    <cellStyle name="Normal 15 13" xfId="23367" xr:uid="{F2BDEB61-8B26-4B90-A608-6BA121A22A96}"/>
    <cellStyle name="Normal 15 14" xfId="43735" xr:uid="{699486CF-C283-47FB-BAEB-EE5EE102CBA7}"/>
    <cellStyle name="Normal 15 2" xfId="504" xr:uid="{F2896FDA-4723-4B92-8758-7C496C697DBE}"/>
    <cellStyle name="Normal 15 2 10" xfId="23554" xr:uid="{3ED480F0-28AA-45E1-B8A8-DE7DA3786090}"/>
    <cellStyle name="Normal 15 2 11" xfId="43922" xr:uid="{EFC26DA4-F5BE-4D03-8F1B-EB5D2BABE376}"/>
    <cellStyle name="Normal 15 2 2" xfId="1644" xr:uid="{F0A5C6E4-DC9A-4786-8FB9-7BA7C9048C15}"/>
    <cellStyle name="Normal 15 2 2 10" xfId="44504" xr:uid="{04400BBE-723E-4F82-9C47-3549E1AC6107}"/>
    <cellStyle name="Normal 15 2 2 2" xfId="4179" xr:uid="{6B546C1E-F4A3-4B92-84C5-FF1C94D72FEE}"/>
    <cellStyle name="Normal 15 2 2 2 2" xfId="7027" xr:uid="{6D6303B0-76A4-4418-B053-00EA4D277DD8}"/>
    <cellStyle name="Normal 15 2 2 2 2 2" xfId="15669" xr:uid="{A8C4B7CF-059B-4983-95D0-2FE83AD710A8}"/>
    <cellStyle name="Normal 15 2 2 2 2 2 2" xfId="36037" xr:uid="{CF37639A-5618-4372-B19B-DB36A29D8E87}"/>
    <cellStyle name="Normal 15 2 2 2 2 3" xfId="22456" xr:uid="{0B4D5461-C752-4220-B0F6-F211011DF0C9}"/>
    <cellStyle name="Normal 15 2 2 2 2 3 2" xfId="42824" xr:uid="{87BDDABA-C2A4-42F1-A90E-FB232433F97E}"/>
    <cellStyle name="Normal 15 2 2 2 2 4" xfId="29245" xr:uid="{7CCEDCAF-AC05-4285-8D58-8B65B648E732}"/>
    <cellStyle name="Normal 15 2 2 2 2 5" xfId="49613" xr:uid="{BB80A543-54DD-43DA-B5AD-BBDCE232CBBE}"/>
    <cellStyle name="Normal 15 2 2 2 3" xfId="12821" xr:uid="{6C17642A-58A2-45FD-B4F8-94AF63C0587F}"/>
    <cellStyle name="Normal 15 2 2 2 3 2" xfId="33189" xr:uid="{A837DF9F-C6C7-4C96-BA6C-3FA4B0D32AA2}"/>
    <cellStyle name="Normal 15 2 2 2 4" xfId="19608" xr:uid="{F50DFA40-5F0D-411F-B2B1-5918A03FE0C0}"/>
    <cellStyle name="Normal 15 2 2 2 4 2" xfId="39976" xr:uid="{F78167C8-BF6A-4E15-B04C-CEBE4E14C682}"/>
    <cellStyle name="Normal 15 2 2 2 5" xfId="26397" xr:uid="{3A3E1425-B0F8-4AD1-8418-A085B5C779E1}"/>
    <cellStyle name="Normal 15 2 2 2 6" xfId="46765" xr:uid="{5EB5BB36-52A7-4156-B06F-9FF1C04BCF84}"/>
    <cellStyle name="Normal 15 2 2 2_Exec Drivers" xfId="8252" xr:uid="{5E3362E8-0108-46CD-B0C1-735F12CF7BE0}"/>
    <cellStyle name="Normal 15 2 2 3" xfId="4891" xr:uid="{16BBB665-BD50-4867-ADA9-AFA5145858E7}"/>
    <cellStyle name="Normal 15 2 2 3 2" xfId="7739" xr:uid="{72B0AB78-94F1-4614-BDE5-7A57242C2DA0}"/>
    <cellStyle name="Normal 15 2 2 3 2 2" xfId="16381" xr:uid="{E324A18E-6802-4540-9950-D3CD925257C5}"/>
    <cellStyle name="Normal 15 2 2 3 2 2 2" xfId="36749" xr:uid="{D4C57F5B-229C-4E81-8F3A-D462167BDB3E}"/>
    <cellStyle name="Normal 15 2 2 3 2 3" xfId="23168" xr:uid="{5916D7EE-3996-456C-85BA-4272B8B0084D}"/>
    <cellStyle name="Normal 15 2 2 3 2 3 2" xfId="43536" xr:uid="{B9F2EE1D-F902-43D3-8AC1-717A9C9434BF}"/>
    <cellStyle name="Normal 15 2 2 3 2 4" xfId="29957" xr:uid="{0EF07795-B527-4761-95CB-613B40D5AD19}"/>
    <cellStyle name="Normal 15 2 2 3 2 5" xfId="50325" xr:uid="{757EA908-18BF-4ADD-9199-A80A0D18BA48}"/>
    <cellStyle name="Normal 15 2 2 3 3" xfId="13533" xr:uid="{30B51196-5CB9-4F94-90F1-AAA2244F1DD9}"/>
    <cellStyle name="Normal 15 2 2 3 3 2" xfId="33901" xr:uid="{8B7A8891-6D77-45BB-BAF7-29549C6F109C}"/>
    <cellStyle name="Normal 15 2 2 3 4" xfId="20320" xr:uid="{555FA0A6-9434-4E25-BC67-5D39DA8651DA}"/>
    <cellStyle name="Normal 15 2 2 3 4 2" xfId="40688" xr:uid="{A489D5C1-5A7E-4704-8319-C49895C3F549}"/>
    <cellStyle name="Normal 15 2 2 3 5" xfId="27109" xr:uid="{F491B48B-83B9-4F70-A6A2-5DDE3D6B8BF9}"/>
    <cellStyle name="Normal 15 2 2 3 6" xfId="47477" xr:uid="{1D2D2BEE-02ED-420E-8BFC-95BBEFFA2183}"/>
    <cellStyle name="Normal 15 2 2 4" xfId="3431" xr:uid="{9E554CD3-702D-4ED2-AECB-901059970E8D}"/>
    <cellStyle name="Normal 15 2 2 4 2" xfId="6315" xr:uid="{B1679F3F-B680-4C2E-A34D-6D1F9CA0D31B}"/>
    <cellStyle name="Normal 15 2 2 4 2 2" xfId="14957" xr:uid="{D1BE2DDC-1475-4A0E-9E04-BFB048A2EF0D}"/>
    <cellStyle name="Normal 15 2 2 4 2 2 2" xfId="35325" xr:uid="{EEB1F63C-AC59-4AA0-94A5-712CDDC8EFDA}"/>
    <cellStyle name="Normal 15 2 2 4 2 3" xfId="21744" xr:uid="{FBB1DFD6-6975-4580-97A2-8E699506E341}"/>
    <cellStyle name="Normal 15 2 2 4 2 3 2" xfId="42112" xr:uid="{597FB139-65A9-4C49-97A8-A3FBFE07B82D}"/>
    <cellStyle name="Normal 15 2 2 4 2 4" xfId="28533" xr:uid="{4E418CD9-A353-439C-BF4B-158C465DA77E}"/>
    <cellStyle name="Normal 15 2 2 4 2 5" xfId="48901" xr:uid="{33FE59E3-C07B-4FED-B74E-3EDFA05B2058}"/>
    <cellStyle name="Normal 15 2 2 4 3" xfId="12109" xr:uid="{3AC0B730-173A-4A68-BC77-DE20AF30A8E9}"/>
    <cellStyle name="Normal 15 2 2 4 3 2" xfId="32477" xr:uid="{F1FDFE53-F309-408D-9DCB-53887128ED68}"/>
    <cellStyle name="Normal 15 2 2 4 4" xfId="18896" xr:uid="{D064F920-2D16-434A-9AAF-F60EE4A15DF1}"/>
    <cellStyle name="Normal 15 2 2 4 4 2" xfId="39264" xr:uid="{38847B08-90C2-4FCE-A9EA-94BA688E9D5F}"/>
    <cellStyle name="Normal 15 2 2 4 5" xfId="25685" xr:uid="{E9101770-E3C8-4144-8C65-8D4478B9ABCD}"/>
    <cellStyle name="Normal 15 2 2 4 6" xfId="46053" xr:uid="{16708CD0-9EC8-4804-A3BB-045A2C1887B6}"/>
    <cellStyle name="Normal 15 2 2 5" xfId="5603" xr:uid="{252025D0-6762-4110-9EA2-86132839A3E6}"/>
    <cellStyle name="Normal 15 2 2 5 2" xfId="14245" xr:uid="{F9EC5434-CB14-44C8-BF2B-802D9AA1D953}"/>
    <cellStyle name="Normal 15 2 2 5 2 2" xfId="34613" xr:uid="{6FC230C5-66B6-4C37-9D9C-E87E0FA3B8AB}"/>
    <cellStyle name="Normal 15 2 2 5 3" xfId="21032" xr:uid="{B9EB9FE0-53C8-4655-AA6E-B73CD0C3F1DA}"/>
    <cellStyle name="Normal 15 2 2 5 3 2" xfId="41400" xr:uid="{CC0D308A-C63D-4E26-9120-5C371936A2BC}"/>
    <cellStyle name="Normal 15 2 2 5 4" xfId="27821" xr:uid="{A101DE16-2A72-4EB9-A887-CEAEE31F17CF}"/>
    <cellStyle name="Normal 15 2 2 5 5" xfId="48189" xr:uid="{C16E946A-5FF7-4064-83C0-1DCE68DA4285}"/>
    <cellStyle name="Normal 15 2 2 6" xfId="2682" xr:uid="{72C321CD-48EA-4136-9107-B054DF8AC8F0}"/>
    <cellStyle name="Normal 15 2 2 6 2" xfId="11397" xr:uid="{A09AB633-68B8-46D8-B892-DE9034EF3F6D}"/>
    <cellStyle name="Normal 15 2 2 6 2 2" xfId="31765" xr:uid="{3F39D48A-A456-4247-AA92-B1C6FBEED4DB}"/>
    <cellStyle name="Normal 15 2 2 6 3" xfId="18184" xr:uid="{37CAB314-D846-47BC-A508-1293B5A3E560}"/>
    <cellStyle name="Normal 15 2 2 6 3 2" xfId="38552" xr:uid="{2FA05212-D126-4FE5-8598-55EC784C32A1}"/>
    <cellStyle name="Normal 15 2 2 6 4" xfId="24973" xr:uid="{46E39ED1-56A6-4480-A6FA-C313660B76AB}"/>
    <cellStyle name="Normal 15 2 2 6 5" xfId="45341" xr:uid="{BCF9DFEA-2119-4C2D-AD89-24DBC3D0A591}"/>
    <cellStyle name="Normal 15 2 2 7" xfId="10560" xr:uid="{478A7177-D375-4BC4-93B4-8D7CEDEC1EC8}"/>
    <cellStyle name="Normal 15 2 2 7 2" xfId="30928" xr:uid="{C33359C9-BD47-476D-B971-7002A5DA2CDB}"/>
    <cellStyle name="Normal 15 2 2 8" xfId="17347" xr:uid="{7A20C45E-AD4A-44E0-AD78-065E319C1174}"/>
    <cellStyle name="Normal 15 2 2 8 2" xfId="37715" xr:uid="{6574E974-EAA1-4C92-AD46-9EA766C54449}"/>
    <cellStyle name="Normal 15 2 2 9" xfId="24136" xr:uid="{D3316276-2B28-41C3-A92F-6AA4CA8D4F85}"/>
    <cellStyle name="Normal 15 2 2_Exec Drivers" xfId="9429" xr:uid="{072044F1-4A3E-4CD8-AF11-90C6D91D5AB8}"/>
    <cellStyle name="Normal 15 2 3" xfId="3528" xr:uid="{557C1B57-8EB9-4AA1-9B9A-6F566DF7A760}"/>
    <cellStyle name="Normal 15 2 3 2" xfId="6412" xr:uid="{2CF46E8B-CEBE-4D65-8B42-FBB6BAA659CA}"/>
    <cellStyle name="Normal 15 2 3 2 2" xfId="15054" xr:uid="{54E76A6F-A60D-4713-8494-477FCECBCE5A}"/>
    <cellStyle name="Normal 15 2 3 2 2 2" xfId="35422" xr:uid="{C51BF7C1-E10B-42C8-9A8D-7BE002CB6919}"/>
    <cellStyle name="Normal 15 2 3 2 3" xfId="21841" xr:uid="{2576CFD5-6359-491D-89DC-0316F77331C8}"/>
    <cellStyle name="Normal 15 2 3 2 3 2" xfId="42209" xr:uid="{0BBF80C0-5E6D-4B08-BF15-92E26F807F93}"/>
    <cellStyle name="Normal 15 2 3 2 4" xfId="28630" xr:uid="{08F9B35C-5153-4426-BA63-F6625B8EF402}"/>
    <cellStyle name="Normal 15 2 3 2 5" xfId="48998" xr:uid="{69D37DD0-E746-4D88-A4A0-73A929981E26}"/>
    <cellStyle name="Normal 15 2 3 3" xfId="12206" xr:uid="{307FE09B-FD2C-4016-AE43-E649BF091F72}"/>
    <cellStyle name="Normal 15 2 3 3 2" xfId="32574" xr:uid="{D5B5A9CE-CE37-4ACB-8681-86A12AAD0B52}"/>
    <cellStyle name="Normal 15 2 3 4" xfId="18993" xr:uid="{82A23CAB-5318-4B0C-BAF8-FB79FE6BCC60}"/>
    <cellStyle name="Normal 15 2 3 4 2" xfId="39361" xr:uid="{0A98846C-FCE8-47B0-8D71-3F360A5036FF}"/>
    <cellStyle name="Normal 15 2 3 5" xfId="25782" xr:uid="{F3035AA7-8EF7-4DB4-B34C-8C5E2EFA7B58}"/>
    <cellStyle name="Normal 15 2 3 6" xfId="46150" xr:uid="{EDF99C35-B3D2-4B4C-97AF-82E39E692F37}"/>
    <cellStyle name="Normal 15 2 3_Exec Drivers" xfId="9514" xr:uid="{265CAAEC-B83B-4769-950C-575E7D276264}"/>
    <cellStyle name="Normal 15 2 4" xfId="4276" xr:uid="{D48B8F16-F132-494A-945B-05F7E7C6B14E}"/>
    <cellStyle name="Normal 15 2 4 2" xfId="7124" xr:uid="{1DE50923-18FC-4B37-B098-3B6D06BD8F06}"/>
    <cellStyle name="Normal 15 2 4 2 2" xfId="15766" xr:uid="{261F1CAE-C0E5-4AB4-A11C-EBD7E4473EFA}"/>
    <cellStyle name="Normal 15 2 4 2 2 2" xfId="36134" xr:uid="{2539B5B7-E7C5-461F-A053-75D011858BE0}"/>
    <cellStyle name="Normal 15 2 4 2 3" xfId="22553" xr:uid="{6DA26EC5-131F-42A5-B69B-1B8FAB6147C0}"/>
    <cellStyle name="Normal 15 2 4 2 3 2" xfId="42921" xr:uid="{02388ACD-A01C-43D4-BBE4-41E8A50E2EA7}"/>
    <cellStyle name="Normal 15 2 4 2 4" xfId="29342" xr:uid="{E56D319D-6542-40DD-86B5-FA8DF80C6505}"/>
    <cellStyle name="Normal 15 2 4 2 5" xfId="49710" xr:uid="{27E96DE6-D453-4A22-A488-B99068C77B3A}"/>
    <cellStyle name="Normal 15 2 4 3" xfId="12918" xr:uid="{6B90CDB0-A69D-43EA-8D5E-40288FAB176C}"/>
    <cellStyle name="Normal 15 2 4 3 2" xfId="33286" xr:uid="{3281E0FC-AC9D-4EA5-ADED-8B14BB665BD8}"/>
    <cellStyle name="Normal 15 2 4 4" xfId="19705" xr:uid="{733C9A5F-6755-42C1-915E-7EDA57480C1A}"/>
    <cellStyle name="Normal 15 2 4 4 2" xfId="40073" xr:uid="{2175D69E-8453-447E-859F-CA84C3BBA7DF}"/>
    <cellStyle name="Normal 15 2 4 5" xfId="26494" xr:uid="{F186346F-A488-4879-B74B-93DDC9344522}"/>
    <cellStyle name="Normal 15 2 4 6" xfId="46862" xr:uid="{19D44818-9425-412A-8A03-4C8057CDCF50}"/>
    <cellStyle name="Normal 15 2 5" xfId="2780" xr:uid="{267C2688-C6FA-43F5-8342-1C34531C4A00}"/>
    <cellStyle name="Normal 15 2 5 2" xfId="5700" xr:uid="{ACBA6386-D4AF-4203-BD77-1BE45B8ECDEE}"/>
    <cellStyle name="Normal 15 2 5 2 2" xfId="14342" xr:uid="{83431901-A585-413E-9433-F25298E29622}"/>
    <cellStyle name="Normal 15 2 5 2 2 2" xfId="34710" xr:uid="{840EFE39-BBE9-411E-B34E-E934E1E01953}"/>
    <cellStyle name="Normal 15 2 5 2 3" xfId="21129" xr:uid="{B4B8D3DC-8D56-456C-8017-593CAA99D0FA}"/>
    <cellStyle name="Normal 15 2 5 2 3 2" xfId="41497" xr:uid="{216AB232-5032-4027-B74E-24C63C681DD4}"/>
    <cellStyle name="Normal 15 2 5 2 4" xfId="27918" xr:uid="{981D6660-7F4B-4F10-9265-475F4EAF0D0B}"/>
    <cellStyle name="Normal 15 2 5 2 5" xfId="48286" xr:uid="{DCFB2F1D-8BF5-40E3-8D5C-21CFC8DC2733}"/>
    <cellStyle name="Normal 15 2 5 3" xfId="11494" xr:uid="{D7FB8B7F-BFB3-4E82-8C8E-FCDFA6668A83}"/>
    <cellStyle name="Normal 15 2 5 3 2" xfId="31862" xr:uid="{A054BBC9-D42E-4058-ACAD-9EBA488E4111}"/>
    <cellStyle name="Normal 15 2 5 4" xfId="18281" xr:uid="{B5DD5D2C-763B-4C7C-9284-CE723F934817}"/>
    <cellStyle name="Normal 15 2 5 4 2" xfId="38649" xr:uid="{800B148E-354F-4969-946C-5F99DE05B880}"/>
    <cellStyle name="Normal 15 2 5 5" xfId="25070" xr:uid="{8A9241BD-FF4E-4235-B9D5-DC1137C43B3E}"/>
    <cellStyle name="Normal 15 2 5 6" xfId="45438" xr:uid="{C45919E2-7A8F-4435-8220-7C30CDDF5F03}"/>
    <cellStyle name="Normal 15 2 6" xfId="4988" xr:uid="{FFA6E3C7-A9E8-4038-95CD-60D304480F14}"/>
    <cellStyle name="Normal 15 2 6 2" xfId="13630" xr:uid="{FCB5C448-BB26-477E-BEAC-F71E5ECDFA8D}"/>
    <cellStyle name="Normal 15 2 6 2 2" xfId="33998" xr:uid="{736CE3C2-577A-4661-9411-EB176F7E417A}"/>
    <cellStyle name="Normal 15 2 6 3" xfId="20417" xr:uid="{1AA41BBC-A4BD-418B-AD72-288471656CD4}"/>
    <cellStyle name="Normal 15 2 6 3 2" xfId="40785" xr:uid="{145F28EC-C506-42AF-A046-BC9073821CD5}"/>
    <cellStyle name="Normal 15 2 6 4" xfId="27206" xr:uid="{34A4E240-472E-4A66-98C9-C5C4402F63AD}"/>
    <cellStyle name="Normal 15 2 6 5" xfId="47574" xr:uid="{E881C1F7-02A4-4DC0-AB92-6494BF059899}"/>
    <cellStyle name="Normal 15 2 7" xfId="1882" xr:uid="{BC3167AF-88C5-4EBE-AEF1-B9F8327B3243}"/>
    <cellStyle name="Normal 15 2 7 2" xfId="10782" xr:uid="{F09DB33D-680A-4DD5-8092-FACCCF0AA6AC}"/>
    <cellStyle name="Normal 15 2 7 2 2" xfId="31150" xr:uid="{CD780B66-1010-42C8-AFA4-10E4309D811D}"/>
    <cellStyle name="Normal 15 2 7 3" xfId="17569" xr:uid="{87849EDB-3313-43E0-89C5-171C5C2F132F}"/>
    <cellStyle name="Normal 15 2 7 3 2" xfId="37937" xr:uid="{D051FACE-13E9-4B49-8205-FEF165802FC9}"/>
    <cellStyle name="Normal 15 2 7 4" xfId="24358" xr:uid="{8AE6A41F-087E-4E26-9436-2950EFC7D6B4}"/>
    <cellStyle name="Normal 15 2 7 5" xfId="44726" xr:uid="{77D00A7A-EEFD-4C56-BE33-4F5042A8546A}"/>
    <cellStyle name="Normal 15 2 8" xfId="9977" xr:uid="{D31CB1FC-D4C7-4871-A476-DBD961B84B1E}"/>
    <cellStyle name="Normal 15 2 8 2" xfId="30345" xr:uid="{7953F1D1-0904-446A-BC76-7D35DF06F4AF}"/>
    <cellStyle name="Normal 15 2 9" xfId="16765" xr:uid="{777395A2-C8E9-4286-A3E4-6B5614DD95E4}"/>
    <cellStyle name="Normal 15 2 9 2" xfId="37133" xr:uid="{98AEF103-DE20-4AFC-8376-18075B7DBCF0}"/>
    <cellStyle name="Normal 15 2_Exec Drivers" xfId="9027" xr:uid="{37EE5BF1-A83F-4597-9B38-EA74CC2469A2}"/>
    <cellStyle name="Normal 15 3" xfId="512" xr:uid="{EDFC13AE-818C-411D-8991-C6E38C21678E}"/>
    <cellStyle name="Normal 15 3 10" xfId="23561" xr:uid="{6CDF32DF-A41F-46B1-A046-F27780CDE5C5}"/>
    <cellStyle name="Normal 15 3 11" xfId="43929" xr:uid="{BBDF4620-5156-4634-AF8F-85C31BD71152}"/>
    <cellStyle name="Normal 15 3 2" xfId="1651" xr:uid="{088092FC-7850-4E2B-81CA-2512BBB1A743}"/>
    <cellStyle name="Normal 15 3 2 10" xfId="44511" xr:uid="{95034C7E-1A29-4598-BABE-BCFD0F756E48}"/>
    <cellStyle name="Normal 15 3 2 2" xfId="4186" xr:uid="{13D02977-8CB0-406C-B639-BF35FDCC2C70}"/>
    <cellStyle name="Normal 15 3 2 2 2" xfId="7034" xr:uid="{B8E900F5-D48D-46DA-AD54-C60204E5DD5E}"/>
    <cellStyle name="Normal 15 3 2 2 2 2" xfId="15676" xr:uid="{CE525D55-95E8-4E66-A945-CC70D0A8C5CA}"/>
    <cellStyle name="Normal 15 3 2 2 2 2 2" xfId="36044" xr:uid="{3A218EC4-6FD7-42C6-A473-8D51BAA5F9C4}"/>
    <cellStyle name="Normal 15 3 2 2 2 3" xfId="22463" xr:uid="{DB4EEEC4-D9DD-4764-9667-BD9543829C8A}"/>
    <cellStyle name="Normal 15 3 2 2 2 3 2" xfId="42831" xr:uid="{FEF897BB-F029-4C6A-AE95-1E1BDD10192D}"/>
    <cellStyle name="Normal 15 3 2 2 2 4" xfId="29252" xr:uid="{755FA3AB-73F4-44C5-8B4C-0F6F681AC5DC}"/>
    <cellStyle name="Normal 15 3 2 2 2 5" xfId="49620" xr:uid="{8F11F691-7F23-41A9-AE13-42A75375EFCE}"/>
    <cellStyle name="Normal 15 3 2 2 3" xfId="12828" xr:uid="{CAB453E7-0F26-4EA5-8834-AF0963F90FAD}"/>
    <cellStyle name="Normal 15 3 2 2 3 2" xfId="33196" xr:uid="{1C2AE0F6-5D4B-44CA-BFB4-04D3E22469C4}"/>
    <cellStyle name="Normal 15 3 2 2 4" xfId="19615" xr:uid="{882A645C-1E75-4E9F-A653-3457CB02F5F0}"/>
    <cellStyle name="Normal 15 3 2 2 4 2" xfId="39983" xr:uid="{9E7CD62D-98D2-420F-9D6E-114FD97B3F87}"/>
    <cellStyle name="Normal 15 3 2 2 5" xfId="26404" xr:uid="{A5D7906C-4F12-4363-A59B-E488D5900F7D}"/>
    <cellStyle name="Normal 15 3 2 2 6" xfId="46772" xr:uid="{D8B38254-83EF-49B6-AE07-D905D019BCDA}"/>
    <cellStyle name="Normal 15 3 2 2_Exec Drivers" xfId="9114" xr:uid="{2E68D659-8485-4B2C-B743-B9AEB68C485C}"/>
    <cellStyle name="Normal 15 3 2 3" xfId="4898" xr:uid="{0EB2CA15-25CE-41D0-B34E-2457A12B482D}"/>
    <cellStyle name="Normal 15 3 2 3 2" xfId="7746" xr:uid="{BA8E1961-B2B3-4AC0-9B55-51558628D655}"/>
    <cellStyle name="Normal 15 3 2 3 2 2" xfId="16388" xr:uid="{D655B186-A431-483E-9B12-BD82A1F76C0B}"/>
    <cellStyle name="Normal 15 3 2 3 2 2 2" xfId="36756" xr:uid="{D64DCF13-836D-4EC9-84EC-10521C439A93}"/>
    <cellStyle name="Normal 15 3 2 3 2 3" xfId="23175" xr:uid="{CD4329DC-BFE3-4AE4-A024-53F7C4F176C1}"/>
    <cellStyle name="Normal 15 3 2 3 2 3 2" xfId="43543" xr:uid="{2B9D9319-B867-4F2D-B9EF-58AE1964615F}"/>
    <cellStyle name="Normal 15 3 2 3 2 4" xfId="29964" xr:uid="{D0E64751-50ED-46E2-BD81-A23FC942810F}"/>
    <cellStyle name="Normal 15 3 2 3 2 5" xfId="50332" xr:uid="{B988FD25-A14D-4D2E-9427-437C832E940A}"/>
    <cellStyle name="Normal 15 3 2 3 3" xfId="13540" xr:uid="{36E0FCB5-E1E3-4643-82AE-D89CACD338E2}"/>
    <cellStyle name="Normal 15 3 2 3 3 2" xfId="33908" xr:uid="{365457FC-01A8-46FC-AFA3-EC4DEC5E6141}"/>
    <cellStyle name="Normal 15 3 2 3 4" xfId="20327" xr:uid="{9015C04E-76B4-458E-8398-0D3595CEAFF5}"/>
    <cellStyle name="Normal 15 3 2 3 4 2" xfId="40695" xr:uid="{94CE1958-F469-45C8-AA53-ADCD986907B3}"/>
    <cellStyle name="Normal 15 3 2 3 5" xfId="27116" xr:uid="{6D583962-267D-43B1-AEEA-06119747D4F9}"/>
    <cellStyle name="Normal 15 3 2 3 6" xfId="47484" xr:uid="{015534E9-012E-49DD-9900-5744EE28B5A8}"/>
    <cellStyle name="Normal 15 3 2 4" xfId="3438" xr:uid="{297A5A47-30E8-4DA5-95E8-4E5A0D75DB7C}"/>
    <cellStyle name="Normal 15 3 2 4 2" xfId="6322" xr:uid="{373712F7-FD08-4BF5-831C-D2450FB4E569}"/>
    <cellStyle name="Normal 15 3 2 4 2 2" xfId="14964" xr:uid="{8E20604D-DB7F-4520-81A4-30ABFBA1D7F4}"/>
    <cellStyle name="Normal 15 3 2 4 2 2 2" xfId="35332" xr:uid="{F49429FD-4689-4C38-8B8B-4AA3C0ACC28E}"/>
    <cellStyle name="Normal 15 3 2 4 2 3" xfId="21751" xr:uid="{5921E7DF-BA77-4EF9-9BAC-A7A45417F66D}"/>
    <cellStyle name="Normal 15 3 2 4 2 3 2" xfId="42119" xr:uid="{603D2564-C702-48BD-8D65-55A9CFA726B7}"/>
    <cellStyle name="Normal 15 3 2 4 2 4" xfId="28540" xr:uid="{9260D025-DB17-48D4-86A1-DA8540D5EEA3}"/>
    <cellStyle name="Normal 15 3 2 4 2 5" xfId="48908" xr:uid="{304B2AD8-CF4E-4BAD-AC54-4BED52C1F740}"/>
    <cellStyle name="Normal 15 3 2 4 3" xfId="12116" xr:uid="{C527D4D3-478A-44DF-82D6-4269D4E4B21D}"/>
    <cellStyle name="Normal 15 3 2 4 3 2" xfId="32484" xr:uid="{7801F0D6-5292-434C-B81A-737DF1DF44C8}"/>
    <cellStyle name="Normal 15 3 2 4 4" xfId="18903" xr:uid="{A73F9414-A2E4-4E5E-93B3-9318240D0B59}"/>
    <cellStyle name="Normal 15 3 2 4 4 2" xfId="39271" xr:uid="{656F56DF-9AE5-42B0-86AE-2874CDBFD4C0}"/>
    <cellStyle name="Normal 15 3 2 4 5" xfId="25692" xr:uid="{C431D90E-D874-4981-B86C-9D8A958117D6}"/>
    <cellStyle name="Normal 15 3 2 4 6" xfId="46060" xr:uid="{159695FD-0370-41FE-9B9D-8896CBA6BC3A}"/>
    <cellStyle name="Normal 15 3 2 5" xfId="5610" xr:uid="{871A6D8E-795C-4222-AE1C-38456D34472F}"/>
    <cellStyle name="Normal 15 3 2 5 2" xfId="14252" xr:uid="{57F4AD5E-636F-4397-B730-FD3D514F92FE}"/>
    <cellStyle name="Normal 15 3 2 5 2 2" xfId="34620" xr:uid="{7E96781D-57E3-4C93-84CC-11E6CFEE9679}"/>
    <cellStyle name="Normal 15 3 2 5 3" xfId="21039" xr:uid="{D1D7531F-D97A-41D7-927A-5CFED88BF0B2}"/>
    <cellStyle name="Normal 15 3 2 5 3 2" xfId="41407" xr:uid="{CE9345C2-6995-4A50-A7A8-7DC4B95DDB37}"/>
    <cellStyle name="Normal 15 3 2 5 4" xfId="27828" xr:uid="{93B98EFF-C94E-4AF0-9EB9-31A7DAD1937F}"/>
    <cellStyle name="Normal 15 3 2 5 5" xfId="48196" xr:uid="{5396073A-7676-47C4-B4D7-1359E4280386}"/>
    <cellStyle name="Normal 15 3 2 6" xfId="2689" xr:uid="{B8CF43EB-34A0-43D5-AF63-588A2325BCC2}"/>
    <cellStyle name="Normal 15 3 2 6 2" xfId="11404" xr:uid="{4AFA0AEF-FBF3-4242-8075-7500CE10A36D}"/>
    <cellStyle name="Normal 15 3 2 6 2 2" xfId="31772" xr:uid="{00ADE339-1126-4837-B53E-C76F5607BFCC}"/>
    <cellStyle name="Normal 15 3 2 6 3" xfId="18191" xr:uid="{3E83872D-E7D5-4E6C-BACF-98BBF02EA9F3}"/>
    <cellStyle name="Normal 15 3 2 6 3 2" xfId="38559" xr:uid="{87CFD8A0-E248-431A-ACBD-98EC65E0B409}"/>
    <cellStyle name="Normal 15 3 2 6 4" xfId="24980" xr:uid="{0CBFE067-3D87-417F-B549-0242F64A83F2}"/>
    <cellStyle name="Normal 15 3 2 6 5" xfId="45348" xr:uid="{F2D3A96F-BE60-4E17-AD25-C99DBCE78AE6}"/>
    <cellStyle name="Normal 15 3 2 7" xfId="10567" xr:uid="{0D3D8F92-1520-4546-AED7-66C08DA203D8}"/>
    <cellStyle name="Normal 15 3 2 7 2" xfId="30935" xr:uid="{C8F09559-92AA-462A-8BA4-EBE7210FCD13}"/>
    <cellStyle name="Normal 15 3 2 8" xfId="17354" xr:uid="{96E58A0A-D5ED-4E9C-875C-F6007DEBA805}"/>
    <cellStyle name="Normal 15 3 2 8 2" xfId="37722" xr:uid="{66CFB447-BCE4-4389-B410-4DEBC46FC4FB}"/>
    <cellStyle name="Normal 15 3 2 9" xfId="24143" xr:uid="{C292D570-3F68-448B-A23C-C9AC6AED24D4}"/>
    <cellStyle name="Normal 15 3 2_Exec Drivers" xfId="8375" xr:uid="{ED64DD07-2BEF-4915-9B0A-71F69ADAD784}"/>
    <cellStyle name="Normal 15 3 3" xfId="3529" xr:uid="{D74CECBB-4BAD-4583-B5C4-CB63F18B8B8B}"/>
    <cellStyle name="Normal 15 3 3 2" xfId="6413" xr:uid="{1C1BF588-EA1B-40DE-A9DD-6D5C970E5904}"/>
    <cellStyle name="Normal 15 3 3 2 2" xfId="15055" xr:uid="{605C6F90-03C6-4EDC-9EF7-85B0265995BD}"/>
    <cellStyle name="Normal 15 3 3 2 2 2" xfId="35423" xr:uid="{7D1FBB9F-93C0-4760-855D-9449E37732F0}"/>
    <cellStyle name="Normal 15 3 3 2 3" xfId="21842" xr:uid="{F62C908F-ED39-4A27-81FF-BEDB4977BFFF}"/>
    <cellStyle name="Normal 15 3 3 2 3 2" xfId="42210" xr:uid="{6DF93F02-9259-49BC-8276-41B6FA4549A2}"/>
    <cellStyle name="Normal 15 3 3 2 4" xfId="28631" xr:uid="{8F253495-4C43-4315-8B82-BB778D92CC2F}"/>
    <cellStyle name="Normal 15 3 3 2 5" xfId="48999" xr:uid="{E72DDB94-5C9A-476C-862D-FF11DE9F78BD}"/>
    <cellStyle name="Normal 15 3 3 3" xfId="12207" xr:uid="{CBC1DFD5-A0F1-4F87-AA81-23A1986E1B60}"/>
    <cellStyle name="Normal 15 3 3 3 2" xfId="32575" xr:uid="{719BD0EF-33B8-429F-93A7-ACFA15F8163B}"/>
    <cellStyle name="Normal 15 3 3 4" xfId="18994" xr:uid="{8B60E6B9-8D28-478B-A556-1F05129ADD6D}"/>
    <cellStyle name="Normal 15 3 3 4 2" xfId="39362" xr:uid="{F630E430-3288-49D1-AD7A-6A2B5F4FC089}"/>
    <cellStyle name="Normal 15 3 3 5" xfId="25783" xr:uid="{23CA90B1-1FDE-422B-B6DF-3795D0037961}"/>
    <cellStyle name="Normal 15 3 3 6" xfId="46151" xr:uid="{CCB52E9B-8C57-4D19-8938-6856798B453A}"/>
    <cellStyle name="Normal 15 3 3_Exec Drivers" xfId="8207" xr:uid="{EE3403A2-9D08-4928-873F-72D0CC568979}"/>
    <cellStyle name="Normal 15 3 4" xfId="4277" xr:uid="{7C3768BD-88EF-426A-A00E-1D77E0FAE857}"/>
    <cellStyle name="Normal 15 3 4 2" xfId="7125" xr:uid="{68BB6AA8-29F5-4710-807D-CB8C1789E852}"/>
    <cellStyle name="Normal 15 3 4 2 2" xfId="15767" xr:uid="{BCBCDB54-464E-416E-9FFA-8966383FB7C1}"/>
    <cellStyle name="Normal 15 3 4 2 2 2" xfId="36135" xr:uid="{7E8A9614-33CD-4FBD-BB3E-B9DEDA8A4EE0}"/>
    <cellStyle name="Normal 15 3 4 2 3" xfId="22554" xr:uid="{25B4FE74-69E5-4626-8F8F-949CFC30752D}"/>
    <cellStyle name="Normal 15 3 4 2 3 2" xfId="42922" xr:uid="{6CE17DB6-FB9B-4DB1-BEA4-541C29E6759D}"/>
    <cellStyle name="Normal 15 3 4 2 4" xfId="29343" xr:uid="{0C212253-AFCA-4CB6-A4A4-6B1C35506CFD}"/>
    <cellStyle name="Normal 15 3 4 2 5" xfId="49711" xr:uid="{0EF8B9D4-756E-4C52-9E72-9CEB7A8E7E14}"/>
    <cellStyle name="Normal 15 3 4 3" xfId="12919" xr:uid="{0A4EA1D7-C77A-4E2C-A053-25853F1ABBC7}"/>
    <cellStyle name="Normal 15 3 4 3 2" xfId="33287" xr:uid="{601BBE91-3A1F-4819-B03E-C467C203CBB7}"/>
    <cellStyle name="Normal 15 3 4 4" xfId="19706" xr:uid="{2D4ED9F4-9830-4BB2-B61A-534FA16F7420}"/>
    <cellStyle name="Normal 15 3 4 4 2" xfId="40074" xr:uid="{C6D6BFAA-8914-481D-8AE4-1253020FE66E}"/>
    <cellStyle name="Normal 15 3 4 5" xfId="26495" xr:uid="{AA3E5150-D487-4680-BCEC-80112E3D8041}"/>
    <cellStyle name="Normal 15 3 4 6" xfId="46863" xr:uid="{A9E28ACC-17A0-4967-873C-25B1531A8E36}"/>
    <cellStyle name="Normal 15 3 5" xfId="2781" xr:uid="{DC4BD978-49B2-4D7F-9E89-C2C58ED4600A}"/>
    <cellStyle name="Normal 15 3 5 2" xfId="5701" xr:uid="{CE63745D-6A93-4B91-86BF-3CB49F6CEE98}"/>
    <cellStyle name="Normal 15 3 5 2 2" xfId="14343" xr:uid="{A6E00ECB-C245-481D-8C06-077F72D40624}"/>
    <cellStyle name="Normal 15 3 5 2 2 2" xfId="34711" xr:uid="{A0EAF55A-2871-414F-8C06-21BB7499145B}"/>
    <cellStyle name="Normal 15 3 5 2 3" xfId="21130" xr:uid="{4729BE37-323C-4FC0-AF44-E82682DFCCCC}"/>
    <cellStyle name="Normal 15 3 5 2 3 2" xfId="41498" xr:uid="{6D4E3850-085A-4ADF-B8AE-3363715C41A7}"/>
    <cellStyle name="Normal 15 3 5 2 4" xfId="27919" xr:uid="{B91270B5-95FF-4A3A-A7BA-57F754C79388}"/>
    <cellStyle name="Normal 15 3 5 2 5" xfId="48287" xr:uid="{86B615AD-8CC6-411C-B85A-FC31B821323F}"/>
    <cellStyle name="Normal 15 3 5 3" xfId="11495" xr:uid="{188DD32E-B054-4802-82FA-D3E0D82619E9}"/>
    <cellStyle name="Normal 15 3 5 3 2" xfId="31863" xr:uid="{CC342D09-58E5-4BE6-AB7B-5C20D50C94FD}"/>
    <cellStyle name="Normal 15 3 5 4" xfId="18282" xr:uid="{0FD85222-E2CE-4BBA-83B8-76979974304A}"/>
    <cellStyle name="Normal 15 3 5 4 2" xfId="38650" xr:uid="{1489D7A0-88D8-4A8E-A757-D9257AFAF540}"/>
    <cellStyle name="Normal 15 3 5 5" xfId="25071" xr:uid="{95D82964-2929-40E0-A1DD-5E1602A0034D}"/>
    <cellStyle name="Normal 15 3 5 6" xfId="45439" xr:uid="{C469B84E-887E-48F4-A1B9-53B9795189D6}"/>
    <cellStyle name="Normal 15 3 6" xfId="4989" xr:uid="{7BB04464-376B-41D1-87B6-0055C30CBB96}"/>
    <cellStyle name="Normal 15 3 6 2" xfId="13631" xr:uid="{989FDFA3-6068-41AA-A37A-266E18392303}"/>
    <cellStyle name="Normal 15 3 6 2 2" xfId="33999" xr:uid="{8144A633-260A-49ED-A855-32976994B210}"/>
    <cellStyle name="Normal 15 3 6 3" xfId="20418" xr:uid="{170A87B1-2486-4497-9B7D-1E75B86EB4C0}"/>
    <cellStyle name="Normal 15 3 6 3 2" xfId="40786" xr:uid="{C4719ED4-30CC-487C-9124-C66732667455}"/>
    <cellStyle name="Normal 15 3 6 4" xfId="27207" xr:uid="{21B202E5-18DE-4778-8E17-338DD144C87A}"/>
    <cellStyle name="Normal 15 3 6 5" xfId="47575" xr:uid="{1DD281FA-662A-4B35-89B5-AF56A40D8B55}"/>
    <cellStyle name="Normal 15 3 7" xfId="1883" xr:uid="{38CB99FB-A5DA-4886-8381-694D06887C94}"/>
    <cellStyle name="Normal 15 3 7 2" xfId="10783" xr:uid="{048DD2A7-98B5-4629-99E1-4537EB738216}"/>
    <cellStyle name="Normal 15 3 7 2 2" xfId="31151" xr:uid="{7F5332CF-A2E8-4FE2-A9E9-E920EEF1F82F}"/>
    <cellStyle name="Normal 15 3 7 3" xfId="17570" xr:uid="{55C786C3-8526-4BAD-8204-557627EFD27D}"/>
    <cellStyle name="Normal 15 3 7 3 2" xfId="37938" xr:uid="{D825535B-AB26-49C6-9369-F815453D8A53}"/>
    <cellStyle name="Normal 15 3 7 4" xfId="24359" xr:uid="{E86112EC-EA2B-4176-A39C-E3CD7662B3AA}"/>
    <cellStyle name="Normal 15 3 7 5" xfId="44727" xr:uid="{F2CF0823-0DD2-4942-9BCC-2A87B5B4DFF0}"/>
    <cellStyle name="Normal 15 3 8" xfId="9984" xr:uid="{9A0E36EE-1CD3-49C1-8324-FFBB463E2768}"/>
    <cellStyle name="Normal 15 3 8 2" xfId="30352" xr:uid="{A3590FA8-B1D8-44F3-9ABA-78CE60C5672F}"/>
    <cellStyle name="Normal 15 3 9" xfId="16772" xr:uid="{D0824843-9397-4C2F-B09D-8DE41BA6FEC0}"/>
    <cellStyle name="Normal 15 3 9 2" xfId="37140" xr:uid="{E4DD079D-DECA-4F20-9D7C-12DF96FB8AA8}"/>
    <cellStyle name="Normal 15 3_Exec Drivers" xfId="9049" xr:uid="{5B60C2B9-EF81-4F84-823E-F60B57EE0291}"/>
    <cellStyle name="Normal 15 4" xfId="662" xr:uid="{81BB3C2F-D651-446D-9439-8AB55967B38E}"/>
    <cellStyle name="Normal 15 5" xfId="1458" xr:uid="{777089DA-875E-48AA-92E2-3C20730928B9}"/>
    <cellStyle name="Normal 15 5 10" xfId="44318" xr:uid="{D426E8EE-B363-4742-8736-41E60A893FDB}"/>
    <cellStyle name="Normal 15 5 2" xfId="4050" xr:uid="{FCF17D99-0524-4F26-ADC0-22E74378B491}"/>
    <cellStyle name="Normal 15 5 2 2" xfId="6916" xr:uid="{E3392DB5-E0C0-4803-9608-889CB0996F88}"/>
    <cellStyle name="Normal 15 5 2 2 2" xfId="15558" xr:uid="{0C428528-A4D9-409D-8E9E-537B3372CAA1}"/>
    <cellStyle name="Normal 15 5 2 2 2 2" xfId="35926" xr:uid="{7E1CC333-70E6-449E-88B6-2728B4C964BD}"/>
    <cellStyle name="Normal 15 5 2 2 3" xfId="22345" xr:uid="{5889C879-88DA-44F7-80DF-12EDE98359DD}"/>
    <cellStyle name="Normal 15 5 2 2 3 2" xfId="42713" xr:uid="{A0E4491E-2010-4792-A16A-CC8BC0E49247}"/>
    <cellStyle name="Normal 15 5 2 2 4" xfId="29134" xr:uid="{B22F6911-1DDF-4627-8BCC-6D0DF242DE13}"/>
    <cellStyle name="Normal 15 5 2 2 5" xfId="49502" xr:uid="{EE6B8550-132E-4DB8-AAD6-5D5B585F0444}"/>
    <cellStyle name="Normal 15 5 2 3" xfId="12710" xr:uid="{FD2F3BCF-3EC4-432A-990A-62D7A4C86B1C}"/>
    <cellStyle name="Normal 15 5 2 3 2" xfId="33078" xr:uid="{BCE72AED-8286-48F1-B1F6-50722BE1E28E}"/>
    <cellStyle name="Normal 15 5 2 4" xfId="19497" xr:uid="{B125C300-6A47-42D8-AEC0-00F70DF9D8E8}"/>
    <cellStyle name="Normal 15 5 2 4 2" xfId="39865" xr:uid="{15C606CA-2951-47AB-BDBC-14A71D11FE23}"/>
    <cellStyle name="Normal 15 5 2 5" xfId="26286" xr:uid="{79F0A323-68D5-4497-83F6-04B857932D7E}"/>
    <cellStyle name="Normal 15 5 2 6" xfId="46654" xr:uid="{669A43C8-CF26-4637-ADFE-6BD3C70BC994}"/>
    <cellStyle name="Normal 15 5 2_Exec Drivers" xfId="8211" xr:uid="{3BBEBC96-7140-484F-BD78-C3CF85CB4F2B}"/>
    <cellStyle name="Normal 15 5 3" xfId="4780" xr:uid="{15B425B6-3D76-4561-90F8-CC370EE85FCE}"/>
    <cellStyle name="Normal 15 5 3 2" xfId="7628" xr:uid="{B0571029-3442-4FFD-89AE-FAEA7007B661}"/>
    <cellStyle name="Normal 15 5 3 2 2" xfId="16270" xr:uid="{1A4FA3A1-F193-4DCE-9B10-4B9BB69BB094}"/>
    <cellStyle name="Normal 15 5 3 2 2 2" xfId="36638" xr:uid="{6B7C811E-6B46-4EC7-A3A5-264D3B87AEF0}"/>
    <cellStyle name="Normal 15 5 3 2 3" xfId="23057" xr:uid="{DAFC81D4-B366-4BEB-821F-EF818913AA60}"/>
    <cellStyle name="Normal 15 5 3 2 3 2" xfId="43425" xr:uid="{3F84CF7B-4543-4748-8149-1A5984A376D2}"/>
    <cellStyle name="Normal 15 5 3 2 4" xfId="29846" xr:uid="{FD497EA8-DCC4-4003-8F05-BB1CAD640C5B}"/>
    <cellStyle name="Normal 15 5 3 2 5" xfId="50214" xr:uid="{54121206-8204-4A5F-A145-D37E20D71C19}"/>
    <cellStyle name="Normal 15 5 3 3" xfId="13422" xr:uid="{F6937FA0-75C3-4C2F-B949-91B9E0C786B4}"/>
    <cellStyle name="Normal 15 5 3 3 2" xfId="33790" xr:uid="{D96B006A-D569-425C-A4A3-6CD09041EB30}"/>
    <cellStyle name="Normal 15 5 3 4" xfId="20209" xr:uid="{8A09B26A-114A-4FCB-8FCC-6B85ACADD300}"/>
    <cellStyle name="Normal 15 5 3 4 2" xfId="40577" xr:uid="{1C557D36-8DE0-4CC0-B365-2DD8433C231F}"/>
    <cellStyle name="Normal 15 5 3 5" xfId="26998" xr:uid="{9D3CC24B-8837-4D6E-8EC4-64AE9B06FB34}"/>
    <cellStyle name="Normal 15 5 3 6" xfId="47366" xr:uid="{36467AF9-BDD7-4886-A89E-E9794C03D9E7}"/>
    <cellStyle name="Normal 15 5 4" xfId="3302" xr:uid="{3A6C7A26-F5A1-4D15-ACC5-C5AC1A64DD66}"/>
    <cellStyle name="Normal 15 5 4 2" xfId="6204" xr:uid="{4CD72315-A594-4D84-827D-D6E125BE510F}"/>
    <cellStyle name="Normal 15 5 4 2 2" xfId="14846" xr:uid="{7E99D506-07DF-43CC-864E-7EAF0C26DA51}"/>
    <cellStyle name="Normal 15 5 4 2 2 2" xfId="35214" xr:uid="{44277F62-E7E5-4C59-9A59-5834AD2F051D}"/>
    <cellStyle name="Normal 15 5 4 2 3" xfId="21633" xr:uid="{8BE13D1C-98A8-4E83-A725-769343AFD8B2}"/>
    <cellStyle name="Normal 15 5 4 2 3 2" xfId="42001" xr:uid="{9114DB80-69F8-46A6-B437-3F6909375F0C}"/>
    <cellStyle name="Normal 15 5 4 2 4" xfId="28422" xr:uid="{3B28B675-46B8-4978-A386-0556CFB7CD0D}"/>
    <cellStyle name="Normal 15 5 4 2 5" xfId="48790" xr:uid="{9DAFEC87-8456-413F-992A-041842AD5A0B}"/>
    <cellStyle name="Normal 15 5 4 3" xfId="11998" xr:uid="{DFA38CDE-B906-4339-83B9-D60757F6BC56}"/>
    <cellStyle name="Normal 15 5 4 3 2" xfId="32366" xr:uid="{7882794A-A590-470D-BE05-029F2302698B}"/>
    <cellStyle name="Normal 15 5 4 4" xfId="18785" xr:uid="{77BC900D-C0EE-445F-9920-CEBCE90F41D7}"/>
    <cellStyle name="Normal 15 5 4 4 2" xfId="39153" xr:uid="{74848373-8253-4141-8860-D9F3298ED5F1}"/>
    <cellStyle name="Normal 15 5 4 5" xfId="25574" xr:uid="{41CBA7ED-17B5-4D63-9996-A417CD487A6D}"/>
    <cellStyle name="Normal 15 5 4 6" xfId="45942" xr:uid="{7918EEA0-E7D6-45D7-86C9-B93600FDA5FD}"/>
    <cellStyle name="Normal 15 5 5" xfId="5492" xr:uid="{7E9F31F2-CE0F-4F68-A570-9CE4E6C2727E}"/>
    <cellStyle name="Normal 15 5 5 2" xfId="14134" xr:uid="{7E2EBE13-7985-4E48-8E7A-95B31E50F5BB}"/>
    <cellStyle name="Normal 15 5 5 2 2" xfId="34502" xr:uid="{2E4436E0-8279-4F11-8959-A7C9399A2208}"/>
    <cellStyle name="Normal 15 5 5 3" xfId="20921" xr:uid="{A0FB5D6A-F392-4657-BB35-87B7AC76266C}"/>
    <cellStyle name="Normal 15 5 5 3 2" xfId="41289" xr:uid="{CBD11E20-3E4D-4880-B1B6-C0B645B0EBE3}"/>
    <cellStyle name="Normal 15 5 5 4" xfId="27710" xr:uid="{9F364DB5-4C1F-4E79-9599-6BC4BC15A31D}"/>
    <cellStyle name="Normal 15 5 5 5" xfId="48078" xr:uid="{25CA00BC-CFC0-4912-9E1A-BE643741C497}"/>
    <cellStyle name="Normal 15 5 6" xfId="2553" xr:uid="{08F3384A-208B-4700-9099-7CC33533D8E1}"/>
    <cellStyle name="Normal 15 5 6 2" xfId="11286" xr:uid="{66DE20E6-13D5-450E-A80C-BCFCE86CCF0B}"/>
    <cellStyle name="Normal 15 5 6 2 2" xfId="31654" xr:uid="{77F9FEBB-3DEB-4C41-B739-E0002E669934}"/>
    <cellStyle name="Normal 15 5 6 3" xfId="18073" xr:uid="{7CAD4B2E-5B67-42D5-AB87-247F7C590CCF}"/>
    <cellStyle name="Normal 15 5 6 3 2" xfId="38441" xr:uid="{136A9355-C545-4C39-AE07-32996EB12C3C}"/>
    <cellStyle name="Normal 15 5 6 4" xfId="24862" xr:uid="{08FDF259-7A5F-4354-91BF-89E06C2B1748}"/>
    <cellStyle name="Normal 15 5 6 5" xfId="45230" xr:uid="{E0A4D112-3353-4A76-9BE1-3637B2E46970}"/>
    <cellStyle name="Normal 15 5 7" xfId="10374" xr:uid="{22F0F092-5BB7-40B9-BAB7-82D964A3805B}"/>
    <cellStyle name="Normal 15 5 7 2" xfId="30742" xr:uid="{70642BED-E6A1-49AB-B98E-21C50CC7CE63}"/>
    <cellStyle name="Normal 15 5 8" xfId="17161" xr:uid="{B304B0A3-0BCA-429C-BB1C-863B8D8B46FB}"/>
    <cellStyle name="Normal 15 5 8 2" xfId="37529" xr:uid="{5C9383F3-CFAB-4646-B767-53209959F168}"/>
    <cellStyle name="Normal 15 5 9" xfId="23950" xr:uid="{3FB3A216-6E6F-45B2-8102-5FD2F2D1CC56}"/>
    <cellStyle name="Normal 15 5_Exec Drivers" xfId="9349" xr:uid="{2BCE8201-594E-41B8-92BD-F04F382B8041}"/>
    <cellStyle name="Normal 15 6" xfId="3527" xr:uid="{7784DC17-F038-41BB-9DE4-C32E56A63EEC}"/>
    <cellStyle name="Normal 15 6 2" xfId="6411" xr:uid="{4DC7A533-D93F-4B8B-9F5A-A1C7B83A9470}"/>
    <cellStyle name="Normal 15 6 2 2" xfId="15053" xr:uid="{E0966FFD-8BD0-40D3-8C08-6D88E5966A0E}"/>
    <cellStyle name="Normal 15 6 2 2 2" xfId="35421" xr:uid="{72680CDF-DD23-4FDC-A549-22FF9675D366}"/>
    <cellStyle name="Normal 15 6 2 3" xfId="21840" xr:uid="{A341ECA4-E9BE-4790-B9EF-063E5CAD2809}"/>
    <cellStyle name="Normal 15 6 2 3 2" xfId="42208" xr:uid="{BE81CB14-8B12-4275-9007-657A619EF4EC}"/>
    <cellStyle name="Normal 15 6 2 4" xfId="28629" xr:uid="{635474B6-8987-4B48-AED9-0CD4A8463075}"/>
    <cellStyle name="Normal 15 6 2 5" xfId="48997" xr:uid="{558262A5-6C43-47C2-8B8A-2CDD6D4498B7}"/>
    <cellStyle name="Normal 15 6 3" xfId="12205" xr:uid="{8E48F34D-050B-4498-B273-E0B608E2293F}"/>
    <cellStyle name="Normal 15 6 3 2" xfId="32573" xr:uid="{FC65B774-5617-46E2-A4BA-014519FA532E}"/>
    <cellStyle name="Normal 15 6 4" xfId="18992" xr:uid="{8D54D726-7AB2-4965-AF10-D1F17C990612}"/>
    <cellStyle name="Normal 15 6 4 2" xfId="39360" xr:uid="{9E1DC9C0-EBDB-4916-AE6B-A4DD89B76CA8}"/>
    <cellStyle name="Normal 15 6 5" xfId="25781" xr:uid="{774BF0CE-76F7-4B15-B48C-E513EBBEE2B2}"/>
    <cellStyle name="Normal 15 6 6" xfId="46149" xr:uid="{0D25A8D5-D1FF-4489-BD54-DA7F37171963}"/>
    <cellStyle name="Normal 15 6_Exec Drivers" xfId="8210" xr:uid="{5FADEE61-7CD4-43FD-952B-090FF295788B}"/>
    <cellStyle name="Normal 15 7" xfId="4275" xr:uid="{83E29896-0E1F-4F03-85B8-EA3CB8ABE81C}"/>
    <cellStyle name="Normal 15 7 2" xfId="7123" xr:uid="{C1D38005-AF30-46F6-B829-C95F70A72660}"/>
    <cellStyle name="Normal 15 7 2 2" xfId="15765" xr:uid="{2AF53AE2-685C-4920-85BC-6ADCE80EC990}"/>
    <cellStyle name="Normal 15 7 2 2 2" xfId="36133" xr:uid="{B798BE69-3699-4BCE-9DFA-E5411BC0B95D}"/>
    <cellStyle name="Normal 15 7 2 3" xfId="22552" xr:uid="{39F241D0-AA70-4315-B119-E5B3512B8EF6}"/>
    <cellStyle name="Normal 15 7 2 3 2" xfId="42920" xr:uid="{6E738F9A-55ED-4DF2-82A0-DDF148CEE441}"/>
    <cellStyle name="Normal 15 7 2 4" xfId="29341" xr:uid="{D5DD4E07-7556-4A92-9272-F7BAE168A926}"/>
    <cellStyle name="Normal 15 7 2 5" xfId="49709" xr:uid="{D7394378-32E1-4152-AB62-72B4B58A7639}"/>
    <cellStyle name="Normal 15 7 3" xfId="12917" xr:uid="{0551C490-53DC-4901-BD1B-93B82EDABE74}"/>
    <cellStyle name="Normal 15 7 3 2" xfId="33285" xr:uid="{783E02C9-2BE7-4949-AD25-3E8558DD6BCF}"/>
    <cellStyle name="Normal 15 7 4" xfId="19704" xr:uid="{C43716F4-BBEA-476C-A046-756C059D4F04}"/>
    <cellStyle name="Normal 15 7 4 2" xfId="40072" xr:uid="{C5F98B5E-3B88-411D-BE5C-A3726415627B}"/>
    <cellStyle name="Normal 15 7 5" xfId="26493" xr:uid="{769AFC10-A19D-46D0-B260-44BF7D40C619}"/>
    <cellStyle name="Normal 15 7 6" xfId="46861" xr:uid="{1101FFB3-A652-4C86-A41C-127D3C1E3E1B}"/>
    <cellStyle name="Normal 15 8" xfId="2779" xr:uid="{456C9920-D53E-40B7-9618-A7D38A0F78A6}"/>
    <cellStyle name="Normal 15 8 2" xfId="5699" xr:uid="{8433CF1A-513F-4CA7-A7C0-9D369F3A66D7}"/>
    <cellStyle name="Normal 15 8 2 2" xfId="14341" xr:uid="{7901E312-8BE2-48C3-9F2A-19E345E00A8C}"/>
    <cellStyle name="Normal 15 8 2 2 2" xfId="34709" xr:uid="{8D502290-97B4-4968-8C77-F42491974686}"/>
    <cellStyle name="Normal 15 8 2 3" xfId="21128" xr:uid="{114ABD39-DDB0-4792-BF4C-27D0C8E8DC01}"/>
    <cellStyle name="Normal 15 8 2 3 2" xfId="41496" xr:uid="{E87A0E17-9B4D-4FF2-BE86-FA72A256C7DD}"/>
    <cellStyle name="Normal 15 8 2 4" xfId="27917" xr:uid="{8D637506-D28A-4A6B-BA67-15DB741A4C9C}"/>
    <cellStyle name="Normal 15 8 2 5" xfId="48285" xr:uid="{165227DA-1142-4ADC-B6D7-75BC35CED754}"/>
    <cellStyle name="Normal 15 8 3" xfId="11493" xr:uid="{963E7FA1-536D-4DCC-91C6-FFD4999E37E2}"/>
    <cellStyle name="Normal 15 8 3 2" xfId="31861" xr:uid="{997A1A07-7943-4721-AE55-3455EA7A1B42}"/>
    <cellStyle name="Normal 15 8 4" xfId="18280" xr:uid="{2835EDF1-405C-4979-BB9D-F1E29AB561F7}"/>
    <cellStyle name="Normal 15 8 4 2" xfId="38648" xr:uid="{1C4A6954-4F0E-48ED-83D8-BB69CC415526}"/>
    <cellStyle name="Normal 15 8 5" xfId="25069" xr:uid="{904DFF66-62F3-44C8-AC04-4D0BE49ADB78}"/>
    <cellStyle name="Normal 15 8 6" xfId="45437" xr:uid="{67A047C5-A9E4-4760-8443-87580F3E751A}"/>
    <cellStyle name="Normal 15 9" xfId="4987" xr:uid="{580CCD92-AAA5-47D7-9597-AAA015B7CF00}"/>
    <cellStyle name="Normal 15 9 2" xfId="13629" xr:uid="{62C259C8-A97C-45A7-B99D-D125361FD20F}"/>
    <cellStyle name="Normal 15 9 2 2" xfId="33997" xr:uid="{8F05F1EA-55C7-4363-B432-4EE60C38EB91}"/>
    <cellStyle name="Normal 15 9 3" xfId="20416" xr:uid="{10A6B266-C9F4-46D6-A031-6098CF064AE4}"/>
    <cellStyle name="Normal 15 9 3 2" xfId="40784" xr:uid="{28FC98C1-ED34-486B-B42A-04A9F235A03F}"/>
    <cellStyle name="Normal 15 9 4" xfId="27205" xr:uid="{0FC88A14-7DBD-492C-8D2C-6B3EF6EA96DF}"/>
    <cellStyle name="Normal 15 9 5" xfId="47573" xr:uid="{BC138FEC-6E6F-4D07-B8E2-81656A880139}"/>
    <cellStyle name="Normal 15_Exec Drivers" xfId="8608" xr:uid="{27DBE3CD-13FA-4A33-A839-F833101FAEC2}"/>
    <cellStyle name="Normal 16" xfId="167" xr:uid="{6BD1B348-4652-4EF3-9C72-DE882906862F}"/>
    <cellStyle name="Normal 16 10" xfId="1884" xr:uid="{CD862414-F126-46D5-A13C-07C3CF55DAA5}"/>
    <cellStyle name="Normal 16 10 2" xfId="10784" xr:uid="{A196D6EF-FD8D-48EC-8B67-FAAB46C1D7FB}"/>
    <cellStyle name="Normal 16 10 2 2" xfId="31152" xr:uid="{915C05B2-3AAD-4E36-A7E2-ED77828D1B47}"/>
    <cellStyle name="Normal 16 10 3" xfId="17571" xr:uid="{258E3308-7BEB-461A-994A-DEE2F7B66A30}"/>
    <cellStyle name="Normal 16 10 3 2" xfId="37939" xr:uid="{C87F5775-3811-4E25-A1EA-38D1D3674858}"/>
    <cellStyle name="Normal 16 10 4" xfId="24360" xr:uid="{81CAF612-9554-4137-B477-FCAD8022E100}"/>
    <cellStyle name="Normal 16 10 5" xfId="44728" xr:uid="{6C846DDE-9599-44FE-9960-9069232D6923}"/>
    <cellStyle name="Normal 16 11" xfId="9797" xr:uid="{4738F755-F5D6-4504-86B5-B73DD768DC8A}"/>
    <cellStyle name="Normal 16 11 2" xfId="30165" xr:uid="{D77F8094-C715-4F3E-BB6D-E67419422018}"/>
    <cellStyle name="Normal 16 12" xfId="16585" xr:uid="{036A041C-11D2-4232-88FC-3F389FA21E2D}"/>
    <cellStyle name="Normal 16 12 2" xfId="36953" xr:uid="{DF02CF35-74EB-4C33-AA17-6DED6FB991C7}"/>
    <cellStyle name="Normal 16 13" xfId="23374" xr:uid="{396F1967-EEA1-461F-AB58-BE2266A7E1FA}"/>
    <cellStyle name="Normal 16 14" xfId="43742" xr:uid="{EF4C39D9-05B2-4555-80D8-248A190E5BA2}"/>
    <cellStyle name="Normal 16 2" xfId="508" xr:uid="{A8442009-F9EE-4A64-B2CF-F573C8D7A75D}"/>
    <cellStyle name="Normal 16 2 10" xfId="23557" xr:uid="{41D9D1D6-B850-4C46-A233-70FB263E2B47}"/>
    <cellStyle name="Normal 16 2 11" xfId="43925" xr:uid="{14FD0938-00DB-4C51-976D-DB0A5884B74F}"/>
    <cellStyle name="Normal 16 2 2" xfId="1647" xr:uid="{3A009220-0DD0-49A3-AD8E-446C6DA9CECB}"/>
    <cellStyle name="Normal 16 2 2 10" xfId="44507" xr:uid="{DC6696F1-3C8C-43A5-81B4-2B589FF84767}"/>
    <cellStyle name="Normal 16 2 2 2" xfId="4182" xr:uid="{32664B77-F2CE-422B-98A8-88078C5BCB02}"/>
    <cellStyle name="Normal 16 2 2 2 2" xfId="7030" xr:uid="{2F59DA78-7801-4A0B-8987-BAB53834C26E}"/>
    <cellStyle name="Normal 16 2 2 2 2 2" xfId="15672" xr:uid="{336A62ED-06FC-4CA2-929B-D811C927486F}"/>
    <cellStyle name="Normal 16 2 2 2 2 2 2" xfId="36040" xr:uid="{2C1696E7-CBDD-475D-B8DB-68C46FE4281E}"/>
    <cellStyle name="Normal 16 2 2 2 2 3" xfId="22459" xr:uid="{FCDFEB3D-552B-4556-8C0C-F49D7F47BF54}"/>
    <cellStyle name="Normal 16 2 2 2 2 3 2" xfId="42827" xr:uid="{A949E8C4-14FA-49AE-B647-89A4C3B9CBF1}"/>
    <cellStyle name="Normal 16 2 2 2 2 4" xfId="29248" xr:uid="{21BB5060-A2EF-4A0A-9953-0C58DA92EAEF}"/>
    <cellStyle name="Normal 16 2 2 2 2 5" xfId="49616" xr:uid="{1A26F511-CBAA-42F9-A3D9-7A121ACF2703}"/>
    <cellStyle name="Normal 16 2 2 2 3" xfId="12824" xr:uid="{D6A95EE4-8CB8-4C46-A27C-E17F8AE3A3F8}"/>
    <cellStyle name="Normal 16 2 2 2 3 2" xfId="33192" xr:uid="{3767161F-2C46-4C0A-98F7-4FF42DB1041A}"/>
    <cellStyle name="Normal 16 2 2 2 4" xfId="19611" xr:uid="{AF7C4856-01DB-42E2-851D-9DD597347A2A}"/>
    <cellStyle name="Normal 16 2 2 2 4 2" xfId="39979" xr:uid="{86CE66B1-52A1-48CF-8C87-E1BC30257777}"/>
    <cellStyle name="Normal 16 2 2 2 5" xfId="26400" xr:uid="{59CBFDDA-00E8-4AF3-9918-E19D270BD89C}"/>
    <cellStyle name="Normal 16 2 2 2 6" xfId="46768" xr:uid="{45D60A7C-56AD-458B-B210-3B2CB044D705}"/>
    <cellStyle name="Normal 16 2 2 2_Exec Drivers" xfId="8379" xr:uid="{54B39322-BB52-4F14-86EB-95F564691AA9}"/>
    <cellStyle name="Normal 16 2 2 3" xfId="4894" xr:uid="{CBC80FF7-ACA4-437B-A550-272EC45BE49B}"/>
    <cellStyle name="Normal 16 2 2 3 2" xfId="7742" xr:uid="{D6B037B9-A7E1-4F02-8D47-A52E61BC9C45}"/>
    <cellStyle name="Normal 16 2 2 3 2 2" xfId="16384" xr:uid="{59567895-E336-445E-9B52-2E29CF1F5AA5}"/>
    <cellStyle name="Normal 16 2 2 3 2 2 2" xfId="36752" xr:uid="{74EFC75E-082F-433B-A291-20B49A389EFA}"/>
    <cellStyle name="Normal 16 2 2 3 2 3" xfId="23171" xr:uid="{1E3C99A6-2A91-4DB4-88FE-BD8A64AB99C1}"/>
    <cellStyle name="Normal 16 2 2 3 2 3 2" xfId="43539" xr:uid="{FFD511C6-BEB5-4764-A9F8-4805201EB37E}"/>
    <cellStyle name="Normal 16 2 2 3 2 4" xfId="29960" xr:uid="{C3956448-1145-4C81-8248-0553CEA096F0}"/>
    <cellStyle name="Normal 16 2 2 3 2 5" xfId="50328" xr:uid="{C7E02F10-628D-43FD-8687-0EE58FF82DCD}"/>
    <cellStyle name="Normal 16 2 2 3 3" xfId="13536" xr:uid="{C5FEC1BA-0A19-4764-951A-D0D970AD95E4}"/>
    <cellStyle name="Normal 16 2 2 3 3 2" xfId="33904" xr:uid="{DD22CAC3-5DB8-4C09-AA66-D589F75227C1}"/>
    <cellStyle name="Normal 16 2 2 3 4" xfId="20323" xr:uid="{55E772BC-30C5-4579-80CE-3C90E5D744DF}"/>
    <cellStyle name="Normal 16 2 2 3 4 2" xfId="40691" xr:uid="{6B8657C0-C03B-4E34-AF20-DA211454EB32}"/>
    <cellStyle name="Normal 16 2 2 3 5" xfId="27112" xr:uid="{DABB37CD-F668-4E1F-9622-0724FAC61D01}"/>
    <cellStyle name="Normal 16 2 2 3 6" xfId="47480" xr:uid="{7B016D5D-7785-47BE-A3B0-0B051F26B1A2}"/>
    <cellStyle name="Normal 16 2 2 4" xfId="3434" xr:uid="{1E8D245B-9F9B-48D6-8A0F-530D7F3AA7E4}"/>
    <cellStyle name="Normal 16 2 2 4 2" xfId="6318" xr:uid="{FAC9F982-E999-4C8C-8164-BF3DE691846E}"/>
    <cellStyle name="Normal 16 2 2 4 2 2" xfId="14960" xr:uid="{EB2D69C9-BAAE-4BC0-91E3-ACD9F53D3DA0}"/>
    <cellStyle name="Normal 16 2 2 4 2 2 2" xfId="35328" xr:uid="{4912FED6-F3E9-4833-A50C-35240EB9868E}"/>
    <cellStyle name="Normal 16 2 2 4 2 3" xfId="21747" xr:uid="{C21A2906-F6DA-4730-9FFD-788E9EE2DE58}"/>
    <cellStyle name="Normal 16 2 2 4 2 3 2" xfId="42115" xr:uid="{D4AC7482-71D8-4FE1-9A6E-8255950CCDD6}"/>
    <cellStyle name="Normal 16 2 2 4 2 4" xfId="28536" xr:uid="{1BC683EC-4DC1-41DD-8449-6991F4C77989}"/>
    <cellStyle name="Normal 16 2 2 4 2 5" xfId="48904" xr:uid="{E9BAA447-25B2-4F42-9E67-6496EE170090}"/>
    <cellStyle name="Normal 16 2 2 4 3" xfId="12112" xr:uid="{88A221D7-F939-405E-9EEB-3D429DDF1FDA}"/>
    <cellStyle name="Normal 16 2 2 4 3 2" xfId="32480" xr:uid="{BE91DFDB-7248-42D8-A37C-7E1FF33F6D49}"/>
    <cellStyle name="Normal 16 2 2 4 4" xfId="18899" xr:uid="{D41FA53A-8D01-4DC9-89EB-76FA4ABD0EDE}"/>
    <cellStyle name="Normal 16 2 2 4 4 2" xfId="39267" xr:uid="{132A285C-A3CA-4F55-97AD-F348943B33F4}"/>
    <cellStyle name="Normal 16 2 2 4 5" xfId="25688" xr:uid="{FCBDDADA-9CB1-4B7C-88B7-DBB542FC0B2C}"/>
    <cellStyle name="Normal 16 2 2 4 6" xfId="46056" xr:uid="{AFE6EDAE-F4DE-4175-8B55-5806463E4E8C}"/>
    <cellStyle name="Normal 16 2 2 5" xfId="5606" xr:uid="{7A1F1C8C-60F3-4C0C-BCEA-C771D02669DB}"/>
    <cellStyle name="Normal 16 2 2 5 2" xfId="14248" xr:uid="{4B30FF7C-858D-416A-BCB7-A52453835668}"/>
    <cellStyle name="Normal 16 2 2 5 2 2" xfId="34616" xr:uid="{7916F3F7-E962-49B5-A24C-826A8A8B9FB0}"/>
    <cellStyle name="Normal 16 2 2 5 3" xfId="21035" xr:uid="{AF20E187-D801-4446-9C72-A439DA33E921}"/>
    <cellStyle name="Normal 16 2 2 5 3 2" xfId="41403" xr:uid="{8D472D2A-E13A-48EA-AD35-DF26B810730E}"/>
    <cellStyle name="Normal 16 2 2 5 4" xfId="27824" xr:uid="{42AF6C52-D88C-4E07-9084-519D9E3D6961}"/>
    <cellStyle name="Normal 16 2 2 5 5" xfId="48192" xr:uid="{A1801C55-343D-4337-81D0-A08585D82D3D}"/>
    <cellStyle name="Normal 16 2 2 6" xfId="2685" xr:uid="{510DE63A-43F7-4BA2-8C06-D76C75F7EAC5}"/>
    <cellStyle name="Normal 16 2 2 6 2" xfId="11400" xr:uid="{B72DE329-0FBF-4E7E-AA9A-EACD1091BD30}"/>
    <cellStyle name="Normal 16 2 2 6 2 2" xfId="31768" xr:uid="{89AE170A-C951-4A32-BDDE-62B8C91632C8}"/>
    <cellStyle name="Normal 16 2 2 6 3" xfId="18187" xr:uid="{ED9BBB20-4EF6-452C-87FB-C87DBED69980}"/>
    <cellStyle name="Normal 16 2 2 6 3 2" xfId="38555" xr:uid="{F09DE03A-986B-4F74-AE44-D7A458DFA3C3}"/>
    <cellStyle name="Normal 16 2 2 6 4" xfId="24976" xr:uid="{F0789A9B-99DA-4703-A684-56BFDA3AEA66}"/>
    <cellStyle name="Normal 16 2 2 6 5" xfId="45344" xr:uid="{F6CD121A-F8B2-4C1C-91B1-1B118003F2A5}"/>
    <cellStyle name="Normal 16 2 2 7" xfId="10563" xr:uid="{10D884B8-9DF5-41BB-803A-E0911F6FCD45}"/>
    <cellStyle name="Normal 16 2 2 7 2" xfId="30931" xr:uid="{B4147BC1-5CA7-49EF-83AA-7F751FDA9AD4}"/>
    <cellStyle name="Normal 16 2 2 8" xfId="17350" xr:uid="{E2BEA41D-CAF0-4F17-B14B-A448EC80172A}"/>
    <cellStyle name="Normal 16 2 2 8 2" xfId="37718" xr:uid="{81423DBD-270C-4E96-AC53-685776CEECEE}"/>
    <cellStyle name="Normal 16 2 2 9" xfId="24139" xr:uid="{7815C7CB-701D-4B55-A3BB-15C21DBACFC1}"/>
    <cellStyle name="Normal 16 2 2_Exec Drivers" xfId="8771" xr:uid="{A30B394A-19F0-4F05-9EA0-27E9B999D948}"/>
    <cellStyle name="Normal 16 2 3" xfId="3531" xr:uid="{F51A26C2-B940-4983-B7F4-B9FAD25A6500}"/>
    <cellStyle name="Normal 16 2 3 2" xfId="6415" xr:uid="{3C26C5C5-0BEA-439B-9336-6598CC7106AF}"/>
    <cellStyle name="Normal 16 2 3 2 2" xfId="15057" xr:uid="{C3FD6C99-39BE-424A-A157-F7DEA2CA98A1}"/>
    <cellStyle name="Normal 16 2 3 2 2 2" xfId="35425" xr:uid="{8C7148D4-ACF1-4E0A-8880-8AE33500EDB2}"/>
    <cellStyle name="Normal 16 2 3 2 3" xfId="21844" xr:uid="{20B3EAA3-3054-4543-BE39-6EE754DADE11}"/>
    <cellStyle name="Normal 16 2 3 2 3 2" xfId="42212" xr:uid="{785E5F6D-6BD1-4ABE-9FE5-68EB28EAD7BD}"/>
    <cellStyle name="Normal 16 2 3 2 4" xfId="28633" xr:uid="{CD21CD06-C1CE-4BDC-94B7-7F747A7D1554}"/>
    <cellStyle name="Normal 16 2 3 2 5" xfId="49001" xr:uid="{C59B587D-F99C-40A9-80C7-70C6D0ED629C}"/>
    <cellStyle name="Normal 16 2 3 3" xfId="12209" xr:uid="{160FAAEC-8FBD-450D-97B7-40035A62D7F5}"/>
    <cellStyle name="Normal 16 2 3 3 2" xfId="32577" xr:uid="{AE56345A-B2FC-44AF-93F1-3F228AD61944}"/>
    <cellStyle name="Normal 16 2 3 4" xfId="18996" xr:uid="{8D66812C-0DDA-414D-8EB0-833F3AAC3E9C}"/>
    <cellStyle name="Normal 16 2 3 4 2" xfId="39364" xr:uid="{26E214DC-0318-47A9-87B4-8BA2637CA526}"/>
    <cellStyle name="Normal 16 2 3 5" xfId="25785" xr:uid="{40DC6E8A-4428-47D0-9EDD-11A71390B7F7}"/>
    <cellStyle name="Normal 16 2 3 6" xfId="46153" xr:uid="{936EE643-3296-4037-A9FF-7C4849339353}"/>
    <cellStyle name="Normal 16 2 3_Exec Drivers" xfId="8727" xr:uid="{5FAA4A43-B731-487C-B773-E7325AEBACCD}"/>
    <cellStyle name="Normal 16 2 4" xfId="4279" xr:uid="{F9101B05-47BB-4819-AA29-503CFC2EA328}"/>
    <cellStyle name="Normal 16 2 4 2" xfId="7127" xr:uid="{0B9F5E64-3D65-4CCF-A7A1-CE19052AD594}"/>
    <cellStyle name="Normal 16 2 4 2 2" xfId="15769" xr:uid="{EA0B36DC-35CB-4544-A4E1-E755B2CFD849}"/>
    <cellStyle name="Normal 16 2 4 2 2 2" xfId="36137" xr:uid="{4EC4B3F3-61B6-4862-9210-DF618BD761BD}"/>
    <cellStyle name="Normal 16 2 4 2 3" xfId="22556" xr:uid="{A1CCD3FB-44DA-4473-B411-0BA05FA9633A}"/>
    <cellStyle name="Normal 16 2 4 2 3 2" xfId="42924" xr:uid="{35D352B9-3DA5-4C9C-992F-CBC8AC93B04D}"/>
    <cellStyle name="Normal 16 2 4 2 4" xfId="29345" xr:uid="{16C30525-C77A-42AC-AFE9-6E90641C8F46}"/>
    <cellStyle name="Normal 16 2 4 2 5" xfId="49713" xr:uid="{6F691386-3AA3-4300-8791-21A0EBC137F4}"/>
    <cellStyle name="Normal 16 2 4 3" xfId="12921" xr:uid="{E22BB5C7-904C-423A-B792-936630EDADF5}"/>
    <cellStyle name="Normal 16 2 4 3 2" xfId="33289" xr:uid="{B2CA98F1-CD44-4AAC-9CFB-08F7F806F894}"/>
    <cellStyle name="Normal 16 2 4 4" xfId="19708" xr:uid="{29D724A9-2D51-4C2C-8CF6-2397C3FF463F}"/>
    <cellStyle name="Normal 16 2 4 4 2" xfId="40076" xr:uid="{D17F7220-C806-4CF1-B6DB-A8126C457774}"/>
    <cellStyle name="Normal 16 2 4 5" xfId="26497" xr:uid="{B15331AD-108E-422D-B2B9-CF51186FB45A}"/>
    <cellStyle name="Normal 16 2 4 6" xfId="46865" xr:uid="{89FB3C1C-2CB4-46CA-9DAE-80B06E187498}"/>
    <cellStyle name="Normal 16 2 5" xfId="2783" xr:uid="{460E4A17-5130-45F9-9120-D60850C03C3C}"/>
    <cellStyle name="Normal 16 2 5 2" xfId="5703" xr:uid="{B888F30C-EE64-4DB4-95E8-11C6C4575E95}"/>
    <cellStyle name="Normal 16 2 5 2 2" xfId="14345" xr:uid="{38C08A06-2B20-4059-9BC4-EB7E18C80505}"/>
    <cellStyle name="Normal 16 2 5 2 2 2" xfId="34713" xr:uid="{EDD86C0B-433B-46D2-A8AF-468EF3C43929}"/>
    <cellStyle name="Normal 16 2 5 2 3" xfId="21132" xr:uid="{1018C00D-5245-404D-A3A1-9E42921679AB}"/>
    <cellStyle name="Normal 16 2 5 2 3 2" xfId="41500" xr:uid="{433D67D4-8BCD-4F80-BDC7-5A68B9CFADF8}"/>
    <cellStyle name="Normal 16 2 5 2 4" xfId="27921" xr:uid="{7581A459-23A2-4753-A887-F9D83F5D4860}"/>
    <cellStyle name="Normal 16 2 5 2 5" xfId="48289" xr:uid="{75A7E49D-149F-4243-B0B2-11B8538AC70B}"/>
    <cellStyle name="Normal 16 2 5 3" xfId="11497" xr:uid="{ADC53639-2EDF-492C-A2A9-740E846481AD}"/>
    <cellStyle name="Normal 16 2 5 3 2" xfId="31865" xr:uid="{EE07391D-143A-4D86-B969-18DC8A0A571C}"/>
    <cellStyle name="Normal 16 2 5 4" xfId="18284" xr:uid="{C1859883-18B0-44E2-9F52-A46CD0B3F43A}"/>
    <cellStyle name="Normal 16 2 5 4 2" xfId="38652" xr:uid="{96E4BA2D-BA48-4CF6-AF6E-CCF295BBD6FD}"/>
    <cellStyle name="Normal 16 2 5 5" xfId="25073" xr:uid="{574F4C40-80CC-4CA3-8DED-EF6AED62B8A3}"/>
    <cellStyle name="Normal 16 2 5 6" xfId="45441" xr:uid="{DBECF49F-365D-4AC3-A1A0-DD80615897DF}"/>
    <cellStyle name="Normal 16 2 6" xfId="4991" xr:uid="{C77A529D-363E-4FDB-83F7-E4F7A004B9F8}"/>
    <cellStyle name="Normal 16 2 6 2" xfId="13633" xr:uid="{FE7448CB-86B7-482A-8F50-339926DCB677}"/>
    <cellStyle name="Normal 16 2 6 2 2" xfId="34001" xr:uid="{FE2937D4-1D5D-4E98-83D1-45652E438B32}"/>
    <cellStyle name="Normal 16 2 6 3" xfId="20420" xr:uid="{F9B89EFA-ABFE-4460-AE60-4562435129C3}"/>
    <cellStyle name="Normal 16 2 6 3 2" xfId="40788" xr:uid="{1C65EC5E-97EB-4CF1-A063-5C8E282E1322}"/>
    <cellStyle name="Normal 16 2 6 4" xfId="27209" xr:uid="{F92F8C88-E71A-4DCA-A7BD-91A9BDD43A22}"/>
    <cellStyle name="Normal 16 2 6 5" xfId="47577" xr:uid="{A2FC6A18-28F4-4AE4-9409-D416258DC494}"/>
    <cellStyle name="Normal 16 2 7" xfId="1885" xr:uid="{2F7F671D-0A05-4DA0-88A9-AF7E1C17EB75}"/>
    <cellStyle name="Normal 16 2 7 2" xfId="10785" xr:uid="{F8081B2C-4471-4D67-AF9A-504DC9825AB0}"/>
    <cellStyle name="Normal 16 2 7 2 2" xfId="31153" xr:uid="{89B36460-FEC8-406E-B61D-13B6E6411F84}"/>
    <cellStyle name="Normal 16 2 7 3" xfId="17572" xr:uid="{6C8B0E36-D63A-40CF-B1BA-2D9A50013E95}"/>
    <cellStyle name="Normal 16 2 7 3 2" xfId="37940" xr:uid="{357ADA24-ECC3-488C-A68C-6762220027C8}"/>
    <cellStyle name="Normal 16 2 7 4" xfId="24361" xr:uid="{E613C21C-FC9B-4C65-8790-BB2E1D9BF0CA}"/>
    <cellStyle name="Normal 16 2 7 5" xfId="44729" xr:uid="{589E10AA-8499-4C53-A168-9FF787FD8427}"/>
    <cellStyle name="Normal 16 2 8" xfId="9980" xr:uid="{3147BDF4-4CEF-4C9F-9776-0AADA183C0F5}"/>
    <cellStyle name="Normal 16 2 8 2" xfId="30348" xr:uid="{01FE293C-0ED3-4F76-9787-691ABAC5FF9E}"/>
    <cellStyle name="Normal 16 2 9" xfId="16768" xr:uid="{6639A149-0680-4238-B4FA-2DA0C23598D5}"/>
    <cellStyle name="Normal 16 2 9 2" xfId="37136" xr:uid="{4A3143C8-0488-43D4-A90E-AE51D933619E}"/>
    <cellStyle name="Normal 16 2_Exec Drivers" xfId="9709" xr:uid="{9D0708E8-DBBF-4303-90F2-6187666C83D3}"/>
    <cellStyle name="Normal 16 3" xfId="506" xr:uid="{52CC57D9-FADC-4DAE-9A99-9D400C6C297D}"/>
    <cellStyle name="Normal 16 3 10" xfId="23556" xr:uid="{8D834DB3-3041-4043-8661-9633B7515557}"/>
    <cellStyle name="Normal 16 3 11" xfId="43924" xr:uid="{2E972CDB-A19F-476A-BF0F-0BDC4337DBA6}"/>
    <cellStyle name="Normal 16 3 2" xfId="1646" xr:uid="{5191F760-D2FC-4FCA-B47A-F77FA928147F}"/>
    <cellStyle name="Normal 16 3 2 10" xfId="44506" xr:uid="{107BBFD6-1AEB-438F-8A66-03210C8DEA29}"/>
    <cellStyle name="Normal 16 3 2 2" xfId="4181" xr:uid="{73813CEC-F292-4CD2-9D20-E1722E30519A}"/>
    <cellStyle name="Normal 16 3 2 2 2" xfId="7029" xr:uid="{C1306601-8B29-4979-BDA8-CE9BE901DF74}"/>
    <cellStyle name="Normal 16 3 2 2 2 2" xfId="15671" xr:uid="{53278D44-927A-4A36-907D-0F1F43D9AFB0}"/>
    <cellStyle name="Normal 16 3 2 2 2 2 2" xfId="36039" xr:uid="{1170DEA2-399E-4255-82EC-84C277400583}"/>
    <cellStyle name="Normal 16 3 2 2 2 3" xfId="22458" xr:uid="{DDC0382E-B7FE-4A50-9488-C5819481B560}"/>
    <cellStyle name="Normal 16 3 2 2 2 3 2" xfId="42826" xr:uid="{83395CB4-5E6B-4210-8995-EA7C4418D426}"/>
    <cellStyle name="Normal 16 3 2 2 2 4" xfId="29247" xr:uid="{67A48A76-A19A-4D7A-88A5-15DF9C74E419}"/>
    <cellStyle name="Normal 16 3 2 2 2 5" xfId="49615" xr:uid="{4DF7B362-1EF2-4741-AD99-49FD0FA12E5D}"/>
    <cellStyle name="Normal 16 3 2 2 3" xfId="12823" xr:uid="{F7806F33-E2DB-4C7C-A291-7C6EB20C2D4C}"/>
    <cellStyle name="Normal 16 3 2 2 3 2" xfId="33191" xr:uid="{50BCEDB0-338C-41A0-A08F-4062532EEEC9}"/>
    <cellStyle name="Normal 16 3 2 2 4" xfId="19610" xr:uid="{CE3F77D9-61F6-4015-8455-3D3C6E584EF3}"/>
    <cellStyle name="Normal 16 3 2 2 4 2" xfId="39978" xr:uid="{B9507DF9-9A5F-4501-813F-388DAEED3D2B}"/>
    <cellStyle name="Normal 16 3 2 2 5" xfId="26399" xr:uid="{91762DEA-D580-455F-B275-5D5B66723BE4}"/>
    <cellStyle name="Normal 16 3 2 2 6" xfId="46767" xr:uid="{634AFFFC-1BB5-45AD-9A5E-9DF31E7D0ECC}"/>
    <cellStyle name="Normal 16 3 2 2_Exec Drivers" xfId="2416" xr:uid="{21E6C8CC-2248-4078-B8DB-996365EFAA31}"/>
    <cellStyle name="Normal 16 3 2 3" xfId="4893" xr:uid="{2175342E-B7D4-4625-8222-44AAAD5704E4}"/>
    <cellStyle name="Normal 16 3 2 3 2" xfId="7741" xr:uid="{13257D01-FBCF-4377-8CE9-92C6152C9057}"/>
    <cellStyle name="Normal 16 3 2 3 2 2" xfId="16383" xr:uid="{FBFD7312-25C8-459F-A2F4-10458ABA493F}"/>
    <cellStyle name="Normal 16 3 2 3 2 2 2" xfId="36751" xr:uid="{054FD672-918D-4D90-8C25-CDA39CEA94CF}"/>
    <cellStyle name="Normal 16 3 2 3 2 3" xfId="23170" xr:uid="{A26CCE45-FDD1-4D53-9261-8651DED8C41A}"/>
    <cellStyle name="Normal 16 3 2 3 2 3 2" xfId="43538" xr:uid="{71FC8AB5-1AD5-46B5-95D0-815D45DFEC5B}"/>
    <cellStyle name="Normal 16 3 2 3 2 4" xfId="29959" xr:uid="{45A9D89C-AE36-444A-95EF-8F4E7A2504A1}"/>
    <cellStyle name="Normal 16 3 2 3 2 5" xfId="50327" xr:uid="{CAA7B034-4FDE-405B-9F51-EB315A2FD9D5}"/>
    <cellStyle name="Normal 16 3 2 3 3" xfId="13535" xr:uid="{7B65D81E-200E-4665-A691-65F788F0CA2E}"/>
    <cellStyle name="Normal 16 3 2 3 3 2" xfId="33903" xr:uid="{74266549-92FC-4814-A438-718CCFF16C37}"/>
    <cellStyle name="Normal 16 3 2 3 4" xfId="20322" xr:uid="{2DD7B08D-C677-4493-B2D4-B9D1C5DA286A}"/>
    <cellStyle name="Normal 16 3 2 3 4 2" xfId="40690" xr:uid="{0E2A582A-3ECB-45B3-B1EC-4524ADE08598}"/>
    <cellStyle name="Normal 16 3 2 3 5" xfId="27111" xr:uid="{E5FD96C5-4844-4A6E-8F27-6F56328378E5}"/>
    <cellStyle name="Normal 16 3 2 3 6" xfId="47479" xr:uid="{D2D993D3-2B24-4329-8EDC-8F9E83BA8C93}"/>
    <cellStyle name="Normal 16 3 2 4" xfId="3433" xr:uid="{548D54B2-9E6A-4BEF-8649-F3E7E07985E6}"/>
    <cellStyle name="Normal 16 3 2 4 2" xfId="6317" xr:uid="{27FA8739-A6B4-4160-BD19-DDAAED00F37B}"/>
    <cellStyle name="Normal 16 3 2 4 2 2" xfId="14959" xr:uid="{9271F105-468E-4211-A0FD-93F34C3C4527}"/>
    <cellStyle name="Normal 16 3 2 4 2 2 2" xfId="35327" xr:uid="{62D10F2F-EE4C-4A51-8A9C-1DEED868BC25}"/>
    <cellStyle name="Normal 16 3 2 4 2 3" xfId="21746" xr:uid="{6085413D-35FB-459D-B093-AB4B8F8313A6}"/>
    <cellStyle name="Normal 16 3 2 4 2 3 2" xfId="42114" xr:uid="{C5A1CD82-50CB-4C90-B2CC-B323CFB5B5C8}"/>
    <cellStyle name="Normal 16 3 2 4 2 4" xfId="28535" xr:uid="{01F309EC-6A51-4915-A958-737DFA521715}"/>
    <cellStyle name="Normal 16 3 2 4 2 5" xfId="48903" xr:uid="{00D8F704-01CE-42A2-8D91-7008B80F6A4E}"/>
    <cellStyle name="Normal 16 3 2 4 3" xfId="12111" xr:uid="{C406EA83-8A15-4CEC-B5E8-C0C09735B486}"/>
    <cellStyle name="Normal 16 3 2 4 3 2" xfId="32479" xr:uid="{8D3A47F5-5220-4150-9E40-5770F93D1A6C}"/>
    <cellStyle name="Normal 16 3 2 4 4" xfId="18898" xr:uid="{7EEFA01B-B6AE-47F7-9B4B-39F42B54ECA6}"/>
    <cellStyle name="Normal 16 3 2 4 4 2" xfId="39266" xr:uid="{70B2446B-2554-4718-A186-5B0E8A758D83}"/>
    <cellStyle name="Normal 16 3 2 4 5" xfId="25687" xr:uid="{F01395FB-B784-4049-9F76-670C5C21A69B}"/>
    <cellStyle name="Normal 16 3 2 4 6" xfId="46055" xr:uid="{3FB19913-5266-4981-AAB9-D54443289B29}"/>
    <cellStyle name="Normal 16 3 2 5" xfId="5605" xr:uid="{A72C0FA7-CB34-4BA5-9B24-A2CDEEE15A80}"/>
    <cellStyle name="Normal 16 3 2 5 2" xfId="14247" xr:uid="{9AB091ED-3600-4E8E-9A16-745295D82004}"/>
    <cellStyle name="Normal 16 3 2 5 2 2" xfId="34615" xr:uid="{21810E77-BA44-433A-85C2-BBDDB092AA2E}"/>
    <cellStyle name="Normal 16 3 2 5 3" xfId="21034" xr:uid="{B26A0DAB-1AFE-4AF6-BC6B-21C1095581A9}"/>
    <cellStyle name="Normal 16 3 2 5 3 2" xfId="41402" xr:uid="{6BF82F29-4014-44EB-A952-ECBFCFF32540}"/>
    <cellStyle name="Normal 16 3 2 5 4" xfId="27823" xr:uid="{B615BC0C-E0E7-480F-A067-5FF94D4CBCB1}"/>
    <cellStyle name="Normal 16 3 2 5 5" xfId="48191" xr:uid="{E0A91FF0-A26D-4B9E-A812-CC2A6501F096}"/>
    <cellStyle name="Normal 16 3 2 6" xfId="2684" xr:uid="{67030997-AD70-4A0F-B161-90024BF8A787}"/>
    <cellStyle name="Normal 16 3 2 6 2" xfId="11399" xr:uid="{D05FEA7E-711E-4379-8F65-F54B131CFBBF}"/>
    <cellStyle name="Normal 16 3 2 6 2 2" xfId="31767" xr:uid="{51D1CDEA-9F40-4F52-93A0-01C537CBAB0F}"/>
    <cellStyle name="Normal 16 3 2 6 3" xfId="18186" xr:uid="{9FAEC794-BDAF-436F-B9A1-10DC748E7462}"/>
    <cellStyle name="Normal 16 3 2 6 3 2" xfId="38554" xr:uid="{8313D122-110D-4A0F-94BE-CE04AA49823A}"/>
    <cellStyle name="Normal 16 3 2 6 4" xfId="24975" xr:uid="{6191B60B-F7EE-4975-8375-E666E60E0EAA}"/>
    <cellStyle name="Normal 16 3 2 6 5" xfId="45343" xr:uid="{07200874-AC82-417C-B584-B8421D91DDE6}"/>
    <cellStyle name="Normal 16 3 2 7" xfId="10562" xr:uid="{FE627CBB-A7CE-4EFB-906A-6F60690A3C8C}"/>
    <cellStyle name="Normal 16 3 2 7 2" xfId="30930" xr:uid="{21163AEE-73B6-42B0-B6F1-8B5D51346569}"/>
    <cellStyle name="Normal 16 3 2 8" xfId="17349" xr:uid="{73D9724B-84E5-4387-9C71-B18D9D840E23}"/>
    <cellStyle name="Normal 16 3 2 8 2" xfId="37717" xr:uid="{D02F5DB0-5F02-4FAE-84A6-72A020D0F81A}"/>
    <cellStyle name="Normal 16 3 2 9" xfId="24138" xr:uid="{CB0EDDE6-5CF5-4B4B-96D1-FFE099BB6A17}"/>
    <cellStyle name="Normal 16 3 2_Exec Drivers" xfId="8589" xr:uid="{C5D8D232-48FB-45D8-ABEB-FABC4BFF5FA3}"/>
    <cellStyle name="Normal 16 3 3" xfId="3532" xr:uid="{A36DB907-09DC-4C25-AF8B-115DB8C73744}"/>
    <cellStyle name="Normal 16 3 3 2" xfId="6416" xr:uid="{3C6828FA-09AC-4290-8BA3-435B9C54591D}"/>
    <cellStyle name="Normal 16 3 3 2 2" xfId="15058" xr:uid="{E7269E00-8BC3-480F-84C4-B1A08B15CBEB}"/>
    <cellStyle name="Normal 16 3 3 2 2 2" xfId="35426" xr:uid="{FA0A9EEE-3229-4E35-B236-B8D3E5D11323}"/>
    <cellStyle name="Normal 16 3 3 2 3" xfId="21845" xr:uid="{CFBAA0E3-54AF-49AC-B984-0AF878A02B0A}"/>
    <cellStyle name="Normal 16 3 3 2 3 2" xfId="42213" xr:uid="{417654CC-43C1-48A4-8579-CBED98535F8C}"/>
    <cellStyle name="Normal 16 3 3 2 4" xfId="28634" xr:uid="{8C73C5D2-BA3A-433E-9AD5-E5CFA5AB92B2}"/>
    <cellStyle name="Normal 16 3 3 2 5" xfId="49002" xr:uid="{0AED2A5E-C30D-4F2C-A09B-0285C32B63EF}"/>
    <cellStyle name="Normal 16 3 3 3" xfId="12210" xr:uid="{F33AC11A-8CE4-455C-99CC-C7ECC7C113A5}"/>
    <cellStyle name="Normal 16 3 3 3 2" xfId="32578" xr:uid="{F83B339E-6B9F-4081-BCB7-C4B77D38D35B}"/>
    <cellStyle name="Normal 16 3 3 4" xfId="18997" xr:uid="{844E2863-140A-446A-B9A4-F463353DA657}"/>
    <cellStyle name="Normal 16 3 3 4 2" xfId="39365" xr:uid="{6E9ECAAB-341D-459D-91B4-F090DE8EF6AA}"/>
    <cellStyle name="Normal 16 3 3 5" xfId="25786" xr:uid="{C19B8C28-26F0-4EA0-B1E4-45CDC566E568}"/>
    <cellStyle name="Normal 16 3 3 6" xfId="46154" xr:uid="{5C196ACD-3A2C-4D77-B1C1-2302A6B30399}"/>
    <cellStyle name="Normal 16 3 3_Exec Drivers" xfId="9521" xr:uid="{31D5A74C-12DA-4CA4-9B20-4C75EB477AA0}"/>
    <cellStyle name="Normal 16 3 4" xfId="4280" xr:uid="{074C73C7-707E-4FF0-AA4C-2BCDDF28F65C}"/>
    <cellStyle name="Normal 16 3 4 2" xfId="7128" xr:uid="{3548D29A-DA80-4F1D-9F4D-5B8E33A26F2B}"/>
    <cellStyle name="Normal 16 3 4 2 2" xfId="15770" xr:uid="{0A470C1C-342A-444F-8D7A-51207EBA6E15}"/>
    <cellStyle name="Normal 16 3 4 2 2 2" xfId="36138" xr:uid="{5F240722-ED95-4A45-BB37-1E448F92A4E0}"/>
    <cellStyle name="Normal 16 3 4 2 3" xfId="22557" xr:uid="{CF937328-D761-4EEC-A354-8FC16F36D76D}"/>
    <cellStyle name="Normal 16 3 4 2 3 2" xfId="42925" xr:uid="{C369C03F-3C0B-43E3-8728-745D56F61AE2}"/>
    <cellStyle name="Normal 16 3 4 2 4" xfId="29346" xr:uid="{BD4F0D0E-4C97-4966-BD84-00E545CE7576}"/>
    <cellStyle name="Normal 16 3 4 2 5" xfId="49714" xr:uid="{81B84152-05CA-4CFA-8C2C-CAC87A559360}"/>
    <cellStyle name="Normal 16 3 4 3" xfId="12922" xr:uid="{61293A5C-EF7F-4488-8BF1-3A54525DF8E9}"/>
    <cellStyle name="Normal 16 3 4 3 2" xfId="33290" xr:uid="{EE51B155-341B-4BA4-99BC-BB00A653DF8D}"/>
    <cellStyle name="Normal 16 3 4 4" xfId="19709" xr:uid="{C3B03A16-6B54-464D-BABB-38275F22B961}"/>
    <cellStyle name="Normal 16 3 4 4 2" xfId="40077" xr:uid="{CD772207-365B-4478-B633-CB99386AE93E}"/>
    <cellStyle name="Normal 16 3 4 5" xfId="26498" xr:uid="{2CF7DB19-B3DC-4D81-B58E-5C966B6A27D5}"/>
    <cellStyle name="Normal 16 3 4 6" xfId="46866" xr:uid="{86501FEF-3443-4D54-967A-1CFF4AA42B77}"/>
    <cellStyle name="Normal 16 3 5" xfId="2784" xr:uid="{E747AF13-E491-4852-A2F5-F636A00965D0}"/>
    <cellStyle name="Normal 16 3 5 2" xfId="5704" xr:uid="{02341BC8-13FA-4FE6-AEC2-8FC2434B46C7}"/>
    <cellStyle name="Normal 16 3 5 2 2" xfId="14346" xr:uid="{2938EF4D-5D0E-49E5-9D47-CB3E1EC72647}"/>
    <cellStyle name="Normal 16 3 5 2 2 2" xfId="34714" xr:uid="{ED2AA078-D6B7-4EA4-96B3-194BB31D4027}"/>
    <cellStyle name="Normal 16 3 5 2 3" xfId="21133" xr:uid="{ACA0D33B-3895-433D-92A9-66201C7E577F}"/>
    <cellStyle name="Normal 16 3 5 2 3 2" xfId="41501" xr:uid="{010A349B-5AFC-4AD7-A4A4-06877C3D3FF6}"/>
    <cellStyle name="Normal 16 3 5 2 4" xfId="27922" xr:uid="{C84C55AA-EF70-4FFC-A85C-C3EC43B2EA0F}"/>
    <cellStyle name="Normal 16 3 5 2 5" xfId="48290" xr:uid="{B124CF81-4EC1-4722-B425-3A2BD445FF94}"/>
    <cellStyle name="Normal 16 3 5 3" xfId="11498" xr:uid="{22DD31E1-A2F9-4EB1-AED7-7A3C8E7C1EDE}"/>
    <cellStyle name="Normal 16 3 5 3 2" xfId="31866" xr:uid="{B7F6D945-2FCF-46BC-9CEC-B879D7871B2E}"/>
    <cellStyle name="Normal 16 3 5 4" xfId="18285" xr:uid="{5E004C69-9243-45F4-98A2-FC9301461097}"/>
    <cellStyle name="Normal 16 3 5 4 2" xfId="38653" xr:uid="{BBDD7479-33CC-47C4-AB6B-F2860A6428A8}"/>
    <cellStyle name="Normal 16 3 5 5" xfId="25074" xr:uid="{B4350227-F109-469B-AAF2-CF4D3392598B}"/>
    <cellStyle name="Normal 16 3 5 6" xfId="45442" xr:uid="{A2C636B2-0D82-40ED-B828-06C583AF44E8}"/>
    <cellStyle name="Normal 16 3 6" xfId="4992" xr:uid="{EB46C364-C4B2-456A-8262-E04893F0AF9D}"/>
    <cellStyle name="Normal 16 3 6 2" xfId="13634" xr:uid="{ED56D30C-47B5-4723-8E65-D8C673E98DD5}"/>
    <cellStyle name="Normal 16 3 6 2 2" xfId="34002" xr:uid="{056FDB50-20D5-488E-B111-DFE37BAEA35A}"/>
    <cellStyle name="Normal 16 3 6 3" xfId="20421" xr:uid="{D8A4CB78-2FB7-41AE-B0C1-E6ECE2AE7D17}"/>
    <cellStyle name="Normal 16 3 6 3 2" xfId="40789" xr:uid="{43C6C764-A6D1-4B25-B391-449424415840}"/>
    <cellStyle name="Normal 16 3 6 4" xfId="27210" xr:uid="{417FF8CF-7C2D-436E-BC28-1371E298ECD1}"/>
    <cellStyle name="Normal 16 3 6 5" xfId="47578" xr:uid="{C7126C50-6675-4207-BAC8-9E8AC95C98D1}"/>
    <cellStyle name="Normal 16 3 7" xfId="1886" xr:uid="{09EBCC4A-2B23-4746-B260-F1D4333AD42A}"/>
    <cellStyle name="Normal 16 3 7 2" xfId="10786" xr:uid="{A60565CE-D90B-4308-9BF9-35DFF2A622A2}"/>
    <cellStyle name="Normal 16 3 7 2 2" xfId="31154" xr:uid="{041CFBD4-1E8C-481C-B21B-488D03108943}"/>
    <cellStyle name="Normal 16 3 7 3" xfId="17573" xr:uid="{2045DC99-4D57-42DE-A4DF-6B860E94B684}"/>
    <cellStyle name="Normal 16 3 7 3 2" xfId="37941" xr:uid="{52AC16CA-8D43-4979-8F76-1F0AE0282E1D}"/>
    <cellStyle name="Normal 16 3 7 4" xfId="24362" xr:uid="{18B23BAD-927E-46F9-BAEF-D2177B3AF4DD}"/>
    <cellStyle name="Normal 16 3 7 5" xfId="44730" xr:uid="{F46440AD-B4F3-41FA-B530-98C33B877194}"/>
    <cellStyle name="Normal 16 3 8" xfId="9979" xr:uid="{4772EA69-C54D-404F-AF00-AF6E96AD58D1}"/>
    <cellStyle name="Normal 16 3 8 2" xfId="30347" xr:uid="{0B0DEA6E-A672-4B3F-BEDD-6AF0790A3F07}"/>
    <cellStyle name="Normal 16 3 9" xfId="16767" xr:uid="{D9F3C4AA-2529-48CD-9B20-464992621AE1}"/>
    <cellStyle name="Normal 16 3 9 2" xfId="37135" xr:uid="{60FB8DB6-D9AD-487D-A6E5-F96A3CE1BCF1}"/>
    <cellStyle name="Normal 16 3_Exec Drivers" xfId="9687" xr:uid="{00B19ACA-786F-4C01-8CEA-130A98A15E1A}"/>
    <cellStyle name="Normal 16 4" xfId="625" xr:uid="{30D1DC33-5486-4C03-A77A-ECF7930ED7E1}"/>
    <cellStyle name="Normal 16 5" xfId="1465" xr:uid="{92082908-1DF3-4585-B1D1-AC9AA0DE117E}"/>
    <cellStyle name="Normal 16 5 10" xfId="44325" xr:uid="{998D8BC3-4E52-436F-9B1F-FE1701C654B7}"/>
    <cellStyle name="Normal 16 5 2" xfId="4043" xr:uid="{E8D8F708-8916-426F-9E97-80B01DC3A4BA}"/>
    <cellStyle name="Normal 16 5 2 2" xfId="6909" xr:uid="{2C5B7AE9-1DB2-4EA8-BEF5-15D135C7F6F6}"/>
    <cellStyle name="Normal 16 5 2 2 2" xfId="15551" xr:uid="{8CDD5C3F-060E-49C8-BE88-C4B6AFE797CE}"/>
    <cellStyle name="Normal 16 5 2 2 2 2" xfId="35919" xr:uid="{9C67B704-5C5B-4417-80CB-EA5AA10C396D}"/>
    <cellStyle name="Normal 16 5 2 2 3" xfId="22338" xr:uid="{6335BAAC-C10A-4B7F-B0FA-3766311D2351}"/>
    <cellStyle name="Normal 16 5 2 2 3 2" xfId="42706" xr:uid="{9EB7CC97-68E3-41EF-A49F-BFFA1F37B0B1}"/>
    <cellStyle name="Normal 16 5 2 2 4" xfId="29127" xr:uid="{7B46BAF9-E9BC-4704-BF4B-3477813A4AEF}"/>
    <cellStyle name="Normal 16 5 2 2 5" xfId="49495" xr:uid="{4AA62500-D2D6-4F9E-A067-C3E3A5FD39FB}"/>
    <cellStyle name="Normal 16 5 2 3" xfId="12703" xr:uid="{772276CE-A90B-4489-9A1F-0CDE732BA27D}"/>
    <cellStyle name="Normal 16 5 2 3 2" xfId="33071" xr:uid="{F9606B9B-C0D3-4797-ACCD-EAC80F35496D}"/>
    <cellStyle name="Normal 16 5 2 4" xfId="19490" xr:uid="{0E496490-D055-4D9F-B708-BAD7197E1C47}"/>
    <cellStyle name="Normal 16 5 2 4 2" xfId="39858" xr:uid="{75D94D79-CBBF-4229-84B5-87A5ABC0109C}"/>
    <cellStyle name="Normal 16 5 2 5" xfId="26279" xr:uid="{5BDB236C-023D-4A4C-85BE-7EE604DFE209}"/>
    <cellStyle name="Normal 16 5 2 6" xfId="46647" xr:uid="{2D6B6FCB-E1AB-4B9A-A2B9-78BDB9F1C91E}"/>
    <cellStyle name="Normal 16 5 2_Exec Drivers" xfId="8506" xr:uid="{2BE3993B-DF0E-4A8A-9C10-2BBFE13C61BB}"/>
    <cellStyle name="Normal 16 5 3" xfId="4773" xr:uid="{F46D9621-CAC1-4BCC-839F-EF18C3FB7E59}"/>
    <cellStyle name="Normal 16 5 3 2" xfId="7621" xr:uid="{A2B545B7-8C52-499E-8826-B00A006AAE27}"/>
    <cellStyle name="Normal 16 5 3 2 2" xfId="16263" xr:uid="{7ED77640-0991-45AD-9132-ECBC4E09F43A}"/>
    <cellStyle name="Normal 16 5 3 2 2 2" xfId="36631" xr:uid="{7A1E3188-AC2D-4DBE-A699-FF53F1910DBE}"/>
    <cellStyle name="Normal 16 5 3 2 3" xfId="23050" xr:uid="{FD4D33E7-D441-4454-812E-EA999A124B9B}"/>
    <cellStyle name="Normal 16 5 3 2 3 2" xfId="43418" xr:uid="{D00CF544-F856-4389-BBEF-18C4C0F1E491}"/>
    <cellStyle name="Normal 16 5 3 2 4" xfId="29839" xr:uid="{398F4AB4-A076-4CA8-96B1-60D26B9C84AE}"/>
    <cellStyle name="Normal 16 5 3 2 5" xfId="50207" xr:uid="{AA012CB2-7DAC-41DD-B806-A3B3B74F8129}"/>
    <cellStyle name="Normal 16 5 3 3" xfId="13415" xr:uid="{80BC2B17-3288-4D9E-90B3-279BB67707F6}"/>
    <cellStyle name="Normal 16 5 3 3 2" xfId="33783" xr:uid="{F2C6E742-C97B-4C90-A895-639175273995}"/>
    <cellStyle name="Normal 16 5 3 4" xfId="20202" xr:uid="{B07ECDFE-4990-4BFD-88C8-6EB3071E0929}"/>
    <cellStyle name="Normal 16 5 3 4 2" xfId="40570" xr:uid="{6C635F8D-32F3-4E31-BF6B-143A16873525}"/>
    <cellStyle name="Normal 16 5 3 5" xfId="26991" xr:uid="{522FDFD0-979D-4BE9-9971-803061566EBB}"/>
    <cellStyle name="Normal 16 5 3 6" xfId="47359" xr:uid="{2E970D16-C8E9-4605-83E4-64B07A6B9A5E}"/>
    <cellStyle name="Normal 16 5 4" xfId="3295" xr:uid="{4F14A4B0-841F-4992-B5E3-87D454C6A26A}"/>
    <cellStyle name="Normal 16 5 4 2" xfId="6197" xr:uid="{66485E91-534C-4BF2-B54E-0D9E85C1E5EA}"/>
    <cellStyle name="Normal 16 5 4 2 2" xfId="14839" xr:uid="{07E15669-E2BB-4FC4-9CBF-1EBA07D13010}"/>
    <cellStyle name="Normal 16 5 4 2 2 2" xfId="35207" xr:uid="{94C49C7D-F913-41B7-B548-69A8E2E15AB7}"/>
    <cellStyle name="Normal 16 5 4 2 3" xfId="21626" xr:uid="{9C5C45A4-D519-4E87-AA15-75A401040520}"/>
    <cellStyle name="Normal 16 5 4 2 3 2" xfId="41994" xr:uid="{D9265B4A-857D-4CD2-BFB7-E30AA81A7ACA}"/>
    <cellStyle name="Normal 16 5 4 2 4" xfId="28415" xr:uid="{BF4A4E16-9B78-4AA0-8B80-E02854B8EAD6}"/>
    <cellStyle name="Normal 16 5 4 2 5" xfId="48783" xr:uid="{66B9628F-F44A-435B-8EB3-6794A97843C5}"/>
    <cellStyle name="Normal 16 5 4 3" xfId="11991" xr:uid="{62302DEF-A8B6-46EE-83E6-839456F2D385}"/>
    <cellStyle name="Normal 16 5 4 3 2" xfId="32359" xr:uid="{1BC0F1DB-62A4-44B2-BECE-AACEC113CB30}"/>
    <cellStyle name="Normal 16 5 4 4" xfId="18778" xr:uid="{F3ED536C-E0F3-4F43-A72B-F2BB63B73F29}"/>
    <cellStyle name="Normal 16 5 4 4 2" xfId="39146" xr:uid="{44AC90F6-0BDE-4007-81A2-1967D1E4F081}"/>
    <cellStyle name="Normal 16 5 4 5" xfId="25567" xr:uid="{14B37BE6-9035-4DAB-B31D-041FC9B4DD6D}"/>
    <cellStyle name="Normal 16 5 4 6" xfId="45935" xr:uid="{5B1113AF-F6A3-4937-975E-6E31044AF228}"/>
    <cellStyle name="Normal 16 5 5" xfId="5485" xr:uid="{F2BB949D-8624-4556-926B-4C7E2E382DF2}"/>
    <cellStyle name="Normal 16 5 5 2" xfId="14127" xr:uid="{6EA8AC97-9A79-45A4-BF08-C0AA806D7A40}"/>
    <cellStyle name="Normal 16 5 5 2 2" xfId="34495" xr:uid="{BFE1868E-9C74-4D66-A5B7-892ED1B5866F}"/>
    <cellStyle name="Normal 16 5 5 3" xfId="20914" xr:uid="{FE5C4BED-7916-4027-A976-76E0A98B5583}"/>
    <cellStyle name="Normal 16 5 5 3 2" xfId="41282" xr:uid="{28CFB446-17A0-4D74-BD9B-5E862359429F}"/>
    <cellStyle name="Normal 16 5 5 4" xfId="27703" xr:uid="{B85BD6FA-1913-4BC0-856C-6758BB344872}"/>
    <cellStyle name="Normal 16 5 5 5" xfId="48071" xr:uid="{5CCC9AD7-96D8-4D14-87A9-0DE41F1A29E3}"/>
    <cellStyle name="Normal 16 5 6" xfId="2546" xr:uid="{A918BFC5-1098-4053-8A03-BF44F31F2686}"/>
    <cellStyle name="Normal 16 5 6 2" xfId="11279" xr:uid="{6E54C30C-F52F-4902-A431-928AA63836BF}"/>
    <cellStyle name="Normal 16 5 6 2 2" xfId="31647" xr:uid="{9FA07852-703A-4FBC-B2DC-FBE82742AE70}"/>
    <cellStyle name="Normal 16 5 6 3" xfId="18066" xr:uid="{2EEDB488-7918-4E50-B452-E8FAFFE13F80}"/>
    <cellStyle name="Normal 16 5 6 3 2" xfId="38434" xr:uid="{8ED9B9FE-59E3-43DE-94C2-9A05F82361B3}"/>
    <cellStyle name="Normal 16 5 6 4" xfId="24855" xr:uid="{0E81A702-9506-4A80-B4D3-19E320371397}"/>
    <cellStyle name="Normal 16 5 6 5" xfId="45223" xr:uid="{51B2AC8E-3872-4679-915A-B4046B91D393}"/>
    <cellStyle name="Normal 16 5 7" xfId="10381" xr:uid="{5EF3DDE5-2A18-4AE9-8664-2616D8B66D1E}"/>
    <cellStyle name="Normal 16 5 7 2" xfId="30749" xr:uid="{69740636-13BE-4F63-8F34-04E5264A5282}"/>
    <cellStyle name="Normal 16 5 8" xfId="17168" xr:uid="{8DE86C52-8C40-467A-BD07-CCE73BB1CA90}"/>
    <cellStyle name="Normal 16 5 8 2" xfId="37536" xr:uid="{A0D57AA8-70B9-4578-A59C-FC17814DAC77}"/>
    <cellStyle name="Normal 16 5 9" xfId="23957" xr:uid="{5391C50B-E733-43FC-A90E-D40D35706F54}"/>
    <cellStyle name="Normal 16 5_Exec Drivers" xfId="8856" xr:uid="{5A41C86D-6ECA-491F-9344-36271403EC2C}"/>
    <cellStyle name="Normal 16 6" xfId="3530" xr:uid="{80A7390B-45F5-407C-917D-6DF7B34EE71B}"/>
    <cellStyle name="Normal 16 6 2" xfId="6414" xr:uid="{927A30F8-121B-4D99-B87D-0A95CB607E61}"/>
    <cellStyle name="Normal 16 6 2 2" xfId="15056" xr:uid="{667FACE1-B7E3-4751-8483-C00C91D71ABD}"/>
    <cellStyle name="Normal 16 6 2 2 2" xfId="35424" xr:uid="{189F42E4-FC26-4812-AB7D-2CA2F77E0067}"/>
    <cellStyle name="Normal 16 6 2 3" xfId="21843" xr:uid="{FF5C4E6A-A4B0-4809-9DF5-6B899618E36A}"/>
    <cellStyle name="Normal 16 6 2 3 2" xfId="42211" xr:uid="{8A128D0E-167B-470A-A3B1-6D21C60DD92C}"/>
    <cellStyle name="Normal 16 6 2 4" xfId="28632" xr:uid="{DC6D823F-FEDD-4274-9E62-3D15192D0B62}"/>
    <cellStyle name="Normal 16 6 2 5" xfId="49000" xr:uid="{5A235FC8-A057-4C21-9D4B-F3C8B57A51A3}"/>
    <cellStyle name="Normal 16 6 3" xfId="12208" xr:uid="{FAEA537E-2388-4CBC-A00B-C9CF7E786A81}"/>
    <cellStyle name="Normal 16 6 3 2" xfId="32576" xr:uid="{2CA19953-22C0-4B80-A596-9AAEFD5A3E26}"/>
    <cellStyle name="Normal 16 6 4" xfId="18995" xr:uid="{AD58F021-9E24-4921-85D8-655363E8616F}"/>
    <cellStyle name="Normal 16 6 4 2" xfId="39363" xr:uid="{A2AFC821-DB6F-410D-92E4-5AEDEE6698E1}"/>
    <cellStyle name="Normal 16 6 5" xfId="25784" xr:uid="{9163F871-A2E4-457A-B265-E0E0ACDDC286}"/>
    <cellStyle name="Normal 16 6 6" xfId="46152" xr:uid="{E6A45086-27EE-41D1-90E9-5E578646A692}"/>
    <cellStyle name="Normal 16 6_Exec Drivers" xfId="8362" xr:uid="{06FBA300-1160-47E2-8E87-F2CBFFD5DCD0}"/>
    <cellStyle name="Normal 16 7" xfId="4278" xr:uid="{8F4C205B-6B3F-46C8-BF95-02D2F25EDC38}"/>
    <cellStyle name="Normal 16 7 2" xfId="7126" xr:uid="{AE334469-8386-423C-A279-908A1F539EB2}"/>
    <cellStyle name="Normal 16 7 2 2" xfId="15768" xr:uid="{9A402A38-4AA5-4F23-9D8E-783D1209213E}"/>
    <cellStyle name="Normal 16 7 2 2 2" xfId="36136" xr:uid="{E87A19BF-1001-462B-B2B1-DA84CB92DD22}"/>
    <cellStyle name="Normal 16 7 2 3" xfId="22555" xr:uid="{EF772D0A-087C-4475-8715-8F630E339F4B}"/>
    <cellStyle name="Normal 16 7 2 3 2" xfId="42923" xr:uid="{C6CD316B-6E90-4B2C-B94C-BAB17B5548B8}"/>
    <cellStyle name="Normal 16 7 2 4" xfId="29344" xr:uid="{6EE78A9C-40BE-4D3D-94A2-F9C544A25699}"/>
    <cellStyle name="Normal 16 7 2 5" xfId="49712" xr:uid="{0878EBD9-D9D2-44A0-8096-CD0909D38374}"/>
    <cellStyle name="Normal 16 7 3" xfId="12920" xr:uid="{DE2BEF0E-3A2F-4ACD-B249-D915BAEFA2A6}"/>
    <cellStyle name="Normal 16 7 3 2" xfId="33288" xr:uid="{4AC69BF3-E44C-4C00-BCF2-4C20CFBB7AF9}"/>
    <cellStyle name="Normal 16 7 4" xfId="19707" xr:uid="{E243FD40-2012-4CDB-8D27-51BECD471A24}"/>
    <cellStyle name="Normal 16 7 4 2" xfId="40075" xr:uid="{2B970F8A-D80D-4751-9DE1-DF24D885A307}"/>
    <cellStyle name="Normal 16 7 5" xfId="26496" xr:uid="{F3B3A499-12FD-4593-B22A-4ABAEE851BD7}"/>
    <cellStyle name="Normal 16 7 6" xfId="46864" xr:uid="{94A67386-143D-48BF-A06A-B1F54A5A75E5}"/>
    <cellStyle name="Normal 16 8" xfId="2782" xr:uid="{7519894B-ADCA-4474-84B4-74CCF0D8CAB0}"/>
    <cellStyle name="Normal 16 8 2" xfId="5702" xr:uid="{FD26FDB2-36A2-4EBD-B3BB-DBDE27AF70A6}"/>
    <cellStyle name="Normal 16 8 2 2" xfId="14344" xr:uid="{5709F6BB-7B0A-4042-9E4A-FBD109DF95A9}"/>
    <cellStyle name="Normal 16 8 2 2 2" xfId="34712" xr:uid="{46D71909-5A1A-442A-9BC3-87D263DE04E4}"/>
    <cellStyle name="Normal 16 8 2 3" xfId="21131" xr:uid="{C9958799-1754-406A-BAE1-EA6C733644B7}"/>
    <cellStyle name="Normal 16 8 2 3 2" xfId="41499" xr:uid="{6EA17536-BA6B-4A7C-9151-A0421A3885D5}"/>
    <cellStyle name="Normal 16 8 2 4" xfId="27920" xr:uid="{A005401B-8A61-407C-A52F-92E64159D8DD}"/>
    <cellStyle name="Normal 16 8 2 5" xfId="48288" xr:uid="{166B9F36-564C-4606-8308-55EE5FA7DBD4}"/>
    <cellStyle name="Normal 16 8 3" xfId="11496" xr:uid="{31C70B26-B43F-4B6C-B918-9FC4CCC7A5B3}"/>
    <cellStyle name="Normal 16 8 3 2" xfId="31864" xr:uid="{DDA779F2-85EB-4250-BA1C-23399689CD82}"/>
    <cellStyle name="Normal 16 8 4" xfId="18283" xr:uid="{4D4CEC62-A17F-465C-9567-335683DCBB82}"/>
    <cellStyle name="Normal 16 8 4 2" xfId="38651" xr:uid="{6E7781A1-3D44-4900-87BA-52748916EBE0}"/>
    <cellStyle name="Normal 16 8 5" xfId="25072" xr:uid="{F77B4251-B24D-4690-AB2F-18FD88B9B872}"/>
    <cellStyle name="Normal 16 8 6" xfId="45440" xr:uid="{87C95CFF-EF60-459C-98DC-C261E1DAC400}"/>
    <cellStyle name="Normal 16 9" xfId="4990" xr:uid="{F797BDD0-BD05-4687-B707-3A066BE2649F}"/>
    <cellStyle name="Normal 16 9 2" xfId="13632" xr:uid="{1C7F82AA-16E3-4C32-81E5-A3B09DA5AED5}"/>
    <cellStyle name="Normal 16 9 2 2" xfId="34000" xr:uid="{ACAEC8D4-37AF-45BE-974A-6542391E5D23}"/>
    <cellStyle name="Normal 16 9 3" xfId="20419" xr:uid="{A720C641-9B07-4B74-A136-723CF1F36D01}"/>
    <cellStyle name="Normal 16 9 3 2" xfId="40787" xr:uid="{D15609E7-585C-484B-BBAE-D69C73D1B887}"/>
    <cellStyle name="Normal 16 9 4" xfId="27208" xr:uid="{D3B499B7-B354-402B-BBA8-82AE54B391B5}"/>
    <cellStyle name="Normal 16 9 5" xfId="47576" xr:uid="{F7175DDF-1BF0-4D50-8A07-FD081DA4EC04}"/>
    <cellStyle name="Normal 16_Exec Drivers" xfId="8742" xr:uid="{0D6E5F46-22CD-44D8-A79E-C8C2B0416BC2}"/>
    <cellStyle name="Normal 17" xfId="180" xr:uid="{356CF75F-A5BB-458C-8F84-51189B9BA1A9}"/>
    <cellStyle name="Normal 17 10" xfId="1043" xr:uid="{D891DAEF-6330-47CD-B4C5-D9BCAC6EA997}"/>
    <cellStyle name="Normal 17 11" xfId="677" xr:uid="{526F42BE-B595-48BC-A124-59058332AA49}"/>
    <cellStyle name="Normal 17 12" xfId="1044" xr:uid="{272FED63-BFB0-482B-AB64-EAD9D4D10066}"/>
    <cellStyle name="Normal 17 13" xfId="1045" xr:uid="{64919CC1-5376-480F-A21E-C699A6B78FD4}"/>
    <cellStyle name="Normal 17 14" xfId="1046" xr:uid="{65B0153E-27D2-4EBF-BB85-30186B082D80}"/>
    <cellStyle name="Normal 17 15" xfId="1047" xr:uid="{D8DAD6D1-536C-4D53-AE7F-9C0B1DAFE45D}"/>
    <cellStyle name="Normal 17 16" xfId="1048" xr:uid="{969476D0-B7B3-4E5F-9996-EC176BDEAC10}"/>
    <cellStyle name="Normal 17 17" xfId="1049" xr:uid="{D96B106A-0358-4628-8E7E-D2DE121B79CF}"/>
    <cellStyle name="Normal 17 18" xfId="1050" xr:uid="{71D950CA-B3AD-4DC3-AE83-3E76A5FD13B2}"/>
    <cellStyle name="Normal 17 19" xfId="1051" xr:uid="{D5B6FD15-A706-451F-8C74-3BF9D3EDCFB8}"/>
    <cellStyle name="Normal 17 2" xfId="510" xr:uid="{BD992A11-35F8-4DDA-9BD1-FA96219DC108}"/>
    <cellStyle name="Normal 17 2 10" xfId="23559" xr:uid="{EC98679E-0696-4482-8255-9C3FA6132677}"/>
    <cellStyle name="Normal 17 2 11" xfId="43927" xr:uid="{24744758-2258-46D5-B89A-995EF8E473CF}"/>
    <cellStyle name="Normal 17 2 2" xfId="1052" xr:uid="{715E5A60-B2A8-4400-B264-8E87241B728B}"/>
    <cellStyle name="Normal 17 2 2 2" xfId="4184" xr:uid="{B816C19B-D325-4DD1-BCBD-48DD639C2482}"/>
    <cellStyle name="Normal 17 2 2 2 2" xfId="7032" xr:uid="{222CA7BE-F081-4429-84F7-CA3B84ECA8B5}"/>
    <cellStyle name="Normal 17 2 2 2 2 2" xfId="15674" xr:uid="{09FD7A7C-9628-4D52-A265-7E5142BFA397}"/>
    <cellStyle name="Normal 17 2 2 2 2 2 2" xfId="36042" xr:uid="{183906B4-7EB3-4A15-AC61-781BE684B8E9}"/>
    <cellStyle name="Normal 17 2 2 2 2 3" xfId="22461" xr:uid="{F58C9A53-4893-4E88-8B57-3FC20E9850AD}"/>
    <cellStyle name="Normal 17 2 2 2 2 3 2" xfId="42829" xr:uid="{E617286B-EE1A-4F86-865F-484070329690}"/>
    <cellStyle name="Normal 17 2 2 2 2 4" xfId="29250" xr:uid="{63092B70-2C19-431C-AA6F-75A65ED746BA}"/>
    <cellStyle name="Normal 17 2 2 2 2 5" xfId="49618" xr:uid="{FBFAE862-D86B-4A68-A17D-64974812D8AF}"/>
    <cellStyle name="Normal 17 2 2 2 3" xfId="12826" xr:uid="{895EC9E3-3B8C-4A9A-9B66-78C40F0242CC}"/>
    <cellStyle name="Normal 17 2 2 2 3 2" xfId="33194" xr:uid="{BB9D0CD4-167F-49F7-8509-90A827F961A0}"/>
    <cellStyle name="Normal 17 2 2 2 4" xfId="19613" xr:uid="{B837C607-8D5B-4B82-A07E-E02205B42D77}"/>
    <cellStyle name="Normal 17 2 2 2 4 2" xfId="39981" xr:uid="{89782D06-1328-4C4A-832C-25042F845435}"/>
    <cellStyle name="Normal 17 2 2 2 5" xfId="26402" xr:uid="{101EA42F-8F27-46A4-9C70-79015B3C314A}"/>
    <cellStyle name="Normal 17 2 2 2 6" xfId="46770" xr:uid="{B50E64B9-CF46-4F46-9BB8-5C41E2478C63}"/>
    <cellStyle name="Normal 17 2 2 3" xfId="4896" xr:uid="{51B72CAD-13AB-4E0B-89F2-99AC18C70036}"/>
    <cellStyle name="Normal 17 2 2 3 2" xfId="7744" xr:uid="{A6340792-CAB2-4BE3-8ECA-2BF722D4A3BC}"/>
    <cellStyle name="Normal 17 2 2 3 2 2" xfId="16386" xr:uid="{6180F197-80C8-4558-9054-B21FA199220A}"/>
    <cellStyle name="Normal 17 2 2 3 2 2 2" xfId="36754" xr:uid="{282B067D-3029-4059-A439-ADB39157C1C4}"/>
    <cellStyle name="Normal 17 2 2 3 2 3" xfId="23173" xr:uid="{4DFF15EE-4B6A-4070-B8E2-6EA039DA51E2}"/>
    <cellStyle name="Normal 17 2 2 3 2 3 2" xfId="43541" xr:uid="{CDCE06FB-BAAD-4EA3-BB17-226AA03A4145}"/>
    <cellStyle name="Normal 17 2 2 3 2 4" xfId="29962" xr:uid="{00A2194A-86C6-4E0E-ACEF-D96DBF697D3C}"/>
    <cellStyle name="Normal 17 2 2 3 2 5" xfId="50330" xr:uid="{6EBFB305-B6EF-45E6-A5F1-0CE1D2F732C6}"/>
    <cellStyle name="Normal 17 2 2 3 3" xfId="13538" xr:uid="{C3EE7219-2F01-4BEF-8AF3-706DA00C09AA}"/>
    <cellStyle name="Normal 17 2 2 3 3 2" xfId="33906" xr:uid="{56BB590D-C111-4905-A768-A82C775FE208}"/>
    <cellStyle name="Normal 17 2 2 3 4" xfId="20325" xr:uid="{8A118212-77B6-4B21-8156-D750DD19EBA2}"/>
    <cellStyle name="Normal 17 2 2 3 4 2" xfId="40693" xr:uid="{B855D3C6-0CCE-4F41-8A83-67E9D809440D}"/>
    <cellStyle name="Normal 17 2 2 3 5" xfId="27114" xr:uid="{5F9325FD-28B6-40DA-9C48-70723DAF067F}"/>
    <cellStyle name="Normal 17 2 2 3 6" xfId="47482" xr:uid="{862797E0-2DE2-4C5B-8ECB-865A4B855055}"/>
    <cellStyle name="Normal 17 2 2 4" xfId="3436" xr:uid="{18E478D3-F279-4A04-9C28-7B935F8E7110}"/>
    <cellStyle name="Normal 17 2 2 4 2" xfId="6320" xr:uid="{17C0B323-B6CF-42C8-993B-71E46057C6DC}"/>
    <cellStyle name="Normal 17 2 2 4 2 2" xfId="14962" xr:uid="{8B3E440E-AA11-463A-AC3C-C06CBA091628}"/>
    <cellStyle name="Normal 17 2 2 4 2 2 2" xfId="35330" xr:uid="{7F43FA77-A444-4D50-91B1-43F986597F8D}"/>
    <cellStyle name="Normal 17 2 2 4 2 3" xfId="21749" xr:uid="{625907B1-6CC4-4E9F-8F59-6B14314E9F9D}"/>
    <cellStyle name="Normal 17 2 2 4 2 3 2" xfId="42117" xr:uid="{96352698-FDA6-43A9-A5B5-B2AD3C510FDE}"/>
    <cellStyle name="Normal 17 2 2 4 2 4" xfId="28538" xr:uid="{65186ED5-BAF4-41E1-A7A0-5A5ED3217F10}"/>
    <cellStyle name="Normal 17 2 2 4 2 5" xfId="48906" xr:uid="{C1460653-F358-4A3D-B6D9-B287473ACA87}"/>
    <cellStyle name="Normal 17 2 2 4 3" xfId="12114" xr:uid="{C08E3BE0-859B-4BAD-B4AD-F4AB89D44052}"/>
    <cellStyle name="Normal 17 2 2 4 3 2" xfId="32482" xr:uid="{30DCB3D1-1F5D-4CA3-900E-4FF4557F19E6}"/>
    <cellStyle name="Normal 17 2 2 4 4" xfId="18901" xr:uid="{C6B63DB1-160F-478E-9591-86543E8A5DE3}"/>
    <cellStyle name="Normal 17 2 2 4 4 2" xfId="39269" xr:uid="{BE490F28-A705-4AB7-A696-1C95776D2011}"/>
    <cellStyle name="Normal 17 2 2 4 5" xfId="25690" xr:uid="{E0499FF7-33D3-4B56-893B-0B132C725985}"/>
    <cellStyle name="Normal 17 2 2 4 6" xfId="46058" xr:uid="{B200475F-DDDC-48BD-B965-A0353096251D}"/>
    <cellStyle name="Normal 17 2 2 5" xfId="5608" xr:uid="{19E03C34-2193-4568-906E-5433C9E47392}"/>
    <cellStyle name="Normal 17 2 2 5 2" xfId="14250" xr:uid="{8A97BC33-6C40-452B-AFB5-C42B7D6EC43D}"/>
    <cellStyle name="Normal 17 2 2 5 2 2" xfId="34618" xr:uid="{8A82A120-5C75-464F-A6CF-834A2BCFD16E}"/>
    <cellStyle name="Normal 17 2 2 5 3" xfId="21037" xr:uid="{B3AB88AD-76B1-45ED-A400-2DA246CD18A1}"/>
    <cellStyle name="Normal 17 2 2 5 3 2" xfId="41405" xr:uid="{5A50EF1F-2DCD-437C-9B1A-BFFEDB6D0DC2}"/>
    <cellStyle name="Normal 17 2 2 5 4" xfId="27826" xr:uid="{7542E6ED-A006-42C7-8ECD-B3EA45EA37CD}"/>
    <cellStyle name="Normal 17 2 2 5 5" xfId="48194" xr:uid="{AA83BED9-2066-485A-ADE3-A20547C3240E}"/>
    <cellStyle name="Normal 17 2 2 6" xfId="7907" xr:uid="{420E6EE2-2560-4DD0-8B40-70F7868D0CFF}"/>
    <cellStyle name="Normal 17 2 2 7" xfId="2687" xr:uid="{4AE3B278-26EA-4C07-867A-F2491C14D0A6}"/>
    <cellStyle name="Normal 17 2 2 7 2" xfId="11402" xr:uid="{8D91BA93-1E81-4FA7-9EAA-62BF7BEB8848}"/>
    <cellStyle name="Normal 17 2 2 7 2 2" xfId="31770" xr:uid="{51D1D28E-8657-49BF-97C2-F0589333D2FD}"/>
    <cellStyle name="Normal 17 2 2 7 3" xfId="18189" xr:uid="{AFF25A38-63FF-4C01-A976-9A7C37CA341C}"/>
    <cellStyle name="Normal 17 2 2 7 3 2" xfId="38557" xr:uid="{BA9B205F-EC7C-4C6C-B82D-253E07B2871F}"/>
    <cellStyle name="Normal 17 2 2 7 4" xfId="24978" xr:uid="{CC63C035-6EFC-4F6D-8674-6E2E7A222EFE}"/>
    <cellStyle name="Normal 17 2 2 7 5" xfId="45346" xr:uid="{51C784FB-0AAD-4485-8A34-CD4138EF84A7}"/>
    <cellStyle name="Normal 17 2 2_Exec Drivers" xfId="9282" xr:uid="{EE0C718B-5B88-44FE-BA4C-06D2D9DD894E}"/>
    <cellStyle name="Normal 17 2 3" xfId="1649" xr:uid="{E6650FCF-7336-43B4-B3E5-139DE165912D}"/>
    <cellStyle name="Normal 17 2 3 2" xfId="6418" xr:uid="{765560E6-774E-4A83-9DF6-852B444DBDFC}"/>
    <cellStyle name="Normal 17 2 3 2 2" xfId="15060" xr:uid="{60B8C6C9-9694-4C26-B941-B628B47D311B}"/>
    <cellStyle name="Normal 17 2 3 2 2 2" xfId="35428" xr:uid="{4E6960F7-1818-4A59-A08C-8C9EB075E8A8}"/>
    <cellStyle name="Normal 17 2 3 2 3" xfId="21847" xr:uid="{F4985860-B83B-4B6B-B26F-8B4D75C4DF41}"/>
    <cellStyle name="Normal 17 2 3 2 3 2" xfId="42215" xr:uid="{EEA4A5D9-42FA-42D2-98D3-D94CBE736636}"/>
    <cellStyle name="Normal 17 2 3 2 4" xfId="28636" xr:uid="{DC373CD9-5720-4DFD-9175-A6FBDF3C7EBC}"/>
    <cellStyle name="Normal 17 2 3 2 5" xfId="49004" xr:uid="{590BA7E9-98B8-41A6-ABA2-E211F221F8D5}"/>
    <cellStyle name="Normal 17 2 3 3" xfId="3534" xr:uid="{65F84367-0354-4584-9C50-F8F3F6AE8F9E}"/>
    <cellStyle name="Normal 17 2 3 3 2" xfId="12212" xr:uid="{0337914D-2030-4039-8134-6F237874499D}"/>
    <cellStyle name="Normal 17 2 3 3 2 2" xfId="32580" xr:uid="{C74CD229-E2A2-48EF-B726-F66DB00745D2}"/>
    <cellStyle name="Normal 17 2 3 3 3" xfId="18999" xr:uid="{F38A45EE-87DC-44A9-9892-2B0E1E510517}"/>
    <cellStyle name="Normal 17 2 3 3 3 2" xfId="39367" xr:uid="{65CAA2FA-2FBD-4A45-B952-80BB6053EBA8}"/>
    <cellStyle name="Normal 17 2 3 3 4" xfId="25788" xr:uid="{A2A1DC0A-AB0A-41B0-8C97-640AD3F0314C}"/>
    <cellStyle name="Normal 17 2 3 3 5" xfId="46156" xr:uid="{77E6F924-02A1-41B5-BD38-DA8CF49978EC}"/>
    <cellStyle name="Normal 17 2 3 4" xfId="10565" xr:uid="{AF72A2D8-0EC7-44B4-9EB3-22CC938C6ECA}"/>
    <cellStyle name="Normal 17 2 3 4 2" xfId="30933" xr:uid="{8F220F70-EA3C-4598-A9BD-A9DF7B4CCA25}"/>
    <cellStyle name="Normal 17 2 3 5" xfId="17352" xr:uid="{641D5F94-8E26-4080-A2D1-06CAC3BB72C9}"/>
    <cellStyle name="Normal 17 2 3 5 2" xfId="37720" xr:uid="{AB48B6FD-8681-4331-B34A-1206A948EA99}"/>
    <cellStyle name="Normal 17 2 3 6" xfId="24141" xr:uid="{1470AA88-A60E-4C6F-9B3D-FA43CFCA14E5}"/>
    <cellStyle name="Normal 17 2 3 7" xfId="44509" xr:uid="{3C93733C-D766-4FD9-B998-9698C0FE8E6B}"/>
    <cellStyle name="Normal 17 2 3_Exec Drivers" xfId="7990" xr:uid="{A1C96C78-F9EE-49DE-9F2E-154385436CAD}"/>
    <cellStyle name="Normal 17 2 4" xfId="4282" xr:uid="{19BB3EA6-E01C-480F-9783-72ADBC3C5BED}"/>
    <cellStyle name="Normal 17 2 4 2" xfId="7130" xr:uid="{7F80533B-D94C-41A9-B1C4-A78DFF84E547}"/>
    <cellStyle name="Normal 17 2 4 2 2" xfId="15772" xr:uid="{494AB700-C809-417F-B166-5FA3A308024B}"/>
    <cellStyle name="Normal 17 2 4 2 2 2" xfId="36140" xr:uid="{62C6080E-536E-433A-8F03-FD17F1385F97}"/>
    <cellStyle name="Normal 17 2 4 2 3" xfId="22559" xr:uid="{5084A61F-16AD-4303-8850-55D13E56F855}"/>
    <cellStyle name="Normal 17 2 4 2 3 2" xfId="42927" xr:uid="{FFC748EA-5179-4B33-AD6C-678B5D007ACA}"/>
    <cellStyle name="Normal 17 2 4 2 4" xfId="29348" xr:uid="{84DA6289-4AC1-414B-A1E9-F44A219EE1A5}"/>
    <cellStyle name="Normal 17 2 4 2 5" xfId="49716" xr:uid="{DC3FCE99-6917-41F7-B333-92D5264E560B}"/>
    <cellStyle name="Normal 17 2 4 3" xfId="12924" xr:uid="{C4A7B645-A63B-454E-B884-FAAA07F378FE}"/>
    <cellStyle name="Normal 17 2 4 3 2" xfId="33292" xr:uid="{C8B0D829-72A2-4116-BBBC-D4865747B14C}"/>
    <cellStyle name="Normal 17 2 4 4" xfId="19711" xr:uid="{3436F38E-04A6-465A-BC51-000545FDAEB6}"/>
    <cellStyle name="Normal 17 2 4 4 2" xfId="40079" xr:uid="{6B60ADE2-CE2F-4D31-A02E-386FC565EB9B}"/>
    <cellStyle name="Normal 17 2 4 5" xfId="26500" xr:uid="{1A72C331-76F9-4B95-B9E0-E97D9EF55670}"/>
    <cellStyle name="Normal 17 2 4 6" xfId="46868" xr:uid="{A61D4424-0253-4F1D-81E1-3FEBCB1BB9CF}"/>
    <cellStyle name="Normal 17 2 4_Exec Drivers" xfId="8177" xr:uid="{5453F9BE-E8A2-4D57-A52D-AE0F6A56B6D0}"/>
    <cellStyle name="Normal 17 2 5" xfId="2786" xr:uid="{39ECEC8E-C053-4BE8-8E5E-392E217E275D}"/>
    <cellStyle name="Normal 17 2 5 2" xfId="5706" xr:uid="{A0878569-EA0A-4D6B-9B41-0F77FE938291}"/>
    <cellStyle name="Normal 17 2 5 2 2" xfId="14348" xr:uid="{B7F5F2B4-F725-48C0-9068-737BACFEE305}"/>
    <cellStyle name="Normal 17 2 5 2 2 2" xfId="34716" xr:uid="{28BFFD39-8723-4D77-824C-895EB59F6559}"/>
    <cellStyle name="Normal 17 2 5 2 3" xfId="21135" xr:uid="{0134D938-BEE7-4355-B277-0C40432E8561}"/>
    <cellStyle name="Normal 17 2 5 2 3 2" xfId="41503" xr:uid="{BC5DF80B-BC2E-4A81-9DCA-57B3905E2290}"/>
    <cellStyle name="Normal 17 2 5 2 4" xfId="27924" xr:uid="{AF355221-12EE-48C1-893E-25E5E7EADB8C}"/>
    <cellStyle name="Normal 17 2 5 2 5" xfId="48292" xr:uid="{AD7D2E71-9FBF-4EE7-A9E2-7AEE879FA6A4}"/>
    <cellStyle name="Normal 17 2 5 3" xfId="11500" xr:uid="{A98B98DD-35FC-4419-9061-60E22B776DA8}"/>
    <cellStyle name="Normal 17 2 5 3 2" xfId="31868" xr:uid="{07DB718A-5E8C-46E5-BCA0-E3A0456FF810}"/>
    <cellStyle name="Normal 17 2 5 4" xfId="18287" xr:uid="{DFD3105F-F992-42B9-A1AF-51645B583976}"/>
    <cellStyle name="Normal 17 2 5 4 2" xfId="38655" xr:uid="{84A91401-05A1-4189-AF8E-9E9565071E20}"/>
    <cellStyle name="Normal 17 2 5 5" xfId="25076" xr:uid="{DE801B20-6A27-4DF6-AA9F-0B90E415A6F0}"/>
    <cellStyle name="Normal 17 2 5 6" xfId="45444" xr:uid="{A97197DB-4870-44AC-9E32-1BB6BF03F3A7}"/>
    <cellStyle name="Normal 17 2 6" xfId="4994" xr:uid="{A21D1588-92C8-4C30-82FA-E38BFAFAEF6D}"/>
    <cellStyle name="Normal 17 2 6 2" xfId="13636" xr:uid="{6ADAD1B6-EDA6-4A27-BF6B-53C46C5C8BFF}"/>
    <cellStyle name="Normal 17 2 6 2 2" xfId="34004" xr:uid="{D07BF85B-CBEF-4BE0-BD4C-32CBD93CBA8B}"/>
    <cellStyle name="Normal 17 2 6 3" xfId="20423" xr:uid="{3E58C268-990D-45F5-BDDF-524732CA9279}"/>
    <cellStyle name="Normal 17 2 6 3 2" xfId="40791" xr:uid="{5D90AD4A-4D20-404B-B526-42EA68CCE965}"/>
    <cellStyle name="Normal 17 2 6 4" xfId="27212" xr:uid="{6CFD11B3-5476-4363-A3AF-77936598F1E0}"/>
    <cellStyle name="Normal 17 2 6 5" xfId="47580" xr:uid="{34083DEA-1848-4636-A62C-89F67E26EB2D}"/>
    <cellStyle name="Normal 17 2 7" xfId="1889" xr:uid="{28A421FC-FC66-4F74-8C43-C2F17111C35D}"/>
    <cellStyle name="Normal 17 2 7 2" xfId="10788" xr:uid="{E9CAEAE2-9B05-43D4-B78C-B6D5678ABC61}"/>
    <cellStyle name="Normal 17 2 7 2 2" xfId="31156" xr:uid="{9964756D-4827-41D9-84AA-93F4FE41FC9B}"/>
    <cellStyle name="Normal 17 2 7 3" xfId="17575" xr:uid="{6CFF6ACA-C9E1-42B8-8636-6673862F473C}"/>
    <cellStyle name="Normal 17 2 7 3 2" xfId="37943" xr:uid="{B3E9B3BB-47DC-4A1D-83C3-391CEBF9A0CD}"/>
    <cellStyle name="Normal 17 2 7 4" xfId="24364" xr:uid="{61DB6328-0F0D-40C1-997F-1587C82DC4E5}"/>
    <cellStyle name="Normal 17 2 7 5" xfId="44732" xr:uid="{F87A58D2-2E84-4C7C-98AD-395750CE5803}"/>
    <cellStyle name="Normal 17 2 8" xfId="9982" xr:uid="{CAD086CD-0797-4AD8-B1CC-2FD1D38CDDD3}"/>
    <cellStyle name="Normal 17 2 8 2" xfId="30350" xr:uid="{EF72E902-F3D8-4382-8C85-988B7645C3C6}"/>
    <cellStyle name="Normal 17 2 9" xfId="16770" xr:uid="{57B04243-88DB-4960-B95B-76CCC3F165F1}"/>
    <cellStyle name="Normal 17 2 9 2" xfId="37138" xr:uid="{178B034C-CD5E-45B1-8852-11BC1B3774F1}"/>
    <cellStyle name="Normal 17 2_Exec Drivers" xfId="8142" xr:uid="{D286168E-3045-48FC-8FEC-D9182FBCCE44}"/>
    <cellStyle name="Normal 17 20" xfId="1053" xr:uid="{9BEA08B2-1FEB-4093-B90A-B81113AC9933}"/>
    <cellStyle name="Normal 17 21" xfId="1054" xr:uid="{15E3526A-A06A-4317-B839-62C004C345B7}"/>
    <cellStyle name="Normal 17 22" xfId="1055" xr:uid="{0D863569-BAC4-41C2-97C1-86B924C6DA48}"/>
    <cellStyle name="Normal 17 23" xfId="1056" xr:uid="{5C09C930-8BEF-4F3D-9CFC-1661DEE4686C}"/>
    <cellStyle name="Normal 17 24" xfId="1057" xr:uid="{391E96B3-6A6C-4BC4-851C-3C8990D9CD75}"/>
    <cellStyle name="Normal 17 25" xfId="1058" xr:uid="{C82409B6-58E0-4D8F-B29D-F2EBEFC43559}"/>
    <cellStyle name="Normal 17 26" xfId="1059" xr:uid="{6E8A4311-AD8A-4D5D-B3EF-25DCF3F53806}"/>
    <cellStyle name="Normal 17 27" xfId="1060" xr:uid="{88B1C57C-82B8-4DB1-A167-DFE231CE3827}"/>
    <cellStyle name="Normal 17 28" xfId="1061" xr:uid="{5F829DE3-921E-4855-B5AA-D9D83265AF40}"/>
    <cellStyle name="Normal 17 29" xfId="1062" xr:uid="{01D46472-634B-4423-9B88-C8275C5603C7}"/>
    <cellStyle name="Normal 17 3" xfId="456" xr:uid="{B6CD9660-32F2-415A-9D44-7EEA5920EFBB}"/>
    <cellStyle name="Normal 17 3 10" xfId="23528" xr:uid="{44F275E5-D4F8-4BAB-8F47-513116C661EC}"/>
    <cellStyle name="Normal 17 3 11" xfId="43896" xr:uid="{0E429A03-1F99-4F56-86B9-93C54D699017}"/>
    <cellStyle name="Normal 17 3 2" xfId="1063" xr:uid="{CA9A56FA-25C6-4DE6-A740-26AECCD9C8FB}"/>
    <cellStyle name="Normal 17 3 2 2" xfId="4153" xr:uid="{EADC1233-2CE5-4363-A422-0515E5780D4E}"/>
    <cellStyle name="Normal 17 3 2 2 2" xfId="7001" xr:uid="{0DF4C04B-EBAB-474E-9F87-D7FE0461D042}"/>
    <cellStyle name="Normal 17 3 2 2 2 2" xfId="15643" xr:uid="{2154D6E0-F360-4F0C-89DC-B82D53C8884C}"/>
    <cellStyle name="Normal 17 3 2 2 2 2 2" xfId="36011" xr:uid="{E5C262AC-9F89-4C45-B701-CDC0FA749724}"/>
    <cellStyle name="Normal 17 3 2 2 2 3" xfId="22430" xr:uid="{D719D9E9-5D36-473A-8F8C-8D93B5578C13}"/>
    <cellStyle name="Normal 17 3 2 2 2 3 2" xfId="42798" xr:uid="{FC574A9A-678D-4042-A220-80065E1C1A6D}"/>
    <cellStyle name="Normal 17 3 2 2 2 4" xfId="29219" xr:uid="{C75DB9FE-7695-4D94-9BF2-FA8CB26F323B}"/>
    <cellStyle name="Normal 17 3 2 2 2 5" xfId="49587" xr:uid="{CF7F26D4-0FFD-4292-A4B7-78B9436EFCFB}"/>
    <cellStyle name="Normal 17 3 2 2 3" xfId="12795" xr:uid="{43BFC31C-7753-4B97-A0A3-1C416C5B9ABA}"/>
    <cellStyle name="Normal 17 3 2 2 3 2" xfId="33163" xr:uid="{32ECFBF8-EC8A-44CA-9523-F20BD6193C0C}"/>
    <cellStyle name="Normal 17 3 2 2 4" xfId="19582" xr:uid="{9099AA92-9129-4B54-A9D3-379C874BBE41}"/>
    <cellStyle name="Normal 17 3 2 2 4 2" xfId="39950" xr:uid="{49CF5BBC-E06E-44F5-A1C7-8233E6A79109}"/>
    <cellStyle name="Normal 17 3 2 2 5" xfId="26371" xr:uid="{00DD34C8-6F3C-4D0E-9B93-E8AAE375F7F6}"/>
    <cellStyle name="Normal 17 3 2 2 6" xfId="46739" xr:uid="{D46C1B98-05CD-40DE-91C0-5AFAE288FEA2}"/>
    <cellStyle name="Normal 17 3 2 3" xfId="4865" xr:uid="{9A86D7CB-6399-489A-A0D5-57FC7A42F973}"/>
    <cellStyle name="Normal 17 3 2 3 2" xfId="7713" xr:uid="{28C0CE8C-C9C4-46CC-9715-D7350C6D9641}"/>
    <cellStyle name="Normal 17 3 2 3 2 2" xfId="16355" xr:uid="{8D626E91-CF12-479E-90FB-061852A9D550}"/>
    <cellStyle name="Normal 17 3 2 3 2 2 2" xfId="36723" xr:uid="{6BF40374-B1C5-468C-89C8-F3512333A6F5}"/>
    <cellStyle name="Normal 17 3 2 3 2 3" xfId="23142" xr:uid="{ABC625FA-09B9-4C1B-B466-CD024D00BE48}"/>
    <cellStyle name="Normal 17 3 2 3 2 3 2" xfId="43510" xr:uid="{D9F5CBBE-3E46-42C7-90DB-52474C9C0056}"/>
    <cellStyle name="Normal 17 3 2 3 2 4" xfId="29931" xr:uid="{5CBC086F-073A-4B8D-92A4-CB433FAF77DE}"/>
    <cellStyle name="Normal 17 3 2 3 2 5" xfId="50299" xr:uid="{2419167D-B3C4-42D9-AA30-D3EAC2C042A1}"/>
    <cellStyle name="Normal 17 3 2 3 3" xfId="13507" xr:uid="{7A4B6019-78B3-4BE0-9B3F-6982EB4D4BE8}"/>
    <cellStyle name="Normal 17 3 2 3 3 2" xfId="33875" xr:uid="{54DDF30D-325D-4D84-AF15-32D964CB10A4}"/>
    <cellStyle name="Normal 17 3 2 3 4" xfId="20294" xr:uid="{8B4A3009-04EA-4B67-8FD7-A135B7088656}"/>
    <cellStyle name="Normal 17 3 2 3 4 2" xfId="40662" xr:uid="{E42F2D7A-C1A0-4CEB-8C23-91D1EFC9063B}"/>
    <cellStyle name="Normal 17 3 2 3 5" xfId="27083" xr:uid="{C8B69B54-4EC5-41D8-839B-A5E026FA84EE}"/>
    <cellStyle name="Normal 17 3 2 3 6" xfId="47451" xr:uid="{704D0573-5EB7-4519-8051-5625386FCB6C}"/>
    <cellStyle name="Normal 17 3 2 4" xfId="3405" xr:uid="{3678A75D-710B-4009-B4C4-0AC53B75C4B1}"/>
    <cellStyle name="Normal 17 3 2 4 2" xfId="6289" xr:uid="{8705E645-4642-4026-812E-9FBAF9EC7857}"/>
    <cellStyle name="Normal 17 3 2 4 2 2" xfId="14931" xr:uid="{6B9B7F29-27FD-448B-84D4-43B2D3A1666D}"/>
    <cellStyle name="Normal 17 3 2 4 2 2 2" xfId="35299" xr:uid="{1CE4C93F-83B8-436A-B520-76C8CADB326C}"/>
    <cellStyle name="Normal 17 3 2 4 2 3" xfId="21718" xr:uid="{8842101C-BFCB-4EBD-A5FC-4C792CABD875}"/>
    <cellStyle name="Normal 17 3 2 4 2 3 2" xfId="42086" xr:uid="{6D331965-D6A1-447C-8F39-B1F42B6B021A}"/>
    <cellStyle name="Normal 17 3 2 4 2 4" xfId="28507" xr:uid="{DD8831F2-2C7E-4C85-B067-C9320266021D}"/>
    <cellStyle name="Normal 17 3 2 4 2 5" xfId="48875" xr:uid="{ED4DF5CF-0664-4FC4-883D-B770C547A9DB}"/>
    <cellStyle name="Normal 17 3 2 4 3" xfId="12083" xr:uid="{DCA917E6-55C5-40B0-949D-C9A2E028698F}"/>
    <cellStyle name="Normal 17 3 2 4 3 2" xfId="32451" xr:uid="{C99EFDF5-5409-4248-A8AA-CBD3F22B5294}"/>
    <cellStyle name="Normal 17 3 2 4 4" xfId="18870" xr:uid="{575FEF82-722F-4EFF-BF46-28D9F4A81792}"/>
    <cellStyle name="Normal 17 3 2 4 4 2" xfId="39238" xr:uid="{9EB093B2-E6A1-4D2A-8F38-D0487BEBFE0B}"/>
    <cellStyle name="Normal 17 3 2 4 5" xfId="25659" xr:uid="{E2D5C036-78C4-4168-8458-41C6882907B0}"/>
    <cellStyle name="Normal 17 3 2 4 6" xfId="46027" xr:uid="{F0F7481E-F74C-434A-B158-08B062CD260F}"/>
    <cellStyle name="Normal 17 3 2 5" xfId="5577" xr:uid="{DAF186DE-6263-46F1-A4D8-8EDA101D03D1}"/>
    <cellStyle name="Normal 17 3 2 5 2" xfId="14219" xr:uid="{C9BB9278-10D3-4010-916A-3186C16159F7}"/>
    <cellStyle name="Normal 17 3 2 5 2 2" xfId="34587" xr:uid="{C4A0D4AE-7E5A-4C60-AD75-F671BB6446B8}"/>
    <cellStyle name="Normal 17 3 2 5 3" xfId="21006" xr:uid="{FF076435-2440-4D75-9F48-08F1CD7EDE26}"/>
    <cellStyle name="Normal 17 3 2 5 3 2" xfId="41374" xr:uid="{8A5C772E-2081-43EC-AECB-D6A43FEE37BF}"/>
    <cellStyle name="Normal 17 3 2 5 4" xfId="27795" xr:uid="{2586C528-C851-40C8-B47E-5ADFF01BDA39}"/>
    <cellStyle name="Normal 17 3 2 5 5" xfId="48163" xr:uid="{1FCE096F-C729-44B5-BEA3-9ACA0B223F50}"/>
    <cellStyle name="Normal 17 3 2 6" xfId="8031" xr:uid="{240A3556-27F2-4B09-A870-6E068A54432F}"/>
    <cellStyle name="Normal 17 3 2 7" xfId="2656" xr:uid="{B158DF5A-07D5-49A0-9332-F65C53BCC000}"/>
    <cellStyle name="Normal 17 3 2 7 2" xfId="11371" xr:uid="{E4B31DC1-BB93-4BB4-904C-4C95B2755380}"/>
    <cellStyle name="Normal 17 3 2 7 2 2" xfId="31739" xr:uid="{FB036293-A20D-4E00-8964-652C80031957}"/>
    <cellStyle name="Normal 17 3 2 7 3" xfId="18158" xr:uid="{80B5479D-B06A-45F6-9F38-E3A466FD0585}"/>
    <cellStyle name="Normal 17 3 2 7 3 2" xfId="38526" xr:uid="{AF0423CA-0EDD-4BFA-B182-A78BDFA71B00}"/>
    <cellStyle name="Normal 17 3 2 7 4" xfId="24947" xr:uid="{7FE0F072-16CB-45DA-B36D-BD7AED788F20}"/>
    <cellStyle name="Normal 17 3 2 7 5" xfId="45315" xr:uid="{D3D0ECDF-9218-4BB9-AEF8-70F5B2222370}"/>
    <cellStyle name="Normal 17 3 2_Exec Drivers" xfId="8313" xr:uid="{2206F86D-198B-4038-AB53-5D44FC2E9022}"/>
    <cellStyle name="Normal 17 3 3" xfId="1619" xr:uid="{6E3DA230-9C54-4F4D-A16E-26474C7A30EF}"/>
    <cellStyle name="Normal 17 3 3 2" xfId="6419" xr:uid="{E387D763-92DF-4E6B-9138-C4C9D085A1F0}"/>
    <cellStyle name="Normal 17 3 3 2 2" xfId="15061" xr:uid="{074C4E1A-4C87-401A-AC84-5B40B900AD9A}"/>
    <cellStyle name="Normal 17 3 3 2 2 2" xfId="35429" xr:uid="{21A1C024-C3DC-446E-9C72-5A3351F094F3}"/>
    <cellStyle name="Normal 17 3 3 2 3" xfId="21848" xr:uid="{A3B06C0C-AE85-44C8-A7F3-45066D313D47}"/>
    <cellStyle name="Normal 17 3 3 2 3 2" xfId="42216" xr:uid="{A11A0489-0EB2-450F-94EC-3522CF96F7E6}"/>
    <cellStyle name="Normal 17 3 3 2 4" xfId="28637" xr:uid="{1273C786-5D5A-4AE1-89B9-4EDCAC4E8A85}"/>
    <cellStyle name="Normal 17 3 3 2 5" xfId="49005" xr:uid="{CA8AC848-9977-4406-8D19-246220B9D090}"/>
    <cellStyle name="Normal 17 3 3 3" xfId="3535" xr:uid="{C0217D4F-4241-4CC2-936B-ABB4C01C613E}"/>
    <cellStyle name="Normal 17 3 3 3 2" xfId="12213" xr:uid="{EF6AF0DF-3790-49CC-96A5-CEC7F6F50350}"/>
    <cellStyle name="Normal 17 3 3 3 2 2" xfId="32581" xr:uid="{2EB452AE-F56C-49F0-B330-048542C84ABA}"/>
    <cellStyle name="Normal 17 3 3 3 3" xfId="19000" xr:uid="{900A047D-0D03-4008-B338-E2A950BB29E1}"/>
    <cellStyle name="Normal 17 3 3 3 3 2" xfId="39368" xr:uid="{270A3608-CE1C-49AC-8B2A-0818B855254E}"/>
    <cellStyle name="Normal 17 3 3 3 4" xfId="25789" xr:uid="{2A161CE1-61E5-494A-A2E8-AF616753C148}"/>
    <cellStyle name="Normal 17 3 3 3 5" xfId="46157" xr:uid="{0D5A63C6-ED2D-4C75-9418-C20C0259BE69}"/>
    <cellStyle name="Normal 17 3 3 4" xfId="10535" xr:uid="{392BC6DE-919B-44D9-AA9B-EC5E1E9D3A5C}"/>
    <cellStyle name="Normal 17 3 3 4 2" xfId="30903" xr:uid="{F1481016-DCAE-4ADC-AC6D-480BF9D284CE}"/>
    <cellStyle name="Normal 17 3 3 5" xfId="17322" xr:uid="{8E7F6013-A2C2-4130-9963-95731D968332}"/>
    <cellStyle name="Normal 17 3 3 5 2" xfId="37690" xr:uid="{3C5A8AB2-78DC-4D05-80F7-7CA45E4E7AC7}"/>
    <cellStyle name="Normal 17 3 3 6" xfId="24111" xr:uid="{A2231F7A-A10D-4E03-AECF-771ABAE82289}"/>
    <cellStyle name="Normal 17 3 3 7" xfId="44479" xr:uid="{4C066BDC-26D7-4A94-84C1-B4982302EDDA}"/>
    <cellStyle name="Normal 17 3 3_Exec Drivers" xfId="9150" xr:uid="{AD69A6C4-2ED8-4F92-8970-3B12D530BAEA}"/>
    <cellStyle name="Normal 17 3 4" xfId="4283" xr:uid="{B4E520D7-E2E2-4C39-A3C6-ACF27347B36E}"/>
    <cellStyle name="Normal 17 3 4 2" xfId="7131" xr:uid="{EE44F85B-7710-4B38-9E55-D4671960D996}"/>
    <cellStyle name="Normal 17 3 4 2 2" xfId="15773" xr:uid="{C84AB4EE-8F3B-4E62-8835-DEA19C725D4E}"/>
    <cellStyle name="Normal 17 3 4 2 2 2" xfId="36141" xr:uid="{18616884-A241-4796-A8CA-681EA17F71F1}"/>
    <cellStyle name="Normal 17 3 4 2 3" xfId="22560" xr:uid="{5F8AAE04-0B70-459E-A112-345EFB4AA86C}"/>
    <cellStyle name="Normal 17 3 4 2 3 2" xfId="42928" xr:uid="{4FBF0D54-7AC5-4F85-933A-319568AC15BD}"/>
    <cellStyle name="Normal 17 3 4 2 4" xfId="29349" xr:uid="{CB5694DC-9A67-40F5-8476-8F105F3168BB}"/>
    <cellStyle name="Normal 17 3 4 2 5" xfId="49717" xr:uid="{D0CF5264-6742-40A4-B441-A4ACA304230D}"/>
    <cellStyle name="Normal 17 3 4 3" xfId="12925" xr:uid="{5FD91A15-5D5D-4016-9EBA-D5BCF8744AA1}"/>
    <cellStyle name="Normal 17 3 4 3 2" xfId="33293" xr:uid="{149F5941-2129-4F5F-A974-706FB2B42A33}"/>
    <cellStyle name="Normal 17 3 4 4" xfId="19712" xr:uid="{8A5264C9-D07E-4062-A434-AD9F31160C3E}"/>
    <cellStyle name="Normal 17 3 4 4 2" xfId="40080" xr:uid="{98D80BA3-7F30-4A8D-88C1-29F97038C8EF}"/>
    <cellStyle name="Normal 17 3 4 5" xfId="26501" xr:uid="{720D64F8-7483-4A0F-85AD-BCD509374079}"/>
    <cellStyle name="Normal 17 3 4 6" xfId="46869" xr:uid="{9862D553-740E-4B36-8BE4-4DA12BDE2377}"/>
    <cellStyle name="Normal 17 3 4_Exec Drivers" xfId="2283" xr:uid="{3370AA70-BE98-4746-854F-A25698145F74}"/>
    <cellStyle name="Normal 17 3 5" xfId="2787" xr:uid="{DABAEE25-2F6B-4843-8716-18D9FA80B906}"/>
    <cellStyle name="Normal 17 3 5 2" xfId="5707" xr:uid="{E15993F3-6030-40A1-B135-95D9304E3695}"/>
    <cellStyle name="Normal 17 3 5 2 2" xfId="14349" xr:uid="{85336F31-1E27-4203-A858-ABBBE2D0DA2A}"/>
    <cellStyle name="Normal 17 3 5 2 2 2" xfId="34717" xr:uid="{12C5980F-C674-4F9F-A5A9-3CBA8218B373}"/>
    <cellStyle name="Normal 17 3 5 2 3" xfId="21136" xr:uid="{B24A756A-6477-48F0-946A-32EC5E8E3C13}"/>
    <cellStyle name="Normal 17 3 5 2 3 2" xfId="41504" xr:uid="{B75954D3-E315-4F2D-9D8B-FE14A8B134BC}"/>
    <cellStyle name="Normal 17 3 5 2 4" xfId="27925" xr:uid="{13DC7147-BCB9-4BA8-8B3B-071CFE590E2B}"/>
    <cellStyle name="Normal 17 3 5 2 5" xfId="48293" xr:uid="{D9642040-995C-409F-AE46-1B06A2595E8F}"/>
    <cellStyle name="Normal 17 3 5 3" xfId="11501" xr:uid="{47C7086E-FE2A-4801-BF01-E5D7ED53FF82}"/>
    <cellStyle name="Normal 17 3 5 3 2" xfId="31869" xr:uid="{60B5B47B-0582-449B-A735-CF225056726D}"/>
    <cellStyle name="Normal 17 3 5 4" xfId="18288" xr:uid="{A264D7C7-1F41-4DD6-9C58-466AE5411378}"/>
    <cellStyle name="Normal 17 3 5 4 2" xfId="38656" xr:uid="{FEB19BFC-6CAE-4C38-BB51-20C627923992}"/>
    <cellStyle name="Normal 17 3 5 5" xfId="25077" xr:uid="{1D3A53A6-7301-4433-AB77-D7C8161AB8B6}"/>
    <cellStyle name="Normal 17 3 5 6" xfId="45445" xr:uid="{FD7D0A66-4A89-4118-8D86-46AAEB11A38B}"/>
    <cellStyle name="Normal 17 3 6" xfId="4995" xr:uid="{4DBD94FE-B115-4EC6-A183-4233FBF52468}"/>
    <cellStyle name="Normal 17 3 6 2" xfId="13637" xr:uid="{C2A1B33B-0048-43D6-80B2-6A6E166F01FD}"/>
    <cellStyle name="Normal 17 3 6 2 2" xfId="34005" xr:uid="{59DB8FF7-9212-4B77-AA88-0E5781C96E80}"/>
    <cellStyle name="Normal 17 3 6 3" xfId="20424" xr:uid="{C4B71F44-5C39-43E9-A9D3-A23B3A772388}"/>
    <cellStyle name="Normal 17 3 6 3 2" xfId="40792" xr:uid="{6EB81F84-2C87-4A02-B978-3B50B3D4C4DE}"/>
    <cellStyle name="Normal 17 3 6 4" xfId="27213" xr:uid="{5DAAB7FC-34C5-4C64-A749-30E931B3F288}"/>
    <cellStyle name="Normal 17 3 6 5" xfId="47581" xr:uid="{3F566481-0824-4FB2-A4C4-80D262E300BE}"/>
    <cellStyle name="Normal 17 3 7" xfId="1890" xr:uid="{4D3B087C-DAB9-4066-A254-10FBC846C337}"/>
    <cellStyle name="Normal 17 3 7 2" xfId="10789" xr:uid="{79D7A586-C43C-4B8A-8F43-E2883F86B273}"/>
    <cellStyle name="Normal 17 3 7 2 2" xfId="31157" xr:uid="{369EEF06-5088-4688-906C-653C1E599C60}"/>
    <cellStyle name="Normal 17 3 7 3" xfId="17576" xr:uid="{0F685377-5170-47D8-B303-899A6DF57653}"/>
    <cellStyle name="Normal 17 3 7 3 2" xfId="37944" xr:uid="{56755D9F-0963-4D8B-89DC-0EF406FC6253}"/>
    <cellStyle name="Normal 17 3 7 4" xfId="24365" xr:uid="{8F0A36AA-E119-4EF0-AF4E-371CDCE3A1D2}"/>
    <cellStyle name="Normal 17 3 7 5" xfId="44733" xr:uid="{334FA7BE-5E30-42A8-ADD5-726F247A0D99}"/>
    <cellStyle name="Normal 17 3 8" xfId="9951" xr:uid="{4046968F-96F7-4348-AFE5-22592D802EC1}"/>
    <cellStyle name="Normal 17 3 8 2" xfId="30319" xr:uid="{9BE5B92A-C622-4140-99D5-7749495C294F}"/>
    <cellStyle name="Normal 17 3 9" xfId="16739" xr:uid="{CBFFBFB8-45C7-4351-9775-31186257E046}"/>
    <cellStyle name="Normal 17 3 9 2" xfId="37107" xr:uid="{52A71E8E-3728-4A99-88A9-69C1D52175F0}"/>
    <cellStyle name="Normal 17 3_Exec Drivers" xfId="8916" xr:uid="{1C340734-DC5B-4C47-B622-8689ADBB3325}"/>
    <cellStyle name="Normal 17 30" xfId="1064" xr:uid="{A422FE69-BC09-4136-A01B-6919EA616B93}"/>
    <cellStyle name="Normal 17 31" xfId="1065" xr:uid="{E0B588AF-729D-4F6F-9FD3-82CD7143937C}"/>
    <cellStyle name="Normal 17 32" xfId="1066" xr:uid="{F524A714-836C-43BA-87EF-0A5D605A4316}"/>
    <cellStyle name="Normal 17 33" xfId="1472" xr:uid="{91376F4E-00C6-45A6-AD64-CFCA2FB7DC15}"/>
    <cellStyle name="Normal 17 33 2" xfId="7934" xr:uid="{D3014C52-D118-46BF-A1D7-18AE99DBC0EF}"/>
    <cellStyle name="Normal 17 33 2 2" xfId="16477" xr:uid="{889C7629-8D59-4075-85CF-32C48D0E06A9}"/>
    <cellStyle name="Normal 17 33 2 2 2" xfId="36845" xr:uid="{653A1427-119C-40B5-A4EA-2F01591B4A1D}"/>
    <cellStyle name="Normal 17 33 2 3" xfId="23264" xr:uid="{FC56D86A-ECC2-491E-BCD1-2C318B8B4F62}"/>
    <cellStyle name="Normal 17 33 2 3 2" xfId="43632" xr:uid="{ADC4A3D5-5ABD-4EAB-83FA-6EA7F3649863}"/>
    <cellStyle name="Normal 17 33 2 4" xfId="30053" xr:uid="{F576E5D7-8A41-4A00-89E8-28D16D523D7E}"/>
    <cellStyle name="Normal 17 33 2 5" xfId="50421" xr:uid="{F9A71FFF-C072-4663-86F0-0377C1BC9FF9}"/>
    <cellStyle name="Normal 17 33 3" xfId="10388" xr:uid="{EF178228-237D-46F1-A41C-8AA31C423E9A}"/>
    <cellStyle name="Normal 17 33 3 2" xfId="30756" xr:uid="{0A5224BC-26B8-42CA-A08B-2EDDA6E174A5}"/>
    <cellStyle name="Normal 17 33 4" xfId="17175" xr:uid="{C65C0933-6096-4A67-9AB8-DA50AD66DDEE}"/>
    <cellStyle name="Normal 17 33 4 2" xfId="37543" xr:uid="{4DC823EE-AEC5-4A5B-A129-4884725227A1}"/>
    <cellStyle name="Normal 17 33 5" xfId="23964" xr:uid="{E4C0825B-34BB-4116-9E99-F6188C869141}"/>
    <cellStyle name="Normal 17 33 6" xfId="44332" xr:uid="{BD165002-DAD2-4A79-A569-9A18A64CB0BF}"/>
    <cellStyle name="Normal 17 33_Exec Drivers" xfId="8867" xr:uid="{FC329C99-3751-44DD-A922-42010FA48280}"/>
    <cellStyle name="Normal 17 34" xfId="1888" xr:uid="{940E032D-8FCE-491C-B2C8-88FA07B0FE0A}"/>
    <cellStyle name="Normal 17 34 2" xfId="10787" xr:uid="{A850D9C7-D7D9-40C7-8E17-78043698DB0F}"/>
    <cellStyle name="Normal 17 34 2 2" xfId="31155" xr:uid="{F559BC19-48E8-4A79-B147-766A9E951B9B}"/>
    <cellStyle name="Normal 17 34 3" xfId="17574" xr:uid="{D06FA029-A048-4EA6-80E3-82A24984E308}"/>
    <cellStyle name="Normal 17 34 3 2" xfId="37942" xr:uid="{E092E43C-C26A-45E4-8A47-BBE7886E67D4}"/>
    <cellStyle name="Normal 17 34 4" xfId="24363" xr:uid="{DD310467-BF4E-4173-9979-5577403F3C4A}"/>
    <cellStyle name="Normal 17 34 5" xfId="44731" xr:uid="{44B5F3B6-1372-4CFC-92A9-83E5C1215D9F}"/>
    <cellStyle name="Normal 17 35" xfId="8537" xr:uid="{BA418D97-8173-4F65-8639-F0FF0C87658C}"/>
    <cellStyle name="Normal 17 35 2" xfId="16505" xr:uid="{D245963F-287F-4A85-98DD-F62DCBA28BFB}"/>
    <cellStyle name="Normal 17 35 2 2" xfId="36873" xr:uid="{624BC7C3-8909-4BA7-9780-253F5E75278A}"/>
    <cellStyle name="Normal 17 35 3" xfId="23292" xr:uid="{046260AE-CD5C-48AD-9566-25E337BD0623}"/>
    <cellStyle name="Normal 17 35 3 2" xfId="43660" xr:uid="{AD70F666-1D02-4EC2-97F4-62EE4A239126}"/>
    <cellStyle name="Normal 17 35 4" xfId="30081" xr:uid="{51B77EBC-6BFB-4315-93DD-FA1B6B1A0262}"/>
    <cellStyle name="Normal 17 35 5" xfId="50449" xr:uid="{B7B93409-7E5B-4234-973D-A3656AC62500}"/>
    <cellStyle name="Normal 17 36" xfId="8045" xr:uid="{216DAC34-E989-48CB-B3EC-BA7E4A9351F9}"/>
    <cellStyle name="Normal 17 36 2" xfId="16491" xr:uid="{20C0A43E-C2CD-4437-9C52-372ACEF0DAD8}"/>
    <cellStyle name="Normal 17 36 2 2" xfId="36859" xr:uid="{8244A511-22F8-4908-B6F5-D645ACC02A93}"/>
    <cellStyle name="Normal 17 36 3" xfId="23278" xr:uid="{4316B6B2-EB50-422E-B4F1-21F9EE19C82A}"/>
    <cellStyle name="Normal 17 36 3 2" xfId="43646" xr:uid="{0DE6DD8C-D34D-474A-91A3-2CA69BA40F52}"/>
    <cellStyle name="Normal 17 36 4" xfId="30067" xr:uid="{A147FC45-1A27-40CE-A643-20A508CA5CA1}"/>
    <cellStyle name="Normal 17 36 5" xfId="50435" xr:uid="{48DCC667-CF54-46CE-BAF8-4684507D30EB}"/>
    <cellStyle name="Normal 17 37" xfId="9136" xr:uid="{A5D932F0-6661-4DDA-890E-B75919625B5D}"/>
    <cellStyle name="Normal 17 37 2" xfId="16509" xr:uid="{9ADD1A32-05D9-4879-A464-4F742FAC00F9}"/>
    <cellStyle name="Normal 17 37 2 2" xfId="36877" xr:uid="{78D2A6ED-BAF9-47C7-B2EC-650C8E312760}"/>
    <cellStyle name="Normal 17 37 3" xfId="23295" xr:uid="{E981D076-0545-4D33-85FF-63FB622DADFB}"/>
    <cellStyle name="Normal 17 37 3 2" xfId="43663" xr:uid="{0907A2F3-1FCC-4EA3-87C6-80D8BDE0B6FF}"/>
    <cellStyle name="Normal 17 37 4" xfId="30084" xr:uid="{0ECEBEA2-6093-4433-9C96-307165D0E073}"/>
    <cellStyle name="Normal 17 37 5" xfId="50452" xr:uid="{5DA4D218-F90B-4B7D-B2BE-673A1BF15FCE}"/>
    <cellStyle name="Normal 17 38" xfId="9130" xr:uid="{895B5AAE-00EA-4357-9408-81BB0CCDFE69}"/>
    <cellStyle name="Normal 17 38 2" xfId="16508" xr:uid="{487A4444-8130-42A8-9FD8-30D9A1EA24E9}"/>
    <cellStyle name="Normal 17 38 2 2" xfId="36876" xr:uid="{5B619255-7F7C-4F20-8453-9F5C4D172E2B}"/>
    <cellStyle name="Normal 17 38 3" xfId="23294" xr:uid="{E7A8A2F9-93D1-4A65-9923-BE94A31D4FD7}"/>
    <cellStyle name="Normal 17 38 3 2" xfId="43662" xr:uid="{E1D4A180-E4E0-4552-97DF-EBED49EA422D}"/>
    <cellStyle name="Normal 17 38 4" xfId="30083" xr:uid="{767BFA98-5C9A-4C12-A848-1BBCBF89F062}"/>
    <cellStyle name="Normal 17 38 5" xfId="50451" xr:uid="{CD01A3A2-3C75-4524-BE3D-243C1D0E9B41}"/>
    <cellStyle name="Normal 17 39" xfId="9325" xr:uid="{FE4DD918-CD62-430F-8A84-DA3696FF3099}"/>
    <cellStyle name="Normal 17 39 2" xfId="16510" xr:uid="{7C850683-953C-4427-A716-8789AFB58F10}"/>
    <cellStyle name="Normal 17 39 2 2" xfId="36878" xr:uid="{62A86609-A3F8-4426-B5E7-29CF6449FE21}"/>
    <cellStyle name="Normal 17 39 3" xfId="23296" xr:uid="{7B0ACE54-5777-46AB-AC0C-F24AEA0E0807}"/>
    <cellStyle name="Normal 17 39 3 2" xfId="43664" xr:uid="{915190F0-0B8C-4C31-8D41-326707C80E69}"/>
    <cellStyle name="Normal 17 39 4" xfId="30085" xr:uid="{B7194A8A-1C86-49F0-986B-563B34DF0478}"/>
    <cellStyle name="Normal 17 39 5" xfId="50453" xr:uid="{94A73A90-36A5-4CA6-B307-49AD602E24B0}"/>
    <cellStyle name="Normal 17 4" xfId="564" xr:uid="{497C85C6-6CCC-4175-A3B7-AB8EB9800658}"/>
    <cellStyle name="Normal 17 40" xfId="8422" xr:uid="{74E6C01B-8F91-4842-9C17-707DE61F42C2}"/>
    <cellStyle name="Normal 17 40 2" xfId="16504" xr:uid="{CFF56439-908C-4F5C-AE53-E6BABC49A2DA}"/>
    <cellStyle name="Normal 17 40 2 2" xfId="36872" xr:uid="{A4DEF77C-EC07-4B86-A4AE-DC54CA410241}"/>
    <cellStyle name="Normal 17 40 3" xfId="23291" xr:uid="{8908478E-9442-4EF6-89DD-119C36C9BB83}"/>
    <cellStyle name="Normal 17 40 3 2" xfId="43659" xr:uid="{78F4F043-C8C9-4E9E-A8E6-56764455B853}"/>
    <cellStyle name="Normal 17 40 4" xfId="30080" xr:uid="{7A0A3F56-20DC-4605-AB5A-E88A7EE74F65}"/>
    <cellStyle name="Normal 17 40 5" xfId="50448" xr:uid="{3336E5B8-B48B-4A11-99F4-B8A820BA8339}"/>
    <cellStyle name="Normal 17 41" xfId="9804" xr:uid="{93187000-FDE7-4357-8143-56CEFF2C5E50}"/>
    <cellStyle name="Normal 17 41 2" xfId="30172" xr:uid="{E632C3E6-3730-43BB-A305-4DE202A21BAB}"/>
    <cellStyle name="Normal 17 42" xfId="16592" xr:uid="{9450C9E4-54D7-4518-9202-A9C51654CD32}"/>
    <cellStyle name="Normal 17 42 2" xfId="36960" xr:uid="{19631749-338A-4AE9-9CD9-517B0AA14E6F}"/>
    <cellStyle name="Normal 17 43" xfId="23381" xr:uid="{90659B2E-F767-441C-8631-440F39A2BA62}"/>
    <cellStyle name="Normal 17 44" xfId="43749" xr:uid="{BB02F022-5E95-4516-AE63-95BB94592029}"/>
    <cellStyle name="Normal 17 5" xfId="1067" xr:uid="{85E8116D-91CC-4A56-B446-088341EF2C3D}"/>
    <cellStyle name="Normal 17 5 2" xfId="4036" xr:uid="{52459A5E-997F-4ABA-86AF-5E87ED74D14D}"/>
    <cellStyle name="Normal 17 5 2 2" xfId="6902" xr:uid="{021BA044-6449-4FA4-9804-385EF287D06C}"/>
    <cellStyle name="Normal 17 5 2 2 2" xfId="15544" xr:uid="{CEAEA8AF-E564-4F0E-B245-3F1CE3F810E8}"/>
    <cellStyle name="Normal 17 5 2 2 2 2" xfId="35912" xr:uid="{64930855-B48E-4610-B48A-DA80D4CC6DAF}"/>
    <cellStyle name="Normal 17 5 2 2 3" xfId="22331" xr:uid="{B15AAD95-FCD4-408A-AF76-1D617F292CE7}"/>
    <cellStyle name="Normal 17 5 2 2 3 2" xfId="42699" xr:uid="{48433C47-31AF-4CAA-A5FE-DFFA13D18AFD}"/>
    <cellStyle name="Normal 17 5 2 2 4" xfId="29120" xr:uid="{9C3768C4-8239-45C9-8F9A-BEC1763A056C}"/>
    <cellStyle name="Normal 17 5 2 2 5" xfId="49488" xr:uid="{7238B5EB-0D80-4F3A-90D6-AC5DB3F35421}"/>
    <cellStyle name="Normal 17 5 2 3" xfId="12696" xr:uid="{4426CD0F-C7B6-48CA-BCAE-029DEBEF01CD}"/>
    <cellStyle name="Normal 17 5 2 3 2" xfId="33064" xr:uid="{3AB8B2B3-ED81-43AF-86EB-47518282C5A3}"/>
    <cellStyle name="Normal 17 5 2 4" xfId="19483" xr:uid="{5D099F28-F09F-461D-9D6A-534F5DF35262}"/>
    <cellStyle name="Normal 17 5 2 4 2" xfId="39851" xr:uid="{0AF38B1E-4803-4406-9270-5FC93AA9C92A}"/>
    <cellStyle name="Normal 17 5 2 5" xfId="26272" xr:uid="{B689DC00-6AA7-463B-9E3D-0085E957C0CF}"/>
    <cellStyle name="Normal 17 5 2 6" xfId="46640" xr:uid="{D125ABD5-609B-48D5-AEFA-4BF59B7E5283}"/>
    <cellStyle name="Normal 17 5 3" xfId="4766" xr:uid="{8610F0A0-E639-4059-9CC4-2B95A33902B4}"/>
    <cellStyle name="Normal 17 5 3 2" xfId="7614" xr:uid="{CBBE42BD-DED3-444D-B935-2A5929C60F1D}"/>
    <cellStyle name="Normal 17 5 3 2 2" xfId="16256" xr:uid="{E5F0314E-E218-4A50-ABCE-D9B6243D4236}"/>
    <cellStyle name="Normal 17 5 3 2 2 2" xfId="36624" xr:uid="{AA3E7523-3E4B-45B2-B641-DF367631EDD0}"/>
    <cellStyle name="Normal 17 5 3 2 3" xfId="23043" xr:uid="{391D553C-AB35-412F-9BCD-1FB8E477B092}"/>
    <cellStyle name="Normal 17 5 3 2 3 2" xfId="43411" xr:uid="{D5299387-80C2-4412-B454-E06968F872A1}"/>
    <cellStyle name="Normal 17 5 3 2 4" xfId="29832" xr:uid="{0E7B7DB3-89C6-4493-99EA-8E3EE708E82A}"/>
    <cellStyle name="Normal 17 5 3 2 5" xfId="50200" xr:uid="{BC185E69-C337-41A5-89AD-92DCFBE8AD76}"/>
    <cellStyle name="Normal 17 5 3 3" xfId="13408" xr:uid="{A89ACBB8-85BA-4F7E-B639-4AF99EE18A48}"/>
    <cellStyle name="Normal 17 5 3 3 2" xfId="33776" xr:uid="{10F6D62D-74CE-4D4F-B375-A621B8683AF5}"/>
    <cellStyle name="Normal 17 5 3 4" xfId="20195" xr:uid="{920489EE-7214-4C0E-8FBB-3559CD11BAE8}"/>
    <cellStyle name="Normal 17 5 3 4 2" xfId="40563" xr:uid="{FBB779B0-4D57-4067-9786-2C98652CAF33}"/>
    <cellStyle name="Normal 17 5 3 5" xfId="26984" xr:uid="{156C10DB-79C9-4898-B855-AF078F7C75D4}"/>
    <cellStyle name="Normal 17 5 3 6" xfId="47352" xr:uid="{7F9CFC41-9E06-42B9-BCFF-9ECBE718DA2D}"/>
    <cellStyle name="Normal 17 5 4" xfId="3288" xr:uid="{92658EB8-FBD2-4392-9526-606B7D67F13C}"/>
    <cellStyle name="Normal 17 5 4 2" xfId="6190" xr:uid="{84A88AF2-26DD-49A6-B748-D1F44B9F1E9B}"/>
    <cellStyle name="Normal 17 5 4 2 2" xfId="14832" xr:uid="{3C07A58B-1A91-4F78-9324-BA690300383F}"/>
    <cellStyle name="Normal 17 5 4 2 2 2" xfId="35200" xr:uid="{DB413E46-2529-40D0-9431-7D340AC0AAFF}"/>
    <cellStyle name="Normal 17 5 4 2 3" xfId="21619" xr:uid="{47D47342-708F-45E8-BF8A-D6DE96040924}"/>
    <cellStyle name="Normal 17 5 4 2 3 2" xfId="41987" xr:uid="{1403F2EB-290F-4125-97DA-19323E7C128E}"/>
    <cellStyle name="Normal 17 5 4 2 4" xfId="28408" xr:uid="{FDD77BC8-EA2F-4009-99A5-4B363F24A020}"/>
    <cellStyle name="Normal 17 5 4 2 5" xfId="48776" xr:uid="{0D310A15-FF39-4FC3-A879-A35F87854141}"/>
    <cellStyle name="Normal 17 5 4 3" xfId="11984" xr:uid="{22FFF924-9297-409D-A757-8897B2F2B6DF}"/>
    <cellStyle name="Normal 17 5 4 3 2" xfId="32352" xr:uid="{113450DD-529D-49E1-AF76-5A6C54383295}"/>
    <cellStyle name="Normal 17 5 4 4" xfId="18771" xr:uid="{86015924-659E-4B28-9FB8-17DA47991284}"/>
    <cellStyle name="Normal 17 5 4 4 2" xfId="39139" xr:uid="{703A188D-0F35-45CC-BFF0-1DB2A05BDE70}"/>
    <cellStyle name="Normal 17 5 4 5" xfId="25560" xr:uid="{D4C8164B-856C-4ED2-ADBD-CA7387BF8524}"/>
    <cellStyle name="Normal 17 5 4 6" xfId="45928" xr:uid="{CC10EC14-B545-4606-BF34-7E072F318DF5}"/>
    <cellStyle name="Normal 17 5 5" xfId="5478" xr:uid="{2350BBF2-D78D-40EB-BC7C-3E0D6971B87E}"/>
    <cellStyle name="Normal 17 5 5 2" xfId="14120" xr:uid="{723A2594-EDA4-48ED-84C7-8F784C1DF3F4}"/>
    <cellStyle name="Normal 17 5 5 2 2" xfId="34488" xr:uid="{A0F134A9-034C-4D4C-A3E0-3F39AB2DEBBD}"/>
    <cellStyle name="Normal 17 5 5 3" xfId="20907" xr:uid="{3B8CE508-C7FE-4762-BFDE-7F987F8F7E32}"/>
    <cellStyle name="Normal 17 5 5 3 2" xfId="41275" xr:uid="{25173C98-10B7-48FE-8FBE-52123FFF0540}"/>
    <cellStyle name="Normal 17 5 5 4" xfId="27696" xr:uid="{2A50687C-1EAE-4F75-A8C2-C9C539FF6FB2}"/>
    <cellStyle name="Normal 17 5 5 5" xfId="48064" xr:uid="{6EE2DEB3-F5D1-4AFD-A2B3-1F34F225B1B0}"/>
    <cellStyle name="Normal 17 5 6" xfId="8097" xr:uid="{93D7A330-9846-497C-A0CF-E30710F4BA95}"/>
    <cellStyle name="Normal 17 5 7" xfId="2539" xr:uid="{8A76838D-61C8-45DB-97A6-C0B79CC7BF05}"/>
    <cellStyle name="Normal 17 5 7 2" xfId="11272" xr:uid="{8114ED97-2031-4C35-99D5-73F113D93954}"/>
    <cellStyle name="Normal 17 5 7 2 2" xfId="31640" xr:uid="{96F60751-F3DD-41C7-B2CA-C95D08E0BA47}"/>
    <cellStyle name="Normal 17 5 7 3" xfId="18059" xr:uid="{6761950C-7755-4D53-A7C6-768DD5F8FA5A}"/>
    <cellStyle name="Normal 17 5 7 3 2" xfId="38427" xr:uid="{7C1F984C-0994-40B4-BEA0-2E6E64052AB2}"/>
    <cellStyle name="Normal 17 5 7 4" xfId="24848" xr:uid="{C689154B-E358-41E2-A9A2-45C3D638237B}"/>
    <cellStyle name="Normal 17 5 7 5" xfId="45216" xr:uid="{99DB1BE8-767C-47A3-A28C-2168D010952F}"/>
    <cellStyle name="Normal 17 5_Exec Drivers" xfId="8139" xr:uid="{478089EB-8257-41DC-852D-C2BA632DD536}"/>
    <cellStyle name="Normal 17 6" xfId="1068" xr:uid="{06985FA9-3856-4CEB-959A-EBCE62612FCC}"/>
    <cellStyle name="Normal 17 6 2" xfId="6417" xr:uid="{C6AF8FA3-A601-4AED-A88F-7BF6EDBD3BA3}"/>
    <cellStyle name="Normal 17 6 2 2" xfId="15059" xr:uid="{BDCD68FC-8312-4F1F-8E95-43A5D06B33B6}"/>
    <cellStyle name="Normal 17 6 2 2 2" xfId="35427" xr:uid="{D4E3024D-FFFC-4DA3-8550-4BF0DDA24AA5}"/>
    <cellStyle name="Normal 17 6 2 3" xfId="21846" xr:uid="{3FE605A5-BBF8-4922-9E14-1C6C8181CBBA}"/>
    <cellStyle name="Normal 17 6 2 3 2" xfId="42214" xr:uid="{581A8772-5D7A-4B16-803F-B920D43D28A9}"/>
    <cellStyle name="Normal 17 6 2 4" xfId="28635" xr:uid="{15B04806-07E3-4564-B5D2-AC2BF8A46207}"/>
    <cellStyle name="Normal 17 6 2 5" xfId="49003" xr:uid="{519E85E6-DB7D-47A3-A831-66A1DE895A21}"/>
    <cellStyle name="Normal 17 6 3" xfId="8047" xr:uid="{2044B306-0964-4EFA-B5F6-6B259D31AE9E}"/>
    <cellStyle name="Normal 17 6 4" xfId="3533" xr:uid="{4A48AFAC-33C0-4842-946E-F733F1D11F04}"/>
    <cellStyle name="Normal 17 6 4 2" xfId="12211" xr:uid="{8BB5B525-0E6E-4C56-B8BB-331887C10E29}"/>
    <cellStyle name="Normal 17 6 4 2 2" xfId="32579" xr:uid="{198D6465-F4C6-48B0-8650-9DBD5646DD35}"/>
    <cellStyle name="Normal 17 6 4 3" xfId="18998" xr:uid="{3D30B3B5-5898-4483-95D7-B5673168F5C9}"/>
    <cellStyle name="Normal 17 6 4 3 2" xfId="39366" xr:uid="{DBE56701-A2C9-4050-AF31-6E1DEB06BA46}"/>
    <cellStyle name="Normal 17 6 4 4" xfId="25787" xr:uid="{073C48E2-BDFE-4320-90F7-B76A6D3E9BFA}"/>
    <cellStyle name="Normal 17 6 4 5" xfId="46155" xr:uid="{FE9C974D-5B94-4006-A322-79920407BFD6}"/>
    <cellStyle name="Normal 17 6_Exec Drivers" xfId="8847" xr:uid="{3B3007C5-0EB4-4533-AD0A-1589B3D2CB12}"/>
    <cellStyle name="Normal 17 7" xfId="1069" xr:uid="{A0DE0E59-80D2-4959-B002-38B3FEE46A99}"/>
    <cellStyle name="Normal 17 7 2" xfId="7129" xr:uid="{26E1E153-5837-428D-88DC-61600C253286}"/>
    <cellStyle name="Normal 17 7 2 2" xfId="15771" xr:uid="{937A3E8E-6437-4C23-82E6-8E1B4EC39024}"/>
    <cellStyle name="Normal 17 7 2 2 2" xfId="36139" xr:uid="{5CA86D62-FBC2-4279-BF18-533628DBB6F0}"/>
    <cellStyle name="Normal 17 7 2 3" xfId="22558" xr:uid="{5F55AA63-8168-4461-8BA8-B86440D669C9}"/>
    <cellStyle name="Normal 17 7 2 3 2" xfId="42926" xr:uid="{350B6FAA-7C73-43B4-BDED-591BE1048DCE}"/>
    <cellStyle name="Normal 17 7 2 4" xfId="29347" xr:uid="{B077A2DD-0591-4752-AFC7-52C3C37C26F1}"/>
    <cellStyle name="Normal 17 7 2 5" xfId="49715" xr:uid="{4AEE7818-0E23-40DB-A043-D0386780C3DE}"/>
    <cellStyle name="Normal 17 7 3" xfId="7997" xr:uid="{84ECFC7F-1B98-4E27-836D-7AC3982C20AD}"/>
    <cellStyle name="Normal 17 7 4" xfId="4281" xr:uid="{A80B9A8C-6FE7-4A04-93AB-68F10B21A4BA}"/>
    <cellStyle name="Normal 17 7 4 2" xfId="12923" xr:uid="{E57972DA-0AF0-4B17-A1D0-62FF0F05CB8F}"/>
    <cellStyle name="Normal 17 7 4 2 2" xfId="33291" xr:uid="{73C56549-2723-413A-9347-39D06DA751E9}"/>
    <cellStyle name="Normal 17 7 4 3" xfId="19710" xr:uid="{58214DEE-F5C3-48F9-9335-48F2153EBF7C}"/>
    <cellStyle name="Normal 17 7 4 3 2" xfId="40078" xr:uid="{D01F00D3-DC48-4C4C-B25F-8BDB5840FEF9}"/>
    <cellStyle name="Normal 17 7 4 4" xfId="26499" xr:uid="{DF6876A5-E838-44B3-8C8B-70598C11CA08}"/>
    <cellStyle name="Normal 17 7 4 5" xfId="46867" xr:uid="{BE17BA2C-4798-407B-8E85-BA1127E5F2AF}"/>
    <cellStyle name="Normal 17 7_Exec Drivers" xfId="8830" xr:uid="{14C5725E-36A8-48A5-AA77-A1238A50DACF}"/>
    <cellStyle name="Normal 17 8" xfId="1070" xr:uid="{34C53932-0474-4E9A-B71A-0BE63B16C652}"/>
    <cellStyle name="Normal 17 8 2" xfId="5705" xr:uid="{945DFB04-F7B3-4785-B7B9-DBAAAEC61F7A}"/>
    <cellStyle name="Normal 17 8 2 2" xfId="14347" xr:uid="{FE522AE0-7D3F-4980-9059-BD43BC4C3D77}"/>
    <cellStyle name="Normal 17 8 2 2 2" xfId="34715" xr:uid="{2F40DE0E-1038-4053-9540-89AC499F246A}"/>
    <cellStyle name="Normal 17 8 2 3" xfId="21134" xr:uid="{6613943C-B71A-4318-9706-6A13A593FAD1}"/>
    <cellStyle name="Normal 17 8 2 3 2" xfId="41502" xr:uid="{67BA7FDE-49F4-4A90-BCED-E1E2D4C65FE7}"/>
    <cellStyle name="Normal 17 8 2 4" xfId="27923" xr:uid="{004A36ED-32E0-4702-96D4-A705472100CA}"/>
    <cellStyle name="Normal 17 8 2 5" xfId="48291" xr:uid="{CDCC4362-5A84-447B-9833-A09C4575F7D0}"/>
    <cellStyle name="Normal 17 8 3" xfId="8104" xr:uid="{FC398331-BB44-4A9D-ABC6-E8F7739C3F3A}"/>
    <cellStyle name="Normal 17 8 4" xfId="2785" xr:uid="{8D82B595-6854-4379-A9C6-9E2BCA24677B}"/>
    <cellStyle name="Normal 17 8 4 2" xfId="11499" xr:uid="{C7033A00-D122-45D7-8AB3-1E3351B8B772}"/>
    <cellStyle name="Normal 17 8 4 2 2" xfId="31867" xr:uid="{8F61002E-0059-4CB2-A8C3-0DAD6C5456D5}"/>
    <cellStyle name="Normal 17 8 4 3" xfId="18286" xr:uid="{B937EAEC-DD05-4F74-9182-AB9628BF9810}"/>
    <cellStyle name="Normal 17 8 4 3 2" xfId="38654" xr:uid="{D44D58C2-11AD-415B-880E-4CD8F214ED40}"/>
    <cellStyle name="Normal 17 8 4 4" xfId="25075" xr:uid="{E6012D89-21B6-4295-9D69-0765F476186B}"/>
    <cellStyle name="Normal 17 8 4 5" xfId="45443" xr:uid="{FBC39AC3-2894-4B3E-9833-D071CDFEBC44}"/>
    <cellStyle name="Normal 17 8_Exec Drivers" xfId="2105" xr:uid="{27EA2891-7DAB-4649-B7F2-F0AB09F4F8C6}"/>
    <cellStyle name="Normal 17 9" xfId="1071" xr:uid="{51B4A2F3-789B-4507-B6C5-E6E6A77FAD54}"/>
    <cellStyle name="Normal 17 9 2" xfId="7830" xr:uid="{36446EEE-0FBD-4939-A03F-DA70D2016FBC}"/>
    <cellStyle name="Normal 17 9 3" xfId="4993" xr:uid="{44D01761-A4EF-4228-8CD4-49D84B5A66F4}"/>
    <cellStyle name="Normal 17 9 3 2" xfId="13635" xr:uid="{9FD0F620-6121-408E-855D-54E2BF8487EE}"/>
    <cellStyle name="Normal 17 9 3 2 2" xfId="34003" xr:uid="{197B5E7D-4B41-40D2-AE31-8D3A1A91BCD8}"/>
    <cellStyle name="Normal 17 9 3 3" xfId="20422" xr:uid="{54860B69-9334-4C3F-9A4D-BA45CA37565D}"/>
    <cellStyle name="Normal 17 9 3 3 2" xfId="40790" xr:uid="{1DE393E3-D122-4154-82C0-044867821EDD}"/>
    <cellStyle name="Normal 17 9 3 4" xfId="27211" xr:uid="{D0210040-9953-412A-8B73-5DD43CECC2FD}"/>
    <cellStyle name="Normal 17 9 3 5" xfId="47579" xr:uid="{4459D74D-6CFD-4CC8-BEFB-E031C36EEE5C}"/>
    <cellStyle name="Normal 17 9_Exec Drivers" xfId="9222" xr:uid="{3DD31C60-9630-46EC-A31D-55865BFBE28E}"/>
    <cellStyle name="Normal 17_Exec Drivers" xfId="8488" xr:uid="{1B38A75F-6117-4F1C-AB9B-14C538A40D10}"/>
    <cellStyle name="Normal 18" xfId="193" xr:uid="{912E4FC5-A836-4394-BDD9-9CE3993E27A6}"/>
    <cellStyle name="Normal 18 10" xfId="1892" xr:uid="{6D5777B1-B74B-494C-9DE6-386550A0635B}"/>
    <cellStyle name="Normal 18 10 2" xfId="10790" xr:uid="{EEAC9875-BF22-4B6F-A3B9-E07C4D1125E9}"/>
    <cellStyle name="Normal 18 10 2 2" xfId="31158" xr:uid="{4E6DCBBD-E9D2-43A3-A54B-948CCB34D860}"/>
    <cellStyle name="Normal 18 10 3" xfId="17577" xr:uid="{95B147AE-EE70-4D9D-90BE-4C62C9C5E644}"/>
    <cellStyle name="Normal 18 10 3 2" xfId="37945" xr:uid="{3AF27AD8-DB63-4D83-A9D3-B6B73628C37D}"/>
    <cellStyle name="Normal 18 10 4" xfId="24366" xr:uid="{9CF67C07-5C26-425B-9367-BE56403AEBAE}"/>
    <cellStyle name="Normal 18 10 5" xfId="44734" xr:uid="{05FE62CB-62D6-4B69-BFEB-78D2ACB844DA}"/>
    <cellStyle name="Normal 18 11" xfId="9811" xr:uid="{847434D6-FC63-45B2-BDE4-516C34909319}"/>
    <cellStyle name="Normal 18 11 2" xfId="30179" xr:uid="{D38A73BF-BF27-4727-888F-5FBF986B930A}"/>
    <cellStyle name="Normal 18 12" xfId="16599" xr:uid="{34ECFD9F-9A0A-47D9-939B-5050AF9E5E6F}"/>
    <cellStyle name="Normal 18 12 2" xfId="36967" xr:uid="{E515210D-A998-4B82-8385-DF6EDC7907AA}"/>
    <cellStyle name="Normal 18 13" xfId="23388" xr:uid="{F92C6C6C-DAA2-41CD-8E87-D05FD6BEF845}"/>
    <cellStyle name="Normal 18 14" xfId="43756" xr:uid="{8E09DF0C-CEBC-4CBD-9E4F-E860D96F433E}"/>
    <cellStyle name="Normal 18 2" xfId="511" xr:uid="{05684725-5142-4CF9-8796-45674D2B157F}"/>
    <cellStyle name="Normal 18 2 10" xfId="23560" xr:uid="{F8412FDC-4590-4CBE-A763-33BC5FE1B544}"/>
    <cellStyle name="Normal 18 2 11" xfId="43928" xr:uid="{F252CB78-DF31-4E6E-B744-6C408838C622}"/>
    <cellStyle name="Normal 18 2 2" xfId="1650" xr:uid="{4BFD183D-1A82-4E08-A7B3-D633461A07C5}"/>
    <cellStyle name="Normal 18 2 2 10" xfId="44510" xr:uid="{99560BC0-E941-4C7C-A4BD-364431712FAB}"/>
    <cellStyle name="Normal 18 2 2 2" xfId="4185" xr:uid="{AB6B7404-F589-4637-A6C6-1D08858D547B}"/>
    <cellStyle name="Normal 18 2 2 2 2" xfId="7033" xr:uid="{AE2F35D3-AEBD-43D7-A5DA-7FE2675275B9}"/>
    <cellStyle name="Normal 18 2 2 2 2 2" xfId="15675" xr:uid="{C7880854-F5CE-4BEC-BF0D-48B244B70893}"/>
    <cellStyle name="Normal 18 2 2 2 2 2 2" xfId="36043" xr:uid="{654C2601-C0F6-44DE-B2C8-754F18018382}"/>
    <cellStyle name="Normal 18 2 2 2 2 3" xfId="22462" xr:uid="{21C9506B-8286-47A7-86D3-145B01EA17EB}"/>
    <cellStyle name="Normal 18 2 2 2 2 3 2" xfId="42830" xr:uid="{8420E62C-C423-43E2-B9BE-1A70CE43C587}"/>
    <cellStyle name="Normal 18 2 2 2 2 4" xfId="29251" xr:uid="{D68B79C3-74F3-4594-AA0E-13E27B447C5F}"/>
    <cellStyle name="Normal 18 2 2 2 2 5" xfId="49619" xr:uid="{AAE94BB7-9D30-4D56-B846-FBB15DD94BC0}"/>
    <cellStyle name="Normal 18 2 2 2 3" xfId="12827" xr:uid="{905B1E59-CDF6-47AF-BC4D-37563781E61A}"/>
    <cellStyle name="Normal 18 2 2 2 3 2" xfId="33195" xr:uid="{32F33F4F-6AA4-456B-8C04-1256BC6AEF7C}"/>
    <cellStyle name="Normal 18 2 2 2 4" xfId="19614" xr:uid="{DB2A7E55-1F9D-44DC-8D19-A2E46452980B}"/>
    <cellStyle name="Normal 18 2 2 2 4 2" xfId="39982" xr:uid="{88B74C67-0591-4B7C-997D-6EAFC70B2D37}"/>
    <cellStyle name="Normal 18 2 2 2 5" xfId="26403" xr:uid="{06D39F7D-1346-4603-86F7-8011117F0F9A}"/>
    <cellStyle name="Normal 18 2 2 2 6" xfId="46771" xr:uid="{7F10FAE5-371F-4704-98B9-F5F1C0FE276D}"/>
    <cellStyle name="Normal 18 2 2 2_Exec Drivers" xfId="9706" xr:uid="{4C8796AE-D3BC-40C3-9ED3-2C4C68A6CBE1}"/>
    <cellStyle name="Normal 18 2 2 3" xfId="4897" xr:uid="{41B3CFC3-D2FF-4A76-B949-25D3700361C0}"/>
    <cellStyle name="Normal 18 2 2 3 2" xfId="7745" xr:uid="{13187819-AABF-4AC4-B21C-2F4EE293E6B2}"/>
    <cellStyle name="Normal 18 2 2 3 2 2" xfId="16387" xr:uid="{C488424A-2A4B-45EF-9CEC-45AC7A5C1E1B}"/>
    <cellStyle name="Normal 18 2 2 3 2 2 2" xfId="36755" xr:uid="{819CF004-D3D3-44ED-BFA8-9AA785D75F25}"/>
    <cellStyle name="Normal 18 2 2 3 2 3" xfId="23174" xr:uid="{405D7E0D-8104-40BC-9B4F-964B43AFBC51}"/>
    <cellStyle name="Normal 18 2 2 3 2 3 2" xfId="43542" xr:uid="{6E00439A-C6A1-4F4B-93DF-BA9FE4781C45}"/>
    <cellStyle name="Normal 18 2 2 3 2 4" xfId="29963" xr:uid="{388B6576-D688-4316-81F7-4901CE729602}"/>
    <cellStyle name="Normal 18 2 2 3 2 5" xfId="50331" xr:uid="{5BEF697D-E1F6-4DD6-90D1-70371901020E}"/>
    <cellStyle name="Normal 18 2 2 3 3" xfId="13539" xr:uid="{3EC29762-9CF6-474A-850A-5EC76F2C99DB}"/>
    <cellStyle name="Normal 18 2 2 3 3 2" xfId="33907" xr:uid="{B3A07E98-1937-4973-9629-BB58292586D3}"/>
    <cellStyle name="Normal 18 2 2 3 4" xfId="20326" xr:uid="{7EFFD5D6-90B4-414E-9DF0-9085D56ADEAE}"/>
    <cellStyle name="Normal 18 2 2 3 4 2" xfId="40694" xr:uid="{1FBB2B62-9D3A-476B-8EDB-8B3284E941DC}"/>
    <cellStyle name="Normal 18 2 2 3 5" xfId="27115" xr:uid="{EBFF815D-FEC1-44CF-889E-379C62F7B8F5}"/>
    <cellStyle name="Normal 18 2 2 3 6" xfId="47483" xr:uid="{96B5A1F8-7C8B-484B-B197-AC4CF5DCA2AF}"/>
    <cellStyle name="Normal 18 2 2 4" xfId="3437" xr:uid="{E593B021-F476-4AEC-9B31-8F436AAD1411}"/>
    <cellStyle name="Normal 18 2 2 4 2" xfId="6321" xr:uid="{538D7D75-6656-4D2A-AF31-B7598ED07601}"/>
    <cellStyle name="Normal 18 2 2 4 2 2" xfId="14963" xr:uid="{DC029767-3063-4FED-B83E-CF8B1CAA624B}"/>
    <cellStyle name="Normal 18 2 2 4 2 2 2" xfId="35331" xr:uid="{E396A6CA-9627-48A9-8053-BAAA16EC9FCF}"/>
    <cellStyle name="Normal 18 2 2 4 2 3" xfId="21750" xr:uid="{48013B90-EC58-4D53-AA0E-6EF3B8B4DEE3}"/>
    <cellStyle name="Normal 18 2 2 4 2 3 2" xfId="42118" xr:uid="{F24A3965-6265-4EFA-81B9-0764D78BCB7F}"/>
    <cellStyle name="Normal 18 2 2 4 2 4" xfId="28539" xr:uid="{3CFFD842-6C3E-402A-9903-657F6AE3A749}"/>
    <cellStyle name="Normal 18 2 2 4 2 5" xfId="48907" xr:uid="{EA18C912-043F-4C46-87CA-E8E37498D4FB}"/>
    <cellStyle name="Normal 18 2 2 4 3" xfId="12115" xr:uid="{A6647CD6-4D49-46FE-8BF8-65ACF2EFFCA2}"/>
    <cellStyle name="Normal 18 2 2 4 3 2" xfId="32483" xr:uid="{3691E02D-B74D-41B1-B9E8-A76037CDBAF1}"/>
    <cellStyle name="Normal 18 2 2 4 4" xfId="18902" xr:uid="{0B53E8C6-4A83-4351-A53B-F11E09B7BCB1}"/>
    <cellStyle name="Normal 18 2 2 4 4 2" xfId="39270" xr:uid="{8312B534-AD7B-449A-955B-697F9D05F474}"/>
    <cellStyle name="Normal 18 2 2 4 5" xfId="25691" xr:uid="{CD0806EF-3CDD-4443-B6DB-F20D88EC47FF}"/>
    <cellStyle name="Normal 18 2 2 4 6" xfId="46059" xr:uid="{8722991B-0FD6-4EC5-B3D8-6598E68DDFA2}"/>
    <cellStyle name="Normal 18 2 2 5" xfId="5609" xr:uid="{FCE4FE9F-425F-4239-BF32-74F94A60B14A}"/>
    <cellStyle name="Normal 18 2 2 5 2" xfId="14251" xr:uid="{A580A6F7-3154-4DD3-8F32-65A5C72B0A57}"/>
    <cellStyle name="Normal 18 2 2 5 2 2" xfId="34619" xr:uid="{69CC641E-B6EC-483F-A5BB-53459367B7B1}"/>
    <cellStyle name="Normal 18 2 2 5 3" xfId="21038" xr:uid="{9F80A8E5-4663-4120-A0B3-038B23C39250}"/>
    <cellStyle name="Normal 18 2 2 5 3 2" xfId="41406" xr:uid="{11024923-5831-405F-9BF9-ECA4CE3977D0}"/>
    <cellStyle name="Normal 18 2 2 5 4" xfId="27827" xr:uid="{6969AF9C-617E-4758-9AF7-ACC32BB19CCB}"/>
    <cellStyle name="Normal 18 2 2 5 5" xfId="48195" xr:uid="{5B6404B0-CADD-430F-A5A8-A84FEA81B9DE}"/>
    <cellStyle name="Normal 18 2 2 6" xfId="2688" xr:uid="{7FB0913F-967B-4A3A-9299-8D9AE9DD9B07}"/>
    <cellStyle name="Normal 18 2 2 6 2" xfId="11403" xr:uid="{58764EDF-A0F4-4078-AD34-9D687F559A24}"/>
    <cellStyle name="Normal 18 2 2 6 2 2" xfId="31771" xr:uid="{0316CB6B-646B-46B2-8AD3-C6BBFBDE6330}"/>
    <cellStyle name="Normal 18 2 2 6 3" xfId="18190" xr:uid="{D6755EA0-0F3E-4D46-99D8-04BC9EB0D1B2}"/>
    <cellStyle name="Normal 18 2 2 6 3 2" xfId="38558" xr:uid="{83E80414-8C09-4F97-A5D9-B009AE9B7E4D}"/>
    <cellStyle name="Normal 18 2 2 6 4" xfId="24979" xr:uid="{1D07386D-B4F3-4E02-AE50-559F6A96AC5C}"/>
    <cellStyle name="Normal 18 2 2 6 5" xfId="45347" xr:uid="{52F99BC3-8870-4772-8A6E-FE3DB0D5D863}"/>
    <cellStyle name="Normal 18 2 2 7" xfId="10566" xr:uid="{46725F79-E2E0-4656-8468-246A459357EC}"/>
    <cellStyle name="Normal 18 2 2 7 2" xfId="30934" xr:uid="{EE2C57A0-20C9-43AD-8E72-5A9603C1B9B5}"/>
    <cellStyle name="Normal 18 2 2 8" xfId="17353" xr:uid="{C3106E4C-68C9-42C3-BEE4-2CF2A3BFA3C2}"/>
    <cellStyle name="Normal 18 2 2 8 2" xfId="37721" xr:uid="{EE19C5D7-3A42-4C17-9D58-7E180B81E85E}"/>
    <cellStyle name="Normal 18 2 2 9" xfId="24142" xr:uid="{60236BA8-F89F-4540-8CC0-F0FE751921BE}"/>
    <cellStyle name="Normal 18 2 2_Exec Drivers" xfId="8179" xr:uid="{87817A72-B3BC-45A2-AEAC-62BA530A4511}"/>
    <cellStyle name="Normal 18 2 3" xfId="3537" xr:uid="{CF3FB530-5982-4EE7-B1BF-CD029F19D678}"/>
    <cellStyle name="Normal 18 2 3 2" xfId="6421" xr:uid="{61F03B0E-7278-459F-B0D9-599A6B01829A}"/>
    <cellStyle name="Normal 18 2 3 2 2" xfId="15063" xr:uid="{10B7E90B-6C97-4F17-AAC9-2ABDAE044A31}"/>
    <cellStyle name="Normal 18 2 3 2 2 2" xfId="35431" xr:uid="{75E821C8-D6FC-492E-91D2-D99EA88D201B}"/>
    <cellStyle name="Normal 18 2 3 2 3" xfId="21850" xr:uid="{5339C6CB-1BE2-4B2C-9511-1FA23C8FD000}"/>
    <cellStyle name="Normal 18 2 3 2 3 2" xfId="42218" xr:uid="{96D0B77D-24CE-408B-AE7B-81EB6D50967A}"/>
    <cellStyle name="Normal 18 2 3 2 4" xfId="28639" xr:uid="{D5DA04BC-2AD5-4DF8-AD64-DB652B92F136}"/>
    <cellStyle name="Normal 18 2 3 2 5" xfId="49007" xr:uid="{E170A74D-9A80-46E8-B207-4F6A9368285E}"/>
    <cellStyle name="Normal 18 2 3 3" xfId="12215" xr:uid="{3239D17F-E570-4665-AC92-6D13A064A88B}"/>
    <cellStyle name="Normal 18 2 3 3 2" xfId="32583" xr:uid="{781CC13A-5B55-4E67-8878-B3B48118CE14}"/>
    <cellStyle name="Normal 18 2 3 4" xfId="19002" xr:uid="{78A59BCD-6F57-4399-A781-2274D6ADD940}"/>
    <cellStyle name="Normal 18 2 3 4 2" xfId="39370" xr:uid="{9EBC82E9-C72E-4AE0-A526-62DCF71EBFDF}"/>
    <cellStyle name="Normal 18 2 3 5" xfId="25791" xr:uid="{AC54D280-D598-4E31-94EE-D284F843246B}"/>
    <cellStyle name="Normal 18 2 3 6" xfId="46159" xr:uid="{204C2B69-8930-4AC5-AF3E-43039CFF2100}"/>
    <cellStyle name="Normal 18 2 3_Exec Drivers" xfId="8989" xr:uid="{8D9B94E0-46B2-4FFA-8A4B-72715BC2A4BA}"/>
    <cellStyle name="Normal 18 2 4" xfId="4285" xr:uid="{B2A469F5-E045-4ECE-B3D2-C2F844BE3F69}"/>
    <cellStyle name="Normal 18 2 4 2" xfId="7133" xr:uid="{8026C996-9232-4BA1-9FB7-85FD3A7665C1}"/>
    <cellStyle name="Normal 18 2 4 2 2" xfId="15775" xr:uid="{74EE524E-A37D-4600-A438-E6CB1E9A1D35}"/>
    <cellStyle name="Normal 18 2 4 2 2 2" xfId="36143" xr:uid="{348AD29A-9B6E-4DA9-987A-221CEFE2FA26}"/>
    <cellStyle name="Normal 18 2 4 2 3" xfId="22562" xr:uid="{C4DAEC37-54AC-4859-8DA6-67B2EF68326E}"/>
    <cellStyle name="Normal 18 2 4 2 3 2" xfId="42930" xr:uid="{F1CBAF5A-5E03-48F4-94FC-46B6B2F1BEB2}"/>
    <cellStyle name="Normal 18 2 4 2 4" xfId="29351" xr:uid="{771AD0FB-08F4-4562-924E-8702D5F1729D}"/>
    <cellStyle name="Normal 18 2 4 2 5" xfId="49719" xr:uid="{C014868B-EA29-43D6-98DB-46622FE628B9}"/>
    <cellStyle name="Normal 18 2 4 3" xfId="12927" xr:uid="{A8C39E9F-F9F1-44B6-9A2D-253D8A5B89C1}"/>
    <cellStyle name="Normal 18 2 4 3 2" xfId="33295" xr:uid="{9FA3F5F4-B0D1-4D18-8803-AF2AEA00334E}"/>
    <cellStyle name="Normal 18 2 4 4" xfId="19714" xr:uid="{F4F568D1-6D50-4175-B59A-10FF24E784EA}"/>
    <cellStyle name="Normal 18 2 4 4 2" xfId="40082" xr:uid="{539EB059-B4C5-46B3-BE6D-7F57BF558DE0}"/>
    <cellStyle name="Normal 18 2 4 5" xfId="26503" xr:uid="{078874D6-055C-40BC-89E9-33C991627F0B}"/>
    <cellStyle name="Normal 18 2 4 6" xfId="46871" xr:uid="{BF5C2E34-CA72-49D2-BAF7-047218D0A474}"/>
    <cellStyle name="Normal 18 2 5" xfId="2789" xr:uid="{15B0BE83-CAFF-4884-89F1-18F1A23F02E7}"/>
    <cellStyle name="Normal 18 2 5 2" xfId="5709" xr:uid="{652C7FE5-EF69-4B4F-8381-B366D16B1DD6}"/>
    <cellStyle name="Normal 18 2 5 2 2" xfId="14351" xr:uid="{D1715D16-47E6-474F-B7D2-476BA13FC6CF}"/>
    <cellStyle name="Normal 18 2 5 2 2 2" xfId="34719" xr:uid="{C1CCDF7D-95B9-4422-8144-3DAE45093DC8}"/>
    <cellStyle name="Normal 18 2 5 2 3" xfId="21138" xr:uid="{20D0218E-DC8E-4382-BFC8-68F6245E1936}"/>
    <cellStyle name="Normal 18 2 5 2 3 2" xfId="41506" xr:uid="{C36672B2-C7D8-4AD9-8823-8D9DC00CFA6C}"/>
    <cellStyle name="Normal 18 2 5 2 4" xfId="27927" xr:uid="{76399D8F-65E9-42EB-B894-D2513BEC2313}"/>
    <cellStyle name="Normal 18 2 5 2 5" xfId="48295" xr:uid="{2673DEF3-8BF3-42ED-8E32-BC1EA648B89B}"/>
    <cellStyle name="Normal 18 2 5 3" xfId="11503" xr:uid="{A1FFC0D7-42E0-4382-A57A-FD63CF10A4D6}"/>
    <cellStyle name="Normal 18 2 5 3 2" xfId="31871" xr:uid="{38C4F8F8-5ADB-4B62-A390-B475A4C3C9DB}"/>
    <cellStyle name="Normal 18 2 5 4" xfId="18290" xr:uid="{C7384D22-FAE7-461E-B5EB-C67CAA3773CE}"/>
    <cellStyle name="Normal 18 2 5 4 2" xfId="38658" xr:uid="{A354F26B-D994-4971-9FA3-A604DE10C749}"/>
    <cellStyle name="Normal 18 2 5 5" xfId="25079" xr:uid="{086CF86E-D926-46B9-BB58-17326B9FA4B8}"/>
    <cellStyle name="Normal 18 2 5 6" xfId="45447" xr:uid="{181D302F-CCCF-4932-B669-DA6161F32BDD}"/>
    <cellStyle name="Normal 18 2 6" xfId="4997" xr:uid="{767C69FC-1278-4A29-857D-A1B4C7D89501}"/>
    <cellStyle name="Normal 18 2 6 2" xfId="13639" xr:uid="{FF956193-D42C-40F4-A003-17E02E080D09}"/>
    <cellStyle name="Normal 18 2 6 2 2" xfId="34007" xr:uid="{33425534-44F1-4B7F-AE04-C981423EB261}"/>
    <cellStyle name="Normal 18 2 6 3" xfId="20426" xr:uid="{6B278216-AE8D-4DA3-B7D5-CB2A94FF646D}"/>
    <cellStyle name="Normal 18 2 6 3 2" xfId="40794" xr:uid="{5B961EC3-3244-412A-93A5-87E872F195DE}"/>
    <cellStyle name="Normal 18 2 6 4" xfId="27215" xr:uid="{45B441C7-36AD-4EA7-8954-B3C6C95661DF}"/>
    <cellStyle name="Normal 18 2 6 5" xfId="47583" xr:uid="{211C2D4D-7F92-4A83-952E-C33A981B0611}"/>
    <cellStyle name="Normal 18 2 7" xfId="1893" xr:uid="{23D26653-AB4C-44CD-9A6E-1D5D1B49F3BD}"/>
    <cellStyle name="Normal 18 2 7 2" xfId="10791" xr:uid="{CDE48E75-D1CE-4D16-A2C1-565435904B27}"/>
    <cellStyle name="Normal 18 2 7 2 2" xfId="31159" xr:uid="{D9A306BD-8E09-4B25-A2AD-C91D566C5E9B}"/>
    <cellStyle name="Normal 18 2 7 3" xfId="17578" xr:uid="{5C321973-6485-4137-B73F-FAF8F91BE2B4}"/>
    <cellStyle name="Normal 18 2 7 3 2" xfId="37946" xr:uid="{C77AE45F-BB59-471A-ADEA-ABDF2749F677}"/>
    <cellStyle name="Normal 18 2 7 4" xfId="24367" xr:uid="{17F07651-CA0A-403C-9C37-27C3CA19D532}"/>
    <cellStyle name="Normal 18 2 7 5" xfId="44735" xr:uid="{CC65944D-81A9-44E1-8412-8664DB6D1FB2}"/>
    <cellStyle name="Normal 18 2 8" xfId="9983" xr:uid="{9E915523-CBA6-42B9-8B87-CFD93418F9F1}"/>
    <cellStyle name="Normal 18 2 8 2" xfId="30351" xr:uid="{19D87D3F-6927-4A61-AF35-80BB64890EFB}"/>
    <cellStyle name="Normal 18 2 9" xfId="16771" xr:uid="{17812642-8BB6-41BF-9C85-DC3F2986F45A}"/>
    <cellStyle name="Normal 18 2 9 2" xfId="37139" xr:uid="{592F7BA1-19FE-4E40-AA94-359FF7B0C105}"/>
    <cellStyle name="Normal 18 2_Exec Drivers" xfId="9472" xr:uid="{C2F6D92F-EF93-455A-AAD1-D4F71537ABFB}"/>
    <cellStyle name="Normal 18 3" xfId="545" xr:uid="{F45050C6-9641-40A8-B6EC-E4E705FC17A8}"/>
    <cellStyle name="Normal 18 3 10" xfId="23590" xr:uid="{1230CA79-3566-4F5A-85B8-7A729E34F6B0}"/>
    <cellStyle name="Normal 18 3 11" xfId="43958" xr:uid="{93043D8B-739B-4BEC-BD96-037A572C8B21}"/>
    <cellStyle name="Normal 18 3 2" xfId="1680" xr:uid="{E0452788-9E60-469F-935F-277A0612453E}"/>
    <cellStyle name="Normal 18 3 2 10" xfId="44540" xr:uid="{A9A3FAFF-5483-44F2-BB8A-62A18A14A669}"/>
    <cellStyle name="Normal 18 3 2 2" xfId="4215" xr:uid="{E975E76D-4819-494C-A06B-71F69FD13C8B}"/>
    <cellStyle name="Normal 18 3 2 2 2" xfId="7063" xr:uid="{8BD0D0D8-D883-4D73-8800-B1F85E5CBDE3}"/>
    <cellStyle name="Normal 18 3 2 2 2 2" xfId="15705" xr:uid="{83572CCB-0515-4CF0-94DA-B6A7EF0D3486}"/>
    <cellStyle name="Normal 18 3 2 2 2 2 2" xfId="36073" xr:uid="{A45CB2A3-1A10-494E-BBB9-35558B7EE632}"/>
    <cellStyle name="Normal 18 3 2 2 2 3" xfId="22492" xr:uid="{CF7501EC-D204-45F3-B148-A507F632657F}"/>
    <cellStyle name="Normal 18 3 2 2 2 3 2" xfId="42860" xr:uid="{2B9BF38F-3421-43FF-8D72-F27919E8DA25}"/>
    <cellStyle name="Normal 18 3 2 2 2 4" xfId="29281" xr:uid="{351BD9E5-EA7B-47AF-9BD6-7C0BDF6EBF2F}"/>
    <cellStyle name="Normal 18 3 2 2 2 5" xfId="49649" xr:uid="{F2716F1F-F8BE-426F-A50D-6C1BA1030A4E}"/>
    <cellStyle name="Normal 18 3 2 2 3" xfId="12857" xr:uid="{E1CB0780-CE59-486D-8328-76D49A9C8E9B}"/>
    <cellStyle name="Normal 18 3 2 2 3 2" xfId="33225" xr:uid="{0B67EE1C-F2B9-4EF4-86A8-4D5EF5971019}"/>
    <cellStyle name="Normal 18 3 2 2 4" xfId="19644" xr:uid="{925AA6C5-4649-4D6D-9DC8-0D8D2AF3F6A1}"/>
    <cellStyle name="Normal 18 3 2 2 4 2" xfId="40012" xr:uid="{D478750A-4BF3-4953-8201-A9AD583E968E}"/>
    <cellStyle name="Normal 18 3 2 2 5" xfId="26433" xr:uid="{D1B9A99C-259A-47CB-B6D3-A595679F949A}"/>
    <cellStyle name="Normal 18 3 2 2 6" xfId="46801" xr:uid="{343F22CB-5BB2-4941-84EB-18AAF20BDAE2}"/>
    <cellStyle name="Normal 18 3 2 2_Exec Drivers" xfId="9498" xr:uid="{C3E7C1B4-F2C4-44A2-B15A-2AB9E8432480}"/>
    <cellStyle name="Normal 18 3 2 3" xfId="4927" xr:uid="{EC644DDF-4E88-4187-8F2B-F06B87B455CA}"/>
    <cellStyle name="Normal 18 3 2 3 2" xfId="7775" xr:uid="{91592406-76BF-41DC-B464-9CC918559E5F}"/>
    <cellStyle name="Normal 18 3 2 3 2 2" xfId="16417" xr:uid="{29600ED0-3CF2-4FA5-BFB9-094BD60EF4CA}"/>
    <cellStyle name="Normal 18 3 2 3 2 2 2" xfId="36785" xr:uid="{16E24258-3C23-4DCD-B668-A6A1C20D0A74}"/>
    <cellStyle name="Normal 18 3 2 3 2 3" xfId="23204" xr:uid="{37A21F3B-34B1-493E-BA5C-623884F366E7}"/>
    <cellStyle name="Normal 18 3 2 3 2 3 2" xfId="43572" xr:uid="{A6EDC1CB-BDD8-4D4F-8702-9BEDB1969103}"/>
    <cellStyle name="Normal 18 3 2 3 2 4" xfId="29993" xr:uid="{FA04831D-2818-4BB8-9447-926E1CC330C3}"/>
    <cellStyle name="Normal 18 3 2 3 2 5" xfId="50361" xr:uid="{1A2B349A-CE88-445C-874B-BD78BA7BF51E}"/>
    <cellStyle name="Normal 18 3 2 3 3" xfId="13569" xr:uid="{036A5FC9-FA12-4194-9D3E-670F1B90E4D5}"/>
    <cellStyle name="Normal 18 3 2 3 3 2" xfId="33937" xr:uid="{6A26610E-6932-4D8F-9F75-25B3AB1CDC54}"/>
    <cellStyle name="Normal 18 3 2 3 4" xfId="20356" xr:uid="{EAFB4872-6105-4AD6-A912-C5B2134C4280}"/>
    <cellStyle name="Normal 18 3 2 3 4 2" xfId="40724" xr:uid="{5BBD1AED-5091-47FD-85DD-421EBAED0DC9}"/>
    <cellStyle name="Normal 18 3 2 3 5" xfId="27145" xr:uid="{C7D3161A-B056-4737-9CDC-BF4F185CC8BA}"/>
    <cellStyle name="Normal 18 3 2 3 6" xfId="47513" xr:uid="{F98D0F47-71AE-447D-A1D2-218DB43B80AE}"/>
    <cellStyle name="Normal 18 3 2 4" xfId="3467" xr:uid="{AA7132C8-990A-4CC7-9AEA-7FD3D8EAF686}"/>
    <cellStyle name="Normal 18 3 2 4 2" xfId="6351" xr:uid="{2601DF8B-2A82-41D0-8ECC-B7F52DE1A589}"/>
    <cellStyle name="Normal 18 3 2 4 2 2" xfId="14993" xr:uid="{B251B823-4BE8-4B05-B2B7-9C09D02F8D61}"/>
    <cellStyle name="Normal 18 3 2 4 2 2 2" xfId="35361" xr:uid="{D6DAA648-6DD4-4A2E-A66B-87D0D9F4D3A8}"/>
    <cellStyle name="Normal 18 3 2 4 2 3" xfId="21780" xr:uid="{C48D3A45-F7E8-4500-BBC5-043BEFF0C23B}"/>
    <cellStyle name="Normal 18 3 2 4 2 3 2" xfId="42148" xr:uid="{EB17FE96-9F64-40A2-8D45-518E98EBB163}"/>
    <cellStyle name="Normal 18 3 2 4 2 4" xfId="28569" xr:uid="{0E2287CA-EB50-41AE-ACDF-B873D222910D}"/>
    <cellStyle name="Normal 18 3 2 4 2 5" xfId="48937" xr:uid="{5DDC7C4F-DDE6-4366-A21A-757D58509C3C}"/>
    <cellStyle name="Normal 18 3 2 4 3" xfId="12145" xr:uid="{2EF9F4CA-CCD2-4938-94F2-A346A443DF98}"/>
    <cellStyle name="Normal 18 3 2 4 3 2" xfId="32513" xr:uid="{F9B8CD4F-1635-4F5B-89F3-3EAC38E3AE4B}"/>
    <cellStyle name="Normal 18 3 2 4 4" xfId="18932" xr:uid="{EE119685-00C1-40F2-80C7-0BDB61401646}"/>
    <cellStyle name="Normal 18 3 2 4 4 2" xfId="39300" xr:uid="{875BCA14-96B7-472B-9FAC-2FD09377F491}"/>
    <cellStyle name="Normal 18 3 2 4 5" xfId="25721" xr:uid="{B2C89A4C-21BD-4E61-A3E8-4DAEB15F9EFC}"/>
    <cellStyle name="Normal 18 3 2 4 6" xfId="46089" xr:uid="{5A8C4AB3-55A4-4E82-AF16-1530DDFFF35A}"/>
    <cellStyle name="Normal 18 3 2 5" xfId="5639" xr:uid="{05953A06-5CC7-4DB4-AD89-466579F7067F}"/>
    <cellStyle name="Normal 18 3 2 5 2" xfId="14281" xr:uid="{4581B464-6D70-458F-BD77-EDAA45E2E1DF}"/>
    <cellStyle name="Normal 18 3 2 5 2 2" xfId="34649" xr:uid="{E5E6E62F-2A7C-4898-A325-E9E24C4A5866}"/>
    <cellStyle name="Normal 18 3 2 5 3" xfId="21068" xr:uid="{60AD3718-09B4-4204-A751-DE10504B68F7}"/>
    <cellStyle name="Normal 18 3 2 5 3 2" xfId="41436" xr:uid="{CAFB4112-1674-4720-816C-68A8813724B9}"/>
    <cellStyle name="Normal 18 3 2 5 4" xfId="27857" xr:uid="{A3AC2123-2239-4656-820C-DE8F11CA9DB6}"/>
    <cellStyle name="Normal 18 3 2 5 5" xfId="48225" xr:uid="{81267D71-A551-4772-9C35-AFE2A4CF76FB}"/>
    <cellStyle name="Normal 18 3 2 6" xfId="2718" xr:uid="{F19F6E49-00BB-4C26-8280-B92ACDAA9A25}"/>
    <cellStyle name="Normal 18 3 2 6 2" xfId="11433" xr:uid="{FD220236-75D6-4205-896C-7BA5401671D1}"/>
    <cellStyle name="Normal 18 3 2 6 2 2" xfId="31801" xr:uid="{CA4C46A8-5215-42B3-B7CD-1AED5A556C83}"/>
    <cellStyle name="Normal 18 3 2 6 3" xfId="18220" xr:uid="{471DD096-DBB5-4183-B0EE-6598D8845FC0}"/>
    <cellStyle name="Normal 18 3 2 6 3 2" xfId="38588" xr:uid="{A0590A93-1BF4-4883-AE1A-D901BFB1E4AF}"/>
    <cellStyle name="Normal 18 3 2 6 4" xfId="25009" xr:uid="{433E42F4-935B-4BAE-AD5D-1F6BC664FBBC}"/>
    <cellStyle name="Normal 18 3 2 6 5" xfId="45377" xr:uid="{69DE03BF-D726-4D6F-9A59-40DBDDC5A111}"/>
    <cellStyle name="Normal 18 3 2 7" xfId="10596" xr:uid="{88BBB13D-C1E7-4220-9306-206DAEAB4884}"/>
    <cellStyle name="Normal 18 3 2 7 2" xfId="30964" xr:uid="{4E313EDB-E85C-4D11-81DA-8999388F3D8D}"/>
    <cellStyle name="Normal 18 3 2 8" xfId="17383" xr:uid="{1834B0DC-9AF0-41CC-B19C-3459971DE0F9}"/>
    <cellStyle name="Normal 18 3 2 8 2" xfId="37751" xr:uid="{7C0A7B95-269F-42DE-B284-A5D38D2D7978}"/>
    <cellStyle name="Normal 18 3 2 9" xfId="24172" xr:uid="{8C7D89F7-4D48-45F5-BF50-6B7D5B185E04}"/>
    <cellStyle name="Normal 18 3 2_Exec Drivers" xfId="2306" xr:uid="{1C7EE804-B807-4DF2-9990-084EE98C21E8}"/>
    <cellStyle name="Normal 18 3 3" xfId="3538" xr:uid="{41B3533E-4E63-427E-A517-B6AB7E21592E}"/>
    <cellStyle name="Normal 18 3 3 2" xfId="6422" xr:uid="{9F2530C0-EEC3-4CD3-9D67-2008723D110B}"/>
    <cellStyle name="Normal 18 3 3 2 2" xfId="15064" xr:uid="{4BB39B97-3AFE-4ABF-B943-1AAEFA74CED0}"/>
    <cellStyle name="Normal 18 3 3 2 2 2" xfId="35432" xr:uid="{D988614D-6761-49BC-83D9-B3EA9C703087}"/>
    <cellStyle name="Normal 18 3 3 2 3" xfId="21851" xr:uid="{525E5433-EB30-4662-9246-D2472BDDB867}"/>
    <cellStyle name="Normal 18 3 3 2 3 2" xfId="42219" xr:uid="{052B9A83-A190-4EB8-82A3-0A04BBDFEFE0}"/>
    <cellStyle name="Normal 18 3 3 2 4" xfId="28640" xr:uid="{A3C84D50-8EE8-4A6E-B673-5235C695C23B}"/>
    <cellStyle name="Normal 18 3 3 2 5" xfId="49008" xr:uid="{C1408DEA-014A-4A98-B676-1F1DEC9A9093}"/>
    <cellStyle name="Normal 18 3 3 3" xfId="12216" xr:uid="{C29A52A8-42F8-411E-91FC-8AA298A72A79}"/>
    <cellStyle name="Normal 18 3 3 3 2" xfId="32584" xr:uid="{77245F5E-8AC9-48AC-9EDB-A97F62B7FC30}"/>
    <cellStyle name="Normal 18 3 3 4" xfId="19003" xr:uid="{BFD46672-8E44-4DFC-B65F-1E0430806312}"/>
    <cellStyle name="Normal 18 3 3 4 2" xfId="39371" xr:uid="{2E1207B4-5A28-4F86-AF6B-8933770230CB}"/>
    <cellStyle name="Normal 18 3 3 5" xfId="25792" xr:uid="{A30F052E-945B-4F86-8A23-BE961DCFDD50}"/>
    <cellStyle name="Normal 18 3 3 6" xfId="46160" xr:uid="{B98595CA-EE74-44DD-8262-8659365BDEB7}"/>
    <cellStyle name="Normal 18 3 3_Exec Drivers" xfId="8141" xr:uid="{3A8BC8BA-734D-4AE4-9C6D-744ADDFE5D7C}"/>
    <cellStyle name="Normal 18 3 4" xfId="4286" xr:uid="{0BF1FCA9-14B7-4213-8C21-4E62E1CF187A}"/>
    <cellStyle name="Normal 18 3 4 2" xfId="7134" xr:uid="{FD8C292E-50AA-46DC-A398-43FFDC3D5DCF}"/>
    <cellStyle name="Normal 18 3 4 2 2" xfId="15776" xr:uid="{808C78AC-3A70-411F-8381-98D9CA81AB12}"/>
    <cellStyle name="Normal 18 3 4 2 2 2" xfId="36144" xr:uid="{9A88F3E4-CFB5-4C76-85CD-3E85C74D3C47}"/>
    <cellStyle name="Normal 18 3 4 2 3" xfId="22563" xr:uid="{2A320FC8-4AF8-4A76-8887-5B26F3754648}"/>
    <cellStyle name="Normal 18 3 4 2 3 2" xfId="42931" xr:uid="{9B6DD58B-F5BE-4A31-A3CF-E9BC1C375E95}"/>
    <cellStyle name="Normal 18 3 4 2 4" xfId="29352" xr:uid="{7F9DEA08-9737-41DF-A902-60F2E9BAB5CD}"/>
    <cellStyle name="Normal 18 3 4 2 5" xfId="49720" xr:uid="{53EFA1B6-055F-4673-A620-8CAC4CF00EDB}"/>
    <cellStyle name="Normal 18 3 4 3" xfId="12928" xr:uid="{FF0CB56C-5E75-4C33-8286-E2A6C25526D0}"/>
    <cellStyle name="Normal 18 3 4 3 2" xfId="33296" xr:uid="{8CAF2878-330C-4038-B868-54D1BBB0FB01}"/>
    <cellStyle name="Normal 18 3 4 4" xfId="19715" xr:uid="{DB5A5AC0-204C-4B75-A9F2-C65CB7F05C05}"/>
    <cellStyle name="Normal 18 3 4 4 2" xfId="40083" xr:uid="{0B4DE5DD-160C-4860-B396-A18C94B8C730}"/>
    <cellStyle name="Normal 18 3 4 5" xfId="26504" xr:uid="{FE6D0B19-5A22-41E9-9D4E-554DD4A27AF4}"/>
    <cellStyle name="Normal 18 3 4 6" xfId="46872" xr:uid="{7AEE0057-0A3F-4C54-B5B4-8261C1D21178}"/>
    <cellStyle name="Normal 18 3 5" xfId="2790" xr:uid="{69294771-0D51-4C07-A6C7-C2668001CA38}"/>
    <cellStyle name="Normal 18 3 5 2" xfId="5710" xr:uid="{50EE2250-FB16-4CD2-8B23-00B5ACD60C03}"/>
    <cellStyle name="Normal 18 3 5 2 2" xfId="14352" xr:uid="{916FDB45-36A2-45DB-9C57-C73A101C1DF2}"/>
    <cellStyle name="Normal 18 3 5 2 2 2" xfId="34720" xr:uid="{CC843B8A-502B-4620-8E71-36A82617ABBC}"/>
    <cellStyle name="Normal 18 3 5 2 3" xfId="21139" xr:uid="{772BD418-DCC1-4AC1-9A50-EDBE8DB90DF1}"/>
    <cellStyle name="Normal 18 3 5 2 3 2" xfId="41507" xr:uid="{6BF84C5C-507B-473F-AB7E-BE9A38B2E8AC}"/>
    <cellStyle name="Normal 18 3 5 2 4" xfId="27928" xr:uid="{E0FCA12D-FC4E-44D6-B2B0-A2167EE5308D}"/>
    <cellStyle name="Normal 18 3 5 2 5" xfId="48296" xr:uid="{12E6B2BA-87D1-4D1A-A8D5-59E1DFB9D716}"/>
    <cellStyle name="Normal 18 3 5 3" xfId="11504" xr:uid="{66AF5BD9-9710-4167-9B80-A9FAE10525F4}"/>
    <cellStyle name="Normal 18 3 5 3 2" xfId="31872" xr:uid="{6E9FAB2A-7B19-4B04-ACE8-22AD88238085}"/>
    <cellStyle name="Normal 18 3 5 4" xfId="18291" xr:uid="{2E1D85E7-B58D-4616-8D95-5B0F3A066969}"/>
    <cellStyle name="Normal 18 3 5 4 2" xfId="38659" xr:uid="{6445EC3D-3466-4542-80C2-CE7820128529}"/>
    <cellStyle name="Normal 18 3 5 5" xfId="25080" xr:uid="{23E5FC53-8006-43D1-A256-067F7E1AA142}"/>
    <cellStyle name="Normal 18 3 5 6" xfId="45448" xr:uid="{9D81EF3B-B6EE-4950-9AE0-449224DBCA81}"/>
    <cellStyle name="Normal 18 3 6" xfId="4998" xr:uid="{7F28B74E-3403-4E1B-980C-A8F3122E29CD}"/>
    <cellStyle name="Normal 18 3 6 2" xfId="13640" xr:uid="{34C2C053-6DBA-4835-BFA4-E14944FF0E52}"/>
    <cellStyle name="Normal 18 3 6 2 2" xfId="34008" xr:uid="{D2D42E45-27F6-4930-BD6B-9710250155AC}"/>
    <cellStyle name="Normal 18 3 6 3" xfId="20427" xr:uid="{F7022082-4919-4B76-87AB-E942E0716345}"/>
    <cellStyle name="Normal 18 3 6 3 2" xfId="40795" xr:uid="{97C880E1-03EE-4E46-AD8B-76A81E991EDA}"/>
    <cellStyle name="Normal 18 3 6 4" xfId="27216" xr:uid="{BF92DDE5-868A-423D-B03F-375ED9CF9363}"/>
    <cellStyle name="Normal 18 3 6 5" xfId="47584" xr:uid="{A5763C3A-C51A-4769-9123-3EB4CA8D4598}"/>
    <cellStyle name="Normal 18 3 7" xfId="1894" xr:uid="{F3C82347-E7C5-4307-AF1A-90D4721F10D3}"/>
    <cellStyle name="Normal 18 3 7 2" xfId="10792" xr:uid="{B9F14DFC-4924-4FED-A244-28B83E8AD504}"/>
    <cellStyle name="Normal 18 3 7 2 2" xfId="31160" xr:uid="{93AC9665-50D1-4B68-9E74-DA957C94BC11}"/>
    <cellStyle name="Normal 18 3 7 3" xfId="17579" xr:uid="{0AB65AA1-100A-4DB9-BB40-5AA13B247DAE}"/>
    <cellStyle name="Normal 18 3 7 3 2" xfId="37947" xr:uid="{9E244D5B-B228-4350-B743-A62A828BFB20}"/>
    <cellStyle name="Normal 18 3 7 4" xfId="24368" xr:uid="{D3ACB956-F5FA-41CC-9895-60D2128756E0}"/>
    <cellStyle name="Normal 18 3 7 5" xfId="44736" xr:uid="{FAC2E47E-8BDB-4183-997D-F4ED36306D83}"/>
    <cellStyle name="Normal 18 3 8" xfId="10013" xr:uid="{35586FC6-D93C-4F4E-812C-B650726FD393}"/>
    <cellStyle name="Normal 18 3 8 2" xfId="30381" xr:uid="{E3788357-DE98-4674-856C-5B1A56EF3ACE}"/>
    <cellStyle name="Normal 18 3 9" xfId="16801" xr:uid="{CD787A49-09AC-40D5-AD2B-379CF1633FB5}"/>
    <cellStyle name="Normal 18 3 9 2" xfId="37169" xr:uid="{FE283162-15AB-47CA-9D51-481A752E5B92}"/>
    <cellStyle name="Normal 18 3_Exec Drivers" xfId="2398" xr:uid="{9699C7FA-4F84-4535-889C-BA678639AAEB}"/>
    <cellStyle name="Normal 18 4" xfId="628" xr:uid="{6D72722E-73B5-4FE8-AA0B-1B02FAD55D0B}"/>
    <cellStyle name="Normal 18 5" xfId="1479" xr:uid="{52546936-C6DB-46C1-A9AC-17EB3250D3FF}"/>
    <cellStyle name="Normal 18 5 10" xfId="44339" xr:uid="{62371322-3259-4FBA-B7CB-727482FD75DA}"/>
    <cellStyle name="Normal 18 5 2" xfId="4029" xr:uid="{065354F2-DA03-48F7-B80F-0E630BA89E36}"/>
    <cellStyle name="Normal 18 5 2 2" xfId="6895" xr:uid="{E2FA348E-55C8-44E3-B044-9C33B900A757}"/>
    <cellStyle name="Normal 18 5 2 2 2" xfId="15537" xr:uid="{FB12629E-0DB1-4EC5-A34C-BA3F6A00CA32}"/>
    <cellStyle name="Normal 18 5 2 2 2 2" xfId="35905" xr:uid="{87076454-CD5A-41B2-875A-A06B19658FC9}"/>
    <cellStyle name="Normal 18 5 2 2 3" xfId="22324" xr:uid="{D06BBCC7-8955-44C1-AA73-7EF9AD9F4B01}"/>
    <cellStyle name="Normal 18 5 2 2 3 2" xfId="42692" xr:uid="{79423065-E2F9-4E64-8FB9-6C355C68529F}"/>
    <cellStyle name="Normal 18 5 2 2 4" xfId="29113" xr:uid="{E19A70D7-5A35-4F90-AD87-D3B7F8894F3A}"/>
    <cellStyle name="Normal 18 5 2 2 5" xfId="49481" xr:uid="{CF71D945-A79D-456A-9B8C-372FA880D759}"/>
    <cellStyle name="Normal 18 5 2 3" xfId="12689" xr:uid="{ED20A5C8-91E3-46EB-9741-2FC917D8A34F}"/>
    <cellStyle name="Normal 18 5 2 3 2" xfId="33057" xr:uid="{122299AA-D5A7-4D52-80B0-9E0F6E5A5170}"/>
    <cellStyle name="Normal 18 5 2 4" xfId="19476" xr:uid="{298790D7-5A92-4733-B108-64CEC0ADBD35}"/>
    <cellStyle name="Normal 18 5 2 4 2" xfId="39844" xr:uid="{1402100D-D179-4944-88FA-1037690CC7B1}"/>
    <cellStyle name="Normal 18 5 2 5" xfId="26265" xr:uid="{6F8CE575-6D73-482E-8788-394DA8EE694A}"/>
    <cellStyle name="Normal 18 5 2 6" xfId="46633" xr:uid="{9264DB73-E579-48FE-9691-7F028AB0BA75}"/>
    <cellStyle name="Normal 18 5 2_Exec Drivers" xfId="8331" xr:uid="{CDEA61C1-6551-4173-B613-D230D1B83567}"/>
    <cellStyle name="Normal 18 5 3" xfId="4759" xr:uid="{534F6132-58CB-480E-AC5F-DC267DAD5D17}"/>
    <cellStyle name="Normal 18 5 3 2" xfId="7607" xr:uid="{8C63B642-F220-4D08-B634-541571ABCA59}"/>
    <cellStyle name="Normal 18 5 3 2 2" xfId="16249" xr:uid="{410BB7B4-C2F9-4DEF-89D1-7AE8EB929E1A}"/>
    <cellStyle name="Normal 18 5 3 2 2 2" xfId="36617" xr:uid="{7215D86D-A9F4-40FA-8107-C32D146CAABE}"/>
    <cellStyle name="Normal 18 5 3 2 3" xfId="23036" xr:uid="{540C6360-31A8-41E3-9B31-494C940889C8}"/>
    <cellStyle name="Normal 18 5 3 2 3 2" xfId="43404" xr:uid="{506839F6-E27D-490C-ACF7-C4DAB4021A87}"/>
    <cellStyle name="Normal 18 5 3 2 4" xfId="29825" xr:uid="{585B1163-7731-4674-896E-10F21D998A18}"/>
    <cellStyle name="Normal 18 5 3 2 5" xfId="50193" xr:uid="{AEF2D8B5-8F68-46D7-9E09-70C5B1F8A12C}"/>
    <cellStyle name="Normal 18 5 3 3" xfId="13401" xr:uid="{8058DD9F-79F5-44AA-99EA-EB5470BC6640}"/>
    <cellStyle name="Normal 18 5 3 3 2" xfId="33769" xr:uid="{20D1DC0F-0435-4806-95F2-045A006CD6D6}"/>
    <cellStyle name="Normal 18 5 3 4" xfId="20188" xr:uid="{1583DC84-3341-46F3-9324-99537E8C9976}"/>
    <cellStyle name="Normal 18 5 3 4 2" xfId="40556" xr:uid="{0840F439-E1CE-4BDD-9804-024837B083FF}"/>
    <cellStyle name="Normal 18 5 3 5" xfId="26977" xr:uid="{6B143894-1EC6-4C9A-A61F-AD9E425563B7}"/>
    <cellStyle name="Normal 18 5 3 6" xfId="47345" xr:uid="{D7997982-1D02-4686-B531-33476542D713}"/>
    <cellStyle name="Normal 18 5 4" xfId="3281" xr:uid="{A585C673-2611-455E-B720-C743C50B4F98}"/>
    <cellStyle name="Normal 18 5 4 2" xfId="6183" xr:uid="{8DE16B39-7ACB-4BFF-A131-FCD93029338B}"/>
    <cellStyle name="Normal 18 5 4 2 2" xfId="14825" xr:uid="{DD193E41-E7E3-4BA7-BC83-FAC9DFD327D7}"/>
    <cellStyle name="Normal 18 5 4 2 2 2" xfId="35193" xr:uid="{3D8AF202-F9D5-45BC-B0BC-74F9563945AA}"/>
    <cellStyle name="Normal 18 5 4 2 3" xfId="21612" xr:uid="{95F08CD7-823A-4A47-81CD-56B938592BA1}"/>
    <cellStyle name="Normal 18 5 4 2 3 2" xfId="41980" xr:uid="{F4591AC0-AEBC-492C-B299-44EF2360B772}"/>
    <cellStyle name="Normal 18 5 4 2 4" xfId="28401" xr:uid="{D844A6AE-61B4-4BB8-9A35-D0AAF9E0DEB9}"/>
    <cellStyle name="Normal 18 5 4 2 5" xfId="48769" xr:uid="{28CD9BE7-C737-46CF-8744-5DE3265E97BB}"/>
    <cellStyle name="Normal 18 5 4 3" xfId="11977" xr:uid="{0181B96E-BCED-444F-9138-BF71827376DA}"/>
    <cellStyle name="Normal 18 5 4 3 2" xfId="32345" xr:uid="{1D32CC73-FBEF-42B9-9DD1-FCEAC725BA90}"/>
    <cellStyle name="Normal 18 5 4 4" xfId="18764" xr:uid="{1C308B61-9B1A-4FFD-9D0D-DD58A1212563}"/>
    <cellStyle name="Normal 18 5 4 4 2" xfId="39132" xr:uid="{0CECE172-938E-4DBC-A554-29384851A584}"/>
    <cellStyle name="Normal 18 5 4 5" xfId="25553" xr:uid="{C97FF247-CF69-4A40-B221-A515BE38A2E7}"/>
    <cellStyle name="Normal 18 5 4 6" xfId="45921" xr:uid="{3CD25D72-A53A-4338-B3BE-BF4A3BB61EA0}"/>
    <cellStyle name="Normal 18 5 5" xfId="5471" xr:uid="{B8FA197A-D2BF-4A50-83C2-C9F22D3CE5AB}"/>
    <cellStyle name="Normal 18 5 5 2" xfId="14113" xr:uid="{0870E2E1-1983-4E1A-AF58-9796D6CEB80E}"/>
    <cellStyle name="Normal 18 5 5 2 2" xfId="34481" xr:uid="{EDC2F2B1-33E8-4561-B22A-C997A495954C}"/>
    <cellStyle name="Normal 18 5 5 3" xfId="20900" xr:uid="{69B94612-E48F-4E52-9EE5-4D0B317B4962}"/>
    <cellStyle name="Normal 18 5 5 3 2" xfId="41268" xr:uid="{9187177F-B246-4D06-A3D4-71129B2CD9A4}"/>
    <cellStyle name="Normal 18 5 5 4" xfId="27689" xr:uid="{6FD03D63-5A43-4CC6-B2B1-387F083DB924}"/>
    <cellStyle name="Normal 18 5 5 5" xfId="48057" xr:uid="{6F44AFDC-7302-4BE9-B926-8F6734C89800}"/>
    <cellStyle name="Normal 18 5 6" xfId="2532" xr:uid="{FCB060C1-03E6-4671-A731-D55C027089AD}"/>
    <cellStyle name="Normal 18 5 6 2" xfId="11265" xr:uid="{A1EBAB62-8850-4EEE-89DB-6A901019E746}"/>
    <cellStyle name="Normal 18 5 6 2 2" xfId="31633" xr:uid="{DCDA18B6-03EA-4F6B-A3DE-353A5B7CF7B6}"/>
    <cellStyle name="Normal 18 5 6 3" xfId="18052" xr:uid="{EC9DBA6D-C514-402F-9A53-81CBB414BBE0}"/>
    <cellStyle name="Normal 18 5 6 3 2" xfId="38420" xr:uid="{F73149EB-76E5-444D-BD6A-4216689E467B}"/>
    <cellStyle name="Normal 18 5 6 4" xfId="24841" xr:uid="{C571F5AC-0118-4916-BF7B-006730CF203D}"/>
    <cellStyle name="Normal 18 5 6 5" xfId="45209" xr:uid="{EB77804E-1D1A-434B-9B4C-FB1A4C4CD90D}"/>
    <cellStyle name="Normal 18 5 7" xfId="10395" xr:uid="{A9478297-331A-4254-89F6-6CBFCD09D1CD}"/>
    <cellStyle name="Normal 18 5 7 2" xfId="30763" xr:uid="{52488FB2-0FDE-46EF-AB70-5D633B21BA03}"/>
    <cellStyle name="Normal 18 5 8" xfId="17182" xr:uid="{4FBE6FD4-859F-4CCD-A03E-71297A2BFFF5}"/>
    <cellStyle name="Normal 18 5 8 2" xfId="37550" xr:uid="{76E831D6-0855-4A73-84B9-9B37B2D37FC8}"/>
    <cellStyle name="Normal 18 5 9" xfId="23971" xr:uid="{7ABDC971-0C7F-4A11-AA40-74F24577DAAF}"/>
    <cellStyle name="Normal 18 5_Exec Drivers" xfId="2307" xr:uid="{5D8C68B2-CF28-4551-A034-7356523C1B6D}"/>
    <cellStyle name="Normal 18 6" xfId="3536" xr:uid="{49FE483E-E372-4C65-8B3B-CE1A315349ED}"/>
    <cellStyle name="Normal 18 6 2" xfId="6420" xr:uid="{46C1DD87-B781-40D0-903B-D93D86B847B1}"/>
    <cellStyle name="Normal 18 6 2 2" xfId="15062" xr:uid="{019AA630-EA4F-460F-812B-AFC87D6E2F36}"/>
    <cellStyle name="Normal 18 6 2 2 2" xfId="35430" xr:uid="{B9906499-6C19-4D9D-A58D-30778E0AAFCC}"/>
    <cellStyle name="Normal 18 6 2 3" xfId="21849" xr:uid="{7933D078-1ED0-4369-8B7D-C1EEE28143CD}"/>
    <cellStyle name="Normal 18 6 2 3 2" xfId="42217" xr:uid="{8381B1AB-22F8-44D2-9B1F-9F4D066AAF07}"/>
    <cellStyle name="Normal 18 6 2 4" xfId="28638" xr:uid="{A8FB683B-5A4F-4A2A-B483-F2DD6E1CE6F0}"/>
    <cellStyle name="Normal 18 6 2 5" xfId="49006" xr:uid="{4F6708EA-CFD6-4C9D-8ACB-4FE47D280EC5}"/>
    <cellStyle name="Normal 18 6 3" xfId="12214" xr:uid="{9065A517-3AF6-47EB-BD78-D03BB186FEA0}"/>
    <cellStyle name="Normal 18 6 3 2" xfId="32582" xr:uid="{FE7E3B16-129B-4BDE-97CA-2171224A71A5}"/>
    <cellStyle name="Normal 18 6 4" xfId="19001" xr:uid="{66C383B0-2365-4E1A-A068-41CA515E2765}"/>
    <cellStyle name="Normal 18 6 4 2" xfId="39369" xr:uid="{9B2CE326-DB8B-49E3-AFAF-E4CAF5BECADB}"/>
    <cellStyle name="Normal 18 6 5" xfId="25790" xr:uid="{72760256-B7BD-4DC6-92A0-DAD244CDF168}"/>
    <cellStyle name="Normal 18 6 6" xfId="46158" xr:uid="{9F2546DF-3D7C-45AA-8884-6712A78D943A}"/>
    <cellStyle name="Normal 18 6_Exec Drivers" xfId="8185" xr:uid="{964F3803-A332-4F1B-B9E0-235CBBD67CB1}"/>
    <cellStyle name="Normal 18 7" xfId="4284" xr:uid="{0052B575-2C31-491B-9A35-6DB501C7F377}"/>
    <cellStyle name="Normal 18 7 2" xfId="7132" xr:uid="{F0FA6074-B8F6-4E84-A8F4-CA9374C81FB5}"/>
    <cellStyle name="Normal 18 7 2 2" xfId="15774" xr:uid="{37E5178E-5007-44F4-B045-0C9C47A7CD19}"/>
    <cellStyle name="Normal 18 7 2 2 2" xfId="36142" xr:uid="{911B39A1-7286-4CBF-9A7B-36B25FB069D9}"/>
    <cellStyle name="Normal 18 7 2 3" xfId="22561" xr:uid="{1105D1DA-7D44-48C1-884D-E22D59CD790E}"/>
    <cellStyle name="Normal 18 7 2 3 2" xfId="42929" xr:uid="{5A9BA6C7-B47E-4FE3-BC1A-9F6447134000}"/>
    <cellStyle name="Normal 18 7 2 4" xfId="29350" xr:uid="{866CFECE-27FD-4652-A453-13AD62173828}"/>
    <cellStyle name="Normal 18 7 2 5" xfId="49718" xr:uid="{1636C531-1746-4F79-8A9D-14182CEBEF7F}"/>
    <cellStyle name="Normal 18 7 3" xfId="12926" xr:uid="{2829368F-961F-43F0-932D-94DAD8CDBF38}"/>
    <cellStyle name="Normal 18 7 3 2" xfId="33294" xr:uid="{F8F2612A-2D83-459D-BD3E-D26E2BEAA06D}"/>
    <cellStyle name="Normal 18 7 4" xfId="19713" xr:uid="{9D226D07-7CA5-42F1-A57C-051211E14612}"/>
    <cellStyle name="Normal 18 7 4 2" xfId="40081" xr:uid="{F4A983D6-89F8-44C7-8AFF-00BDAC0D02D3}"/>
    <cellStyle name="Normal 18 7 5" xfId="26502" xr:uid="{B5E8C768-CA00-4CE5-9781-7663BD180E92}"/>
    <cellStyle name="Normal 18 7 6" xfId="46870" xr:uid="{562FA738-2E45-4BE2-BF1E-0B917003D0AB}"/>
    <cellStyle name="Normal 18 8" xfId="2788" xr:uid="{9038A1F9-C2E0-4C52-BD1F-67CB0F83B348}"/>
    <cellStyle name="Normal 18 8 2" xfId="5708" xr:uid="{5B1FDF23-10E9-4FBE-B2C4-BC38516AA968}"/>
    <cellStyle name="Normal 18 8 2 2" xfId="14350" xr:uid="{53035445-AE10-4E6F-BBB4-5F157BA6C952}"/>
    <cellStyle name="Normal 18 8 2 2 2" xfId="34718" xr:uid="{DA740979-C99A-4770-AFE1-9FFC40334F0C}"/>
    <cellStyle name="Normal 18 8 2 3" xfId="21137" xr:uid="{5C575750-28C6-45B4-8A39-646A733B86A3}"/>
    <cellStyle name="Normal 18 8 2 3 2" xfId="41505" xr:uid="{F1BDE53C-7F56-4EC1-B8E1-94BF95658618}"/>
    <cellStyle name="Normal 18 8 2 4" xfId="27926" xr:uid="{1C1CD09A-5757-4ABA-A37A-4D5F0ED10F0D}"/>
    <cellStyle name="Normal 18 8 2 5" xfId="48294" xr:uid="{33CB0DF7-E61E-4F25-9FCD-654F3E88049E}"/>
    <cellStyle name="Normal 18 8 3" xfId="11502" xr:uid="{48A88EFF-E8ED-4773-B46A-13A0E026C230}"/>
    <cellStyle name="Normal 18 8 3 2" xfId="31870" xr:uid="{142D11B5-5A58-47B5-BA73-3D37A6060D1F}"/>
    <cellStyle name="Normal 18 8 4" xfId="18289" xr:uid="{46FA67A0-C097-4535-BC44-69D693A5C55F}"/>
    <cellStyle name="Normal 18 8 4 2" xfId="38657" xr:uid="{62935024-1E2D-47D9-BED6-E09C3E10DF49}"/>
    <cellStyle name="Normal 18 8 5" xfId="25078" xr:uid="{58A56595-5082-41E4-BA2D-E64DBE0407D9}"/>
    <cellStyle name="Normal 18 8 6" xfId="45446" xr:uid="{5946E31B-5ABF-423C-A18C-A57243725620}"/>
    <cellStyle name="Normal 18 9" xfId="4996" xr:uid="{8184CC39-E5FB-4E3C-A42D-AA03A8D65836}"/>
    <cellStyle name="Normal 18 9 2" xfId="13638" xr:uid="{55F0CB97-B1BB-4DB8-960B-E02E383FF16B}"/>
    <cellStyle name="Normal 18 9 2 2" xfId="34006" xr:uid="{19E8EE05-9577-4954-9403-231B68457F10}"/>
    <cellStyle name="Normal 18 9 3" xfId="20425" xr:uid="{CD8EE06F-2D36-44EF-B3B2-B8DA9C2BA8DC}"/>
    <cellStyle name="Normal 18 9 3 2" xfId="40793" xr:uid="{155A87BF-1B4C-4E6A-B548-B1AEA276463E}"/>
    <cellStyle name="Normal 18 9 4" xfId="27214" xr:uid="{ED8A2762-C8E4-4DCD-B752-9AF9FF58AA95}"/>
    <cellStyle name="Normal 18 9 5" xfId="47582" xr:uid="{EBFA403D-56CB-4F5F-8E0F-931048D72AA1}"/>
    <cellStyle name="Normal 18_Exec Drivers" xfId="8321" xr:uid="{5FC43924-F1FC-4B9C-855B-A4F7567A4422}"/>
    <cellStyle name="Normal 19" xfId="206" xr:uid="{D2F46C11-1D30-45F8-AFB8-42FA0F98EFFF}"/>
    <cellStyle name="Normal 19 10" xfId="1895" xr:uid="{51208000-58A0-4802-A3FD-F6E8056A0704}"/>
    <cellStyle name="Normal 19 10 2" xfId="10793" xr:uid="{DED31FFB-DBBE-4747-878A-23D9ADF98B30}"/>
    <cellStyle name="Normal 19 10 2 2" xfId="31161" xr:uid="{AD006B3B-0E3F-4574-ADB4-F7791141BE44}"/>
    <cellStyle name="Normal 19 10 3" xfId="17580" xr:uid="{14A379AD-15D3-4F4D-82C0-15989F9E0E87}"/>
    <cellStyle name="Normal 19 10 3 2" xfId="37948" xr:uid="{BB1DD7F9-BE8C-40EC-99AD-4D18C7A52E61}"/>
    <cellStyle name="Normal 19 10 4" xfId="24369" xr:uid="{EBD846F9-773F-4112-B239-8F457D3E8A58}"/>
    <cellStyle name="Normal 19 10 5" xfId="44737" xr:uid="{C2D1A7E1-9295-4C66-9580-0FAD972BD4DA}"/>
    <cellStyle name="Normal 19 11" xfId="9818" xr:uid="{984D4952-F806-4D13-851B-8B2505B0A8A7}"/>
    <cellStyle name="Normal 19 11 2" xfId="30186" xr:uid="{C7D25265-85B1-4230-B6FC-E5DDFECB68EB}"/>
    <cellStyle name="Normal 19 12" xfId="16606" xr:uid="{23287955-0B04-40DF-842D-FE0F2D72AA80}"/>
    <cellStyle name="Normal 19 12 2" xfId="36974" xr:uid="{ADDF6FA6-4F47-41E2-BC2E-C47C953F9E7C}"/>
    <cellStyle name="Normal 19 13" xfId="23395" xr:uid="{5CA83548-A2D7-42F3-9AB2-7F96FD58E596}"/>
    <cellStyle name="Normal 19 14" xfId="43763" xr:uid="{AA6660EF-C305-4809-9C90-D0990F2418ED}"/>
    <cellStyle name="Normal 19 2" xfId="513" xr:uid="{0C1159E4-65D2-427D-BAAC-9349361E7525}"/>
    <cellStyle name="Normal 19 2 10" xfId="23562" xr:uid="{6E74618E-1D32-4277-A1C2-B93DB1B9520F}"/>
    <cellStyle name="Normal 19 2 11" xfId="43930" xr:uid="{22D1F6A9-D81F-4E55-A0A8-2AA3F25F21CF}"/>
    <cellStyle name="Normal 19 2 2" xfId="1652" xr:uid="{4C829EFB-A6FA-44D1-845F-503C48D4A298}"/>
    <cellStyle name="Normal 19 2 2 10" xfId="44512" xr:uid="{A10B839C-A663-457B-9D61-AA6FFDB2B605}"/>
    <cellStyle name="Normal 19 2 2 2" xfId="4187" xr:uid="{18FAF28B-6076-46AE-8D0D-1EE12BE601B5}"/>
    <cellStyle name="Normal 19 2 2 2 2" xfId="7035" xr:uid="{CD755853-4A3C-42E6-AC61-57F5F82669BD}"/>
    <cellStyle name="Normal 19 2 2 2 2 2" xfId="15677" xr:uid="{8833212F-DB0B-4149-B5D4-04F35D1620AB}"/>
    <cellStyle name="Normal 19 2 2 2 2 2 2" xfId="36045" xr:uid="{8DDDA97E-7A9A-45B4-8937-FF4563E0A0F4}"/>
    <cellStyle name="Normal 19 2 2 2 2 3" xfId="22464" xr:uid="{036B0EC7-7DF0-4F21-8E91-04B51445E99A}"/>
    <cellStyle name="Normal 19 2 2 2 2 3 2" xfId="42832" xr:uid="{FC1F668D-F070-45F6-BD51-C1673B07072C}"/>
    <cellStyle name="Normal 19 2 2 2 2 4" xfId="29253" xr:uid="{55F618FD-843A-4FE9-BDF3-6F52FD8A761A}"/>
    <cellStyle name="Normal 19 2 2 2 2 5" xfId="49621" xr:uid="{5E617187-C109-4D67-B3A3-38DC988A3990}"/>
    <cellStyle name="Normal 19 2 2 2 3" xfId="12829" xr:uid="{1FC84D2D-0830-4A3E-AEA3-47FEAA1157CD}"/>
    <cellStyle name="Normal 19 2 2 2 3 2" xfId="33197" xr:uid="{AC14B993-C284-42D6-B697-5734921C43CA}"/>
    <cellStyle name="Normal 19 2 2 2 4" xfId="19616" xr:uid="{3F085E93-74F2-49B9-8F51-7B234F4D02E1}"/>
    <cellStyle name="Normal 19 2 2 2 4 2" xfId="39984" xr:uid="{FA495DB6-60D8-4DEC-B62A-9AB85C3D7FD5}"/>
    <cellStyle name="Normal 19 2 2 2 5" xfId="26405" xr:uid="{860099F9-BBCB-4392-8C44-DE2794EEACD6}"/>
    <cellStyle name="Normal 19 2 2 2 6" xfId="46773" xr:uid="{842AD8DF-DD76-4A8C-ABCD-B5F3E52172CB}"/>
    <cellStyle name="Normal 19 2 2 2_Exec Drivers" xfId="8840" xr:uid="{1A951763-D173-4D59-88DD-8DEC71BD9813}"/>
    <cellStyle name="Normal 19 2 2 3" xfId="4899" xr:uid="{D373A6B1-63CB-4EE1-B4D4-228F1C476422}"/>
    <cellStyle name="Normal 19 2 2 3 2" xfId="7747" xr:uid="{24CB7141-3F0D-4201-9C6D-01F115FE4A9D}"/>
    <cellStyle name="Normal 19 2 2 3 2 2" xfId="16389" xr:uid="{E671744D-5744-44F4-8686-876E3425A662}"/>
    <cellStyle name="Normal 19 2 2 3 2 2 2" xfId="36757" xr:uid="{C337523A-DC3C-449A-A340-BBDA28FD0937}"/>
    <cellStyle name="Normal 19 2 2 3 2 3" xfId="23176" xr:uid="{081C2538-E103-416C-897D-B00A84702584}"/>
    <cellStyle name="Normal 19 2 2 3 2 3 2" xfId="43544" xr:uid="{34C7ED12-C83C-4028-B15E-623C3BCA076C}"/>
    <cellStyle name="Normal 19 2 2 3 2 4" xfId="29965" xr:uid="{F8CB8DFC-2E1E-4F6A-97DD-B2527A234E76}"/>
    <cellStyle name="Normal 19 2 2 3 2 5" xfId="50333" xr:uid="{31B770DC-4DFF-4636-B271-5C99EC4871B3}"/>
    <cellStyle name="Normal 19 2 2 3 3" xfId="13541" xr:uid="{3A5735EF-6FBF-41E0-8F2B-AEE0285CD6E3}"/>
    <cellStyle name="Normal 19 2 2 3 3 2" xfId="33909" xr:uid="{27E03375-25B1-448C-91A7-B0E3265D427F}"/>
    <cellStyle name="Normal 19 2 2 3 4" xfId="20328" xr:uid="{FEC55377-ACE3-46D8-A453-7CAFA1F7E807}"/>
    <cellStyle name="Normal 19 2 2 3 4 2" xfId="40696" xr:uid="{D17222E9-4592-4915-876F-762A8A29B5F4}"/>
    <cellStyle name="Normal 19 2 2 3 5" xfId="27117" xr:uid="{B4F108D1-9C7E-4E3A-AD9F-D1C0F5FB337E}"/>
    <cellStyle name="Normal 19 2 2 3 6" xfId="47485" xr:uid="{0D92BAAD-F530-4624-9535-AE0BA8D39600}"/>
    <cellStyle name="Normal 19 2 2 4" xfId="3439" xr:uid="{6E08D5F6-495E-45E8-9F35-6F9B65259699}"/>
    <cellStyle name="Normal 19 2 2 4 2" xfId="6323" xr:uid="{9EAF5C04-189E-4057-873E-3479797CB61E}"/>
    <cellStyle name="Normal 19 2 2 4 2 2" xfId="14965" xr:uid="{306E2761-5516-4DAA-807F-BE24E9D8275B}"/>
    <cellStyle name="Normal 19 2 2 4 2 2 2" xfId="35333" xr:uid="{C6CFEB93-2D1D-4BBD-A0E7-48C6820324CE}"/>
    <cellStyle name="Normal 19 2 2 4 2 3" xfId="21752" xr:uid="{946AD62D-2060-4772-8866-A381E1CBF77F}"/>
    <cellStyle name="Normal 19 2 2 4 2 3 2" xfId="42120" xr:uid="{D094E646-CCC8-4642-8F0B-C38BA77788AB}"/>
    <cellStyle name="Normal 19 2 2 4 2 4" xfId="28541" xr:uid="{6BEBA8EB-5CF2-409A-923C-AAF4A554901A}"/>
    <cellStyle name="Normal 19 2 2 4 2 5" xfId="48909" xr:uid="{FBC4DEEC-D9D7-43E3-8007-237F4243EB9C}"/>
    <cellStyle name="Normal 19 2 2 4 3" xfId="12117" xr:uid="{151F406A-FB8B-4436-BFD3-7E9E2C42A144}"/>
    <cellStyle name="Normal 19 2 2 4 3 2" xfId="32485" xr:uid="{788123E9-5402-4839-9CE7-939EBC8C1717}"/>
    <cellStyle name="Normal 19 2 2 4 4" xfId="18904" xr:uid="{C4FC2799-BEC9-4DC2-94D9-8800105AD5BD}"/>
    <cellStyle name="Normal 19 2 2 4 4 2" xfId="39272" xr:uid="{D1CA34C7-F40A-46CC-8F52-F9415D79A778}"/>
    <cellStyle name="Normal 19 2 2 4 5" xfId="25693" xr:uid="{3346902F-5348-46EA-84C8-AD7CC8A1A6F0}"/>
    <cellStyle name="Normal 19 2 2 4 6" xfId="46061" xr:uid="{B3320AAF-844C-44DD-B86D-0F522600DC24}"/>
    <cellStyle name="Normal 19 2 2 5" xfId="5611" xr:uid="{C1AAE436-9DFF-40D8-8CAD-B16076911277}"/>
    <cellStyle name="Normal 19 2 2 5 2" xfId="14253" xr:uid="{2C04685B-861B-4FA9-9ED0-B5951010BAF7}"/>
    <cellStyle name="Normal 19 2 2 5 2 2" xfId="34621" xr:uid="{086BE6E9-4447-4AC8-AAC6-292CF8300928}"/>
    <cellStyle name="Normal 19 2 2 5 3" xfId="21040" xr:uid="{0CBA3896-70D2-4F9F-BE2A-F1D87422454D}"/>
    <cellStyle name="Normal 19 2 2 5 3 2" xfId="41408" xr:uid="{2B8574CF-A0B1-4609-9B77-DDB398FA6E7F}"/>
    <cellStyle name="Normal 19 2 2 5 4" xfId="27829" xr:uid="{7FD5229E-3C2C-48E1-8953-BDA00174CBD5}"/>
    <cellStyle name="Normal 19 2 2 5 5" xfId="48197" xr:uid="{933612F4-0192-458A-B1A9-B857F076D4B6}"/>
    <cellStyle name="Normal 19 2 2 6" xfId="2690" xr:uid="{B39BA83C-CF82-43BB-A26A-72440028CB55}"/>
    <cellStyle name="Normal 19 2 2 6 2" xfId="11405" xr:uid="{CF7F9895-4B7A-46D4-AEBE-CD94526AEE2B}"/>
    <cellStyle name="Normal 19 2 2 6 2 2" xfId="31773" xr:uid="{0072BD44-35A2-474A-BFA8-4AE4BA3DC161}"/>
    <cellStyle name="Normal 19 2 2 6 3" xfId="18192" xr:uid="{4E2CA79F-B924-49FC-B2E5-737BEDBA3FB2}"/>
    <cellStyle name="Normal 19 2 2 6 3 2" xfId="38560" xr:uid="{98AD4D3E-65B2-41C8-92E6-69A39111D63F}"/>
    <cellStyle name="Normal 19 2 2 6 4" xfId="24981" xr:uid="{10EBAE33-A212-4060-98B7-A99920997E10}"/>
    <cellStyle name="Normal 19 2 2 6 5" xfId="45349" xr:uid="{9FD54A7D-4B77-4DAE-8661-A6D14864F053}"/>
    <cellStyle name="Normal 19 2 2 7" xfId="10568" xr:uid="{39250E89-A6C0-4C04-AA72-177444B35994}"/>
    <cellStyle name="Normal 19 2 2 7 2" xfId="30936" xr:uid="{394E66D4-7B05-42D0-94C9-B29A9CB128DE}"/>
    <cellStyle name="Normal 19 2 2 8" xfId="17355" xr:uid="{B80B1C5B-FC45-4E1E-AF44-D42AAC5C89C2}"/>
    <cellStyle name="Normal 19 2 2 8 2" xfId="37723" xr:uid="{31327412-AAB2-4EC5-A0A2-65369DC1283C}"/>
    <cellStyle name="Normal 19 2 2 9" xfId="24144" xr:uid="{470E9F77-5019-48FA-959D-571475E4D0B4}"/>
    <cellStyle name="Normal 19 2 2_Exec Drivers" xfId="9391" xr:uid="{3666694E-54DE-4CAA-B2ED-D14B0F93DA72}"/>
    <cellStyle name="Normal 19 2 3" xfId="3540" xr:uid="{88358F92-5F3F-4D66-8396-1695D4CDB950}"/>
    <cellStyle name="Normal 19 2 3 2" xfId="6424" xr:uid="{28816C68-E581-4444-8C23-CFE5B569F6DE}"/>
    <cellStyle name="Normal 19 2 3 2 2" xfId="15066" xr:uid="{9DAAC9A3-7445-4E9B-8262-5BC74DFDE5EF}"/>
    <cellStyle name="Normal 19 2 3 2 2 2" xfId="35434" xr:uid="{BF022A16-FDD6-4473-94AF-5A683E0A4376}"/>
    <cellStyle name="Normal 19 2 3 2 3" xfId="21853" xr:uid="{2B9AE8C5-8A34-4FB5-B559-DDAF8399E948}"/>
    <cellStyle name="Normal 19 2 3 2 3 2" xfId="42221" xr:uid="{9D3DA93D-AD95-4C7E-A139-9C23317A53F1}"/>
    <cellStyle name="Normal 19 2 3 2 4" xfId="28642" xr:uid="{2642D49D-8A76-4363-95F7-5D98FE14D88C}"/>
    <cellStyle name="Normal 19 2 3 2 5" xfId="49010" xr:uid="{0DDF9073-8D9B-43A3-B0FD-5AA0CADB4D89}"/>
    <cellStyle name="Normal 19 2 3 3" xfId="12218" xr:uid="{A43C7E02-FAB4-479A-B055-CFA2EDB85281}"/>
    <cellStyle name="Normal 19 2 3 3 2" xfId="32586" xr:uid="{1A80E23D-299A-4E71-AFEC-99DD314421DF}"/>
    <cellStyle name="Normal 19 2 3 4" xfId="19005" xr:uid="{3C3801CA-5F33-4326-89D9-3D6DAD14CE40}"/>
    <cellStyle name="Normal 19 2 3 4 2" xfId="39373" xr:uid="{4087811D-CC89-40E2-A3F5-2FEDE37AA084}"/>
    <cellStyle name="Normal 19 2 3 5" xfId="25794" xr:uid="{58821150-2AA7-4533-A24F-0A33ED694072}"/>
    <cellStyle name="Normal 19 2 3 6" xfId="46162" xr:uid="{11E04A28-65CB-477D-9C51-E07E6121C016}"/>
    <cellStyle name="Normal 19 2 3_Exec Drivers" xfId="8874" xr:uid="{6985DF96-DAB4-4BBD-8CD3-DA5649653C56}"/>
    <cellStyle name="Normal 19 2 4" xfId="4288" xr:uid="{DAFB8341-ADD8-4D9A-973C-851AC91D6195}"/>
    <cellStyle name="Normal 19 2 4 2" xfId="7136" xr:uid="{55D6E332-9F64-48A6-8398-5659C0E4AC02}"/>
    <cellStyle name="Normal 19 2 4 2 2" xfId="15778" xr:uid="{EF423974-B6B6-4ACA-A29E-7F7F9D5D74E4}"/>
    <cellStyle name="Normal 19 2 4 2 2 2" xfId="36146" xr:uid="{ED3B8B19-A905-4813-BC86-9B7F5502196B}"/>
    <cellStyle name="Normal 19 2 4 2 3" xfId="22565" xr:uid="{209DB42D-5B5C-4362-9864-CF71CAC4D43A}"/>
    <cellStyle name="Normal 19 2 4 2 3 2" xfId="42933" xr:uid="{1D28B0F0-C483-46FA-8E56-D4FBD3FB2F91}"/>
    <cellStyle name="Normal 19 2 4 2 4" xfId="29354" xr:uid="{55FF9B84-EE44-426A-893A-FC2EC9F205A1}"/>
    <cellStyle name="Normal 19 2 4 2 5" xfId="49722" xr:uid="{D5B5D1D8-0A6B-490A-8539-C23B0A6B9588}"/>
    <cellStyle name="Normal 19 2 4 3" xfId="12930" xr:uid="{BD838123-71B9-464F-957E-495C56183E11}"/>
    <cellStyle name="Normal 19 2 4 3 2" xfId="33298" xr:uid="{17C029A8-9CEF-4466-B642-7AAA3EBAB9B6}"/>
    <cellStyle name="Normal 19 2 4 4" xfId="19717" xr:uid="{42DC776B-A54D-4D04-AE2C-CFE843FA3191}"/>
    <cellStyle name="Normal 19 2 4 4 2" xfId="40085" xr:uid="{2265F6D3-6381-426D-AA74-855AE029DF81}"/>
    <cellStyle name="Normal 19 2 4 5" xfId="26506" xr:uid="{F6728C60-2554-4B2D-918B-96E062EB0E7B}"/>
    <cellStyle name="Normal 19 2 4 6" xfId="46874" xr:uid="{ED189D79-F8E7-4CCB-BF3A-EC4DFA4A3A22}"/>
    <cellStyle name="Normal 19 2 5" xfId="2792" xr:uid="{C55D54F6-D782-4492-BB30-A7DE20446609}"/>
    <cellStyle name="Normal 19 2 5 2" xfId="5712" xr:uid="{4619B56A-5FC0-497A-9B12-F4B52A469322}"/>
    <cellStyle name="Normal 19 2 5 2 2" xfId="14354" xr:uid="{EFC70458-54DE-442E-B2D2-97973A79429E}"/>
    <cellStyle name="Normal 19 2 5 2 2 2" xfId="34722" xr:uid="{16B62715-1075-4A68-83A5-0B3FBF761551}"/>
    <cellStyle name="Normal 19 2 5 2 3" xfId="21141" xr:uid="{D82942DA-C1C4-4A57-AFB3-CA088B1389C1}"/>
    <cellStyle name="Normal 19 2 5 2 3 2" xfId="41509" xr:uid="{BB77D3DC-CF91-41A9-BEA1-F97C45E10051}"/>
    <cellStyle name="Normal 19 2 5 2 4" xfId="27930" xr:uid="{18DAC3F0-BB98-4E47-AC46-2786CE93D19B}"/>
    <cellStyle name="Normal 19 2 5 2 5" xfId="48298" xr:uid="{687B60CF-F6FE-4441-A784-B573DE0DC151}"/>
    <cellStyle name="Normal 19 2 5 3" xfId="11506" xr:uid="{59B5637B-F0A5-4AA9-BA6B-BCD94B7CD5A8}"/>
    <cellStyle name="Normal 19 2 5 3 2" xfId="31874" xr:uid="{66F51B45-873B-4E06-99DA-B6F2900CDCD0}"/>
    <cellStyle name="Normal 19 2 5 4" xfId="18293" xr:uid="{85DC6B2B-9172-4A45-B080-E550A5A6C50F}"/>
    <cellStyle name="Normal 19 2 5 4 2" xfId="38661" xr:uid="{AC3139BE-EBCF-43FC-816B-F4E45FE46FFA}"/>
    <cellStyle name="Normal 19 2 5 5" xfId="25082" xr:uid="{503AB72A-33E5-4635-90ED-89E72E064FFF}"/>
    <cellStyle name="Normal 19 2 5 6" xfId="45450" xr:uid="{CE7223BC-F426-453F-8CAA-B5A61C31E1AE}"/>
    <cellStyle name="Normal 19 2 6" xfId="5000" xr:uid="{0A568AAA-B00F-452A-B609-F8563D5EC19E}"/>
    <cellStyle name="Normal 19 2 6 2" xfId="13642" xr:uid="{A218B7D1-4CFE-4BDE-9908-BB2F98DEDCD8}"/>
    <cellStyle name="Normal 19 2 6 2 2" xfId="34010" xr:uid="{49F1D1B5-5323-40FF-BEDF-85A67FF427F3}"/>
    <cellStyle name="Normal 19 2 6 3" xfId="20429" xr:uid="{9BCE50E7-0907-454C-ACA1-F80A2BC6C016}"/>
    <cellStyle name="Normal 19 2 6 3 2" xfId="40797" xr:uid="{74B24E69-141A-47A0-86E5-6579D1B4D3CB}"/>
    <cellStyle name="Normal 19 2 6 4" xfId="27218" xr:uid="{76A0ABB4-9948-445F-825E-776A719F8D48}"/>
    <cellStyle name="Normal 19 2 6 5" xfId="47586" xr:uid="{DDA2A3E6-06A4-4E0C-894F-B918DE56F141}"/>
    <cellStyle name="Normal 19 2 7" xfId="1896" xr:uid="{AA581600-D489-4F1B-AE44-0FC6B5A576C9}"/>
    <cellStyle name="Normal 19 2 7 2" xfId="10794" xr:uid="{257578E2-722F-4D7C-8078-F55D4B65BBFA}"/>
    <cellStyle name="Normal 19 2 7 2 2" xfId="31162" xr:uid="{B3F38B10-130B-4F63-8C47-EA20410E9964}"/>
    <cellStyle name="Normal 19 2 7 3" xfId="17581" xr:uid="{37CA4044-7F78-487C-8F99-3C6A285A7BA1}"/>
    <cellStyle name="Normal 19 2 7 3 2" xfId="37949" xr:uid="{2BE64C78-5A1D-4C39-A3B5-07AD53144AFD}"/>
    <cellStyle name="Normal 19 2 7 4" xfId="24370" xr:uid="{7B314B8A-65C3-4364-98C1-3104F9DA2E44}"/>
    <cellStyle name="Normal 19 2 7 5" xfId="44738" xr:uid="{17B17CA1-7478-41FE-9AF4-26D226BD5C76}"/>
    <cellStyle name="Normal 19 2 8" xfId="9985" xr:uid="{C25BA9A6-C9CA-4268-A1A1-95F75E59395E}"/>
    <cellStyle name="Normal 19 2 8 2" xfId="30353" xr:uid="{FE48318E-627D-45FA-96AA-39B80A88BB6B}"/>
    <cellStyle name="Normal 19 2 9" xfId="16773" xr:uid="{110C9660-716F-4E50-BC0F-D78D9BDF6560}"/>
    <cellStyle name="Normal 19 2 9 2" xfId="37141" xr:uid="{6F5F46C1-CFEB-4FCE-9CB9-0426370912F9}"/>
    <cellStyle name="Normal 19 2_Exec Drivers" xfId="9474" xr:uid="{E31A462C-3B44-47F6-B984-1CEB5FB9A256}"/>
    <cellStyle name="Normal 19 3" xfId="517" xr:uid="{DE7BA586-647A-4D81-BE69-F2827190EAD7}"/>
    <cellStyle name="Normal 19 3 10" xfId="23566" xr:uid="{24939F70-C912-4D0E-B8ED-4807B0072448}"/>
    <cellStyle name="Normal 19 3 11" xfId="43934" xr:uid="{9A70BFCE-4D57-4B2D-901A-9C0D48BAD9C6}"/>
    <cellStyle name="Normal 19 3 2" xfId="1656" xr:uid="{DC56FEB8-A5DD-4D9F-AA7E-F2EB7BD2AF48}"/>
    <cellStyle name="Normal 19 3 2 10" xfId="44516" xr:uid="{6ED83AA8-5EA1-4589-9361-2604423E4F30}"/>
    <cellStyle name="Normal 19 3 2 2" xfId="4191" xr:uid="{6D7A3924-B9AF-4BA3-A88C-A8F616690E54}"/>
    <cellStyle name="Normal 19 3 2 2 2" xfId="7039" xr:uid="{450067FF-0B7F-48A0-AA89-64151D289E53}"/>
    <cellStyle name="Normal 19 3 2 2 2 2" xfId="15681" xr:uid="{65A90167-052E-48CB-B6B6-4ACB01AA5A75}"/>
    <cellStyle name="Normal 19 3 2 2 2 2 2" xfId="36049" xr:uid="{0A466A99-ADD4-40CC-B967-D1ECF2DD53E0}"/>
    <cellStyle name="Normal 19 3 2 2 2 3" xfId="22468" xr:uid="{DCE2C505-DF2C-4870-B268-2E1FCC2B164F}"/>
    <cellStyle name="Normal 19 3 2 2 2 3 2" xfId="42836" xr:uid="{10D58872-1C2D-4693-84E0-BC8384B341E3}"/>
    <cellStyle name="Normal 19 3 2 2 2 4" xfId="29257" xr:uid="{5EC87539-1706-4048-80B4-3463DC6FE743}"/>
    <cellStyle name="Normal 19 3 2 2 2 5" xfId="49625" xr:uid="{CBFABD62-CF03-4F11-BCB4-EBC64D90F96A}"/>
    <cellStyle name="Normal 19 3 2 2 3" xfId="12833" xr:uid="{05B07DBF-BE17-4DF6-B734-89B011400718}"/>
    <cellStyle name="Normal 19 3 2 2 3 2" xfId="33201" xr:uid="{52481390-36FA-4270-93A4-DF1D8871FE95}"/>
    <cellStyle name="Normal 19 3 2 2 4" xfId="19620" xr:uid="{C59BB475-72F9-424A-BA16-754DE197E088}"/>
    <cellStyle name="Normal 19 3 2 2 4 2" xfId="39988" xr:uid="{DBE3970E-C6CB-474F-B79C-DE755ADEAAF1}"/>
    <cellStyle name="Normal 19 3 2 2 5" xfId="26409" xr:uid="{1254B9C2-9696-471C-902C-4C34E1C0FA24}"/>
    <cellStyle name="Normal 19 3 2 2 6" xfId="46777" xr:uid="{20272E67-3590-452B-A96C-CACCFEAA40F4}"/>
    <cellStyle name="Normal 19 3 2 2_Exec Drivers" xfId="8964" xr:uid="{7150218E-852D-4A29-9BD4-57C395822311}"/>
    <cellStyle name="Normal 19 3 2 3" xfId="4903" xr:uid="{A0FD4772-2EBA-4F3D-BBCE-8C7014D4758F}"/>
    <cellStyle name="Normal 19 3 2 3 2" xfId="7751" xr:uid="{6B0C470B-6272-4577-8045-D8E61AE4D0F0}"/>
    <cellStyle name="Normal 19 3 2 3 2 2" xfId="16393" xr:uid="{4D0136CF-B9AA-425E-9D37-867B492DD42E}"/>
    <cellStyle name="Normal 19 3 2 3 2 2 2" xfId="36761" xr:uid="{2BCF9D61-AD5B-4E01-993A-E7A1B0F6C398}"/>
    <cellStyle name="Normal 19 3 2 3 2 3" xfId="23180" xr:uid="{2B600B34-6CAA-4185-80A9-D739DF8AB824}"/>
    <cellStyle name="Normal 19 3 2 3 2 3 2" xfId="43548" xr:uid="{D2021511-2F73-4021-AE9C-4F7B638C556C}"/>
    <cellStyle name="Normal 19 3 2 3 2 4" xfId="29969" xr:uid="{B54E6E95-F38C-4C79-9337-FAD82C0EEAD6}"/>
    <cellStyle name="Normal 19 3 2 3 2 5" xfId="50337" xr:uid="{556E16AD-43EB-4ADE-A22F-F45550225D90}"/>
    <cellStyle name="Normal 19 3 2 3 3" xfId="13545" xr:uid="{C101B302-C2C5-4CF5-97CA-D5E9ABF82F60}"/>
    <cellStyle name="Normal 19 3 2 3 3 2" xfId="33913" xr:uid="{8A9D7653-629D-4641-91D4-00C42061CC31}"/>
    <cellStyle name="Normal 19 3 2 3 4" xfId="20332" xr:uid="{6B004E5B-8E5A-45F7-B9EB-86236BF7A1CB}"/>
    <cellStyle name="Normal 19 3 2 3 4 2" xfId="40700" xr:uid="{9B444D7F-E429-4CFE-8937-D252BC7EB082}"/>
    <cellStyle name="Normal 19 3 2 3 5" xfId="27121" xr:uid="{33355335-92DD-4548-A2D0-22FE1C639B2A}"/>
    <cellStyle name="Normal 19 3 2 3 6" xfId="47489" xr:uid="{8DBBB66D-5E6B-45AE-8540-B660E3FC2F4C}"/>
    <cellStyle name="Normal 19 3 2 4" xfId="3443" xr:uid="{729B2D75-4FE9-4F63-9C56-388D987A3E1B}"/>
    <cellStyle name="Normal 19 3 2 4 2" xfId="6327" xr:uid="{3A1434C6-67AF-479A-96CD-50C225FE1A7C}"/>
    <cellStyle name="Normal 19 3 2 4 2 2" xfId="14969" xr:uid="{61250206-C318-4A43-A079-960B62E20B08}"/>
    <cellStyle name="Normal 19 3 2 4 2 2 2" xfId="35337" xr:uid="{3DF96DE6-90FB-44AC-9DD4-FF951068AA79}"/>
    <cellStyle name="Normal 19 3 2 4 2 3" xfId="21756" xr:uid="{D8F03708-4031-4A28-8C33-75871A41E32C}"/>
    <cellStyle name="Normal 19 3 2 4 2 3 2" xfId="42124" xr:uid="{777A5CFC-813D-4D5B-BC75-F6D45F5D8DF0}"/>
    <cellStyle name="Normal 19 3 2 4 2 4" xfId="28545" xr:uid="{CBDC6CCC-5E6F-4BAA-894D-B962A07E953F}"/>
    <cellStyle name="Normal 19 3 2 4 2 5" xfId="48913" xr:uid="{8D9B2559-DEC3-484E-A013-A2734A1839C0}"/>
    <cellStyle name="Normal 19 3 2 4 3" xfId="12121" xr:uid="{361E8D04-C0CC-4FB3-9490-4A33C3AE0FBE}"/>
    <cellStyle name="Normal 19 3 2 4 3 2" xfId="32489" xr:uid="{B26D8B2A-C2A0-433C-99AC-9C6A695B4D42}"/>
    <cellStyle name="Normal 19 3 2 4 4" xfId="18908" xr:uid="{FCA48C49-6311-4691-B557-8B6B28F296DF}"/>
    <cellStyle name="Normal 19 3 2 4 4 2" xfId="39276" xr:uid="{3C59FC9E-E3C9-4956-A1F0-EC98F1082C97}"/>
    <cellStyle name="Normal 19 3 2 4 5" xfId="25697" xr:uid="{5DD18A1D-E198-4342-A2C9-5A8F1FBD3B09}"/>
    <cellStyle name="Normal 19 3 2 4 6" xfId="46065" xr:uid="{FED03697-0411-4E44-891B-03918B7C9985}"/>
    <cellStyle name="Normal 19 3 2 5" xfId="5615" xr:uid="{35DE018D-F737-43D3-9839-DF64FEC4771F}"/>
    <cellStyle name="Normal 19 3 2 5 2" xfId="14257" xr:uid="{88C65A9F-03B3-4754-A3B4-07DF57DD705A}"/>
    <cellStyle name="Normal 19 3 2 5 2 2" xfId="34625" xr:uid="{1DD9DDD6-051E-49DD-BAEB-D9E5006EF2C2}"/>
    <cellStyle name="Normal 19 3 2 5 3" xfId="21044" xr:uid="{4F47A343-DCFA-4020-9382-1E58F9CCB13B}"/>
    <cellStyle name="Normal 19 3 2 5 3 2" xfId="41412" xr:uid="{40421673-9E9D-4714-8955-9AB4D62B6C9C}"/>
    <cellStyle name="Normal 19 3 2 5 4" xfId="27833" xr:uid="{A337A6F3-9F56-4601-A0D5-AEC70B7E07F3}"/>
    <cellStyle name="Normal 19 3 2 5 5" xfId="48201" xr:uid="{A9D32265-F74E-43B9-AA69-3C75E378B7AB}"/>
    <cellStyle name="Normal 19 3 2 6" xfId="2694" xr:uid="{72AFB057-E0F7-451B-829F-A4B5B30E877A}"/>
    <cellStyle name="Normal 19 3 2 6 2" xfId="11409" xr:uid="{84B36F41-4BAA-4496-9359-205842F0C176}"/>
    <cellStyle name="Normal 19 3 2 6 2 2" xfId="31777" xr:uid="{FCC826D9-1441-4D80-94B5-E954CEA4FBAB}"/>
    <cellStyle name="Normal 19 3 2 6 3" xfId="18196" xr:uid="{84CA1DF1-8784-435B-9C90-E06379685DE0}"/>
    <cellStyle name="Normal 19 3 2 6 3 2" xfId="38564" xr:uid="{2502AEFE-E4E4-4F4E-B739-28CE51300844}"/>
    <cellStyle name="Normal 19 3 2 6 4" xfId="24985" xr:uid="{F384A98A-8B46-4BFF-9D18-FB88FD20F834}"/>
    <cellStyle name="Normal 19 3 2 6 5" xfId="45353" xr:uid="{05E1BEA7-51BA-4645-A282-48E0369914F7}"/>
    <cellStyle name="Normal 19 3 2 7" xfId="10572" xr:uid="{8F791037-6502-46CE-B380-A34227DE3560}"/>
    <cellStyle name="Normal 19 3 2 7 2" xfId="30940" xr:uid="{9F7DD7C2-70FD-4459-BAC6-772AE66E30CA}"/>
    <cellStyle name="Normal 19 3 2 8" xfId="17359" xr:uid="{0B96C070-FF88-4E97-BDFA-0EB658EA0D14}"/>
    <cellStyle name="Normal 19 3 2 8 2" xfId="37727" xr:uid="{3F393CCA-678A-465D-978F-B073802C4F1A}"/>
    <cellStyle name="Normal 19 3 2 9" xfId="24148" xr:uid="{55860CCC-8DCB-4154-86F2-9DA9987886DA}"/>
    <cellStyle name="Normal 19 3 2_Exec Drivers" xfId="8560" xr:uid="{DDF9F692-641B-4423-8691-8E612BBABE7C}"/>
    <cellStyle name="Normal 19 3 3" xfId="3541" xr:uid="{0DFE44DA-9582-4F07-A2C0-60CA760D2E83}"/>
    <cellStyle name="Normal 19 3 3 2" xfId="6425" xr:uid="{F42C524F-3954-4910-B376-DC74B10C7C28}"/>
    <cellStyle name="Normal 19 3 3 2 2" xfId="15067" xr:uid="{3CD887E1-06F8-4A24-B183-399F8C9362D3}"/>
    <cellStyle name="Normal 19 3 3 2 2 2" xfId="35435" xr:uid="{DBCE52C0-A31F-4FAE-942A-A5F3F27712D2}"/>
    <cellStyle name="Normal 19 3 3 2 3" xfId="21854" xr:uid="{14A202B3-8E73-44AA-8607-1C0DBA46C399}"/>
    <cellStyle name="Normal 19 3 3 2 3 2" xfId="42222" xr:uid="{65C9F80E-F5B5-4137-A6FB-8B323E9BBCFA}"/>
    <cellStyle name="Normal 19 3 3 2 4" xfId="28643" xr:uid="{163C15E2-2DA5-4191-9C8D-7E65808387FA}"/>
    <cellStyle name="Normal 19 3 3 2 5" xfId="49011" xr:uid="{9911B8B5-E334-4DCB-8B7D-860CD42C310D}"/>
    <cellStyle name="Normal 19 3 3 3" xfId="12219" xr:uid="{8B58F00B-57D3-426D-8B87-23ADEF27FB97}"/>
    <cellStyle name="Normal 19 3 3 3 2" xfId="32587" xr:uid="{1073268D-4C7C-453C-8ED6-CB49A4E75851}"/>
    <cellStyle name="Normal 19 3 3 4" xfId="19006" xr:uid="{B09E62A8-7AF4-4FBE-A007-C842E58A7B38}"/>
    <cellStyle name="Normal 19 3 3 4 2" xfId="39374" xr:uid="{DB958CAB-66D0-4629-AF7D-7358DEAC844F}"/>
    <cellStyle name="Normal 19 3 3 5" xfId="25795" xr:uid="{EC697B1B-674B-49C7-BA08-723FF7AD83B7}"/>
    <cellStyle name="Normal 19 3 3 6" xfId="46163" xr:uid="{0A61B608-9D36-4BB6-833F-E6A6466692EB}"/>
    <cellStyle name="Normal 19 3 3_Exec Drivers" xfId="2293" xr:uid="{A7A85EAC-CD9B-44DF-8E0D-E1C74F53B64E}"/>
    <cellStyle name="Normal 19 3 4" xfId="4289" xr:uid="{E93E05FB-B4A5-4D15-A8FC-51042C51DF6F}"/>
    <cellStyle name="Normal 19 3 4 2" xfId="7137" xr:uid="{5D50F6AD-97E1-4F65-B22B-2E15823D4603}"/>
    <cellStyle name="Normal 19 3 4 2 2" xfId="15779" xr:uid="{3B5C35F2-B274-42BC-9E66-158A55FC5B09}"/>
    <cellStyle name="Normal 19 3 4 2 2 2" xfId="36147" xr:uid="{91374533-C9AD-43F8-802F-5407E9597E2B}"/>
    <cellStyle name="Normal 19 3 4 2 3" xfId="22566" xr:uid="{56C84C82-9BD5-4B6E-9A3D-640A915024A7}"/>
    <cellStyle name="Normal 19 3 4 2 3 2" xfId="42934" xr:uid="{62DAB6B3-91A6-4CF7-8108-17A0757AE601}"/>
    <cellStyle name="Normal 19 3 4 2 4" xfId="29355" xr:uid="{81095D9C-5C59-427D-93E1-6D25663094B2}"/>
    <cellStyle name="Normal 19 3 4 2 5" xfId="49723" xr:uid="{E98F62DB-60A4-465C-B13B-B39122F86F05}"/>
    <cellStyle name="Normal 19 3 4 3" xfId="12931" xr:uid="{DD567E06-35AF-4DF1-929C-5614F8586D2C}"/>
    <cellStyle name="Normal 19 3 4 3 2" xfId="33299" xr:uid="{DAD3C67C-57E6-4D8E-B3EA-F3B3902984E6}"/>
    <cellStyle name="Normal 19 3 4 4" xfId="19718" xr:uid="{C8658096-80B1-482F-89F2-C10B6E18AB31}"/>
    <cellStyle name="Normal 19 3 4 4 2" xfId="40086" xr:uid="{484A04F9-FC6F-4AFD-B982-749132A3D420}"/>
    <cellStyle name="Normal 19 3 4 5" xfId="26507" xr:uid="{AA2E23CF-2D03-4ECD-8682-A38247F6227F}"/>
    <cellStyle name="Normal 19 3 4 6" xfId="46875" xr:uid="{01B4325E-AF6B-4C1D-A33D-4720F4BDBC38}"/>
    <cellStyle name="Normal 19 3 5" xfId="2793" xr:uid="{BF0EA051-2574-4832-A18E-07E76F183040}"/>
    <cellStyle name="Normal 19 3 5 2" xfId="5713" xr:uid="{B77483A0-DEC2-45AA-A828-3967063C8A3E}"/>
    <cellStyle name="Normal 19 3 5 2 2" xfId="14355" xr:uid="{D10DDCE9-84F4-4884-A69C-19100A710FEA}"/>
    <cellStyle name="Normal 19 3 5 2 2 2" xfId="34723" xr:uid="{FC5787F2-6484-4241-B010-63118B2A7B37}"/>
    <cellStyle name="Normal 19 3 5 2 3" xfId="21142" xr:uid="{B129488C-F47E-490F-96D5-29B116F9A22B}"/>
    <cellStyle name="Normal 19 3 5 2 3 2" xfId="41510" xr:uid="{2BAB7BE4-967A-4220-9CE7-93876887B5CE}"/>
    <cellStyle name="Normal 19 3 5 2 4" xfId="27931" xr:uid="{FB0CE89C-88DC-4CE5-A8BF-ACAC3B6320A7}"/>
    <cellStyle name="Normal 19 3 5 2 5" xfId="48299" xr:uid="{659364FF-1C4F-449D-B908-4EAE1507EEAF}"/>
    <cellStyle name="Normal 19 3 5 3" xfId="11507" xr:uid="{B6D2B12F-1724-49A9-A1A2-905210B77709}"/>
    <cellStyle name="Normal 19 3 5 3 2" xfId="31875" xr:uid="{73A0396F-5469-42A2-9F71-C26BE3DB29A8}"/>
    <cellStyle name="Normal 19 3 5 4" xfId="18294" xr:uid="{A44A38D7-F5BD-4477-9811-4434EDC5533D}"/>
    <cellStyle name="Normal 19 3 5 4 2" xfId="38662" xr:uid="{FE13D997-B33F-4269-B02A-FFA5917AB99A}"/>
    <cellStyle name="Normal 19 3 5 5" xfId="25083" xr:uid="{F631F6BF-4087-4A4A-AA86-3759F4933EEF}"/>
    <cellStyle name="Normal 19 3 5 6" xfId="45451" xr:uid="{9860A89D-C2A7-47BF-A358-832C8FCE5156}"/>
    <cellStyle name="Normal 19 3 6" xfId="5001" xr:uid="{2A71EC20-15D7-47C1-A0DF-4C7B0B1F01A0}"/>
    <cellStyle name="Normal 19 3 6 2" xfId="13643" xr:uid="{43581A7F-3AE9-4D3C-BA55-D9A0F72F6D50}"/>
    <cellStyle name="Normal 19 3 6 2 2" xfId="34011" xr:uid="{518F5620-9294-4A6D-805F-86B025A5711C}"/>
    <cellStyle name="Normal 19 3 6 3" xfId="20430" xr:uid="{E79F6AB3-A88C-4098-9E99-45D185DF1671}"/>
    <cellStyle name="Normal 19 3 6 3 2" xfId="40798" xr:uid="{E5669A42-2EF3-4EA4-B91E-8B077AC74181}"/>
    <cellStyle name="Normal 19 3 6 4" xfId="27219" xr:uid="{24EC6A55-2263-4D0C-8E81-6F365E99A019}"/>
    <cellStyle name="Normal 19 3 6 5" xfId="47587" xr:uid="{373EBA72-D70F-4FBC-8914-0E44D07941BF}"/>
    <cellStyle name="Normal 19 3 7" xfId="1897" xr:uid="{4CFC9392-4D5F-4FAB-975E-C346520CC16A}"/>
    <cellStyle name="Normal 19 3 7 2" xfId="10795" xr:uid="{45C412D9-FD4A-4970-A8B4-08E5BEA6F7B0}"/>
    <cellStyle name="Normal 19 3 7 2 2" xfId="31163" xr:uid="{E6CBEA18-6E5B-48E8-A98D-3AA42AF69719}"/>
    <cellStyle name="Normal 19 3 7 3" xfId="17582" xr:uid="{078A56F0-D174-4190-A74A-B6D16E3370EF}"/>
    <cellStyle name="Normal 19 3 7 3 2" xfId="37950" xr:uid="{1DA45DBD-0AF0-4663-A793-43F14FFDFCE5}"/>
    <cellStyle name="Normal 19 3 7 4" xfId="24371" xr:uid="{0F7A7BB2-6344-44E8-B52D-ABDFF666BCAA}"/>
    <cellStyle name="Normal 19 3 7 5" xfId="44739" xr:uid="{9C815501-C6CE-4ADA-A6F1-47F383EF792C}"/>
    <cellStyle name="Normal 19 3 8" xfId="9989" xr:uid="{9221DFC2-F732-4F03-A661-EC8249EE9210}"/>
    <cellStyle name="Normal 19 3 8 2" xfId="30357" xr:uid="{58CA1ED5-00FA-46E9-8BB7-CAFFC8C93376}"/>
    <cellStyle name="Normal 19 3 9" xfId="16777" xr:uid="{EDF9AEC6-C593-4D43-9924-D17C7AD78FC7}"/>
    <cellStyle name="Normal 19 3 9 2" xfId="37145" xr:uid="{735D5124-D622-46A0-90FA-8B14577E2552}"/>
    <cellStyle name="Normal 19 3_Exec Drivers" xfId="9160" xr:uid="{D2377550-730D-43D6-9472-DD022566A5CF}"/>
    <cellStyle name="Normal 19 4" xfId="660" xr:uid="{010BDFCC-6347-4A75-9910-06209C71D68E}"/>
    <cellStyle name="Normal 19 5" xfId="1486" xr:uid="{2166BB51-2FED-4136-8651-4C7DA65E7F77}"/>
    <cellStyle name="Normal 19 5 10" xfId="44346" xr:uid="{980A7644-CAC1-4B0F-BEC0-1BA390A928FA}"/>
    <cellStyle name="Normal 19 5 2" xfId="4022" xr:uid="{8119DD3D-6B29-4A03-B66D-F82CC75EC228}"/>
    <cellStyle name="Normal 19 5 2 2" xfId="6888" xr:uid="{40CF4490-1A06-4AD7-BD70-522D85891621}"/>
    <cellStyle name="Normal 19 5 2 2 2" xfId="15530" xr:uid="{283ED263-A814-41FD-A58E-FC16CDA8AB67}"/>
    <cellStyle name="Normal 19 5 2 2 2 2" xfId="35898" xr:uid="{2313A05B-CD51-45A7-934C-65287E158DB2}"/>
    <cellStyle name="Normal 19 5 2 2 3" xfId="22317" xr:uid="{93ECAFC9-8029-46E2-8D84-1F0C524831E5}"/>
    <cellStyle name="Normal 19 5 2 2 3 2" xfId="42685" xr:uid="{77EE8F51-DE6E-447D-BD4B-6BDEE4E054BD}"/>
    <cellStyle name="Normal 19 5 2 2 4" xfId="29106" xr:uid="{A17C60AE-1BFC-4408-BD41-3B2A21FA07CF}"/>
    <cellStyle name="Normal 19 5 2 2 5" xfId="49474" xr:uid="{364755BF-09C9-4784-BF16-5204F1ADD226}"/>
    <cellStyle name="Normal 19 5 2 3" xfId="12682" xr:uid="{567A04DF-2896-420C-BB1A-1A0E36E9A85D}"/>
    <cellStyle name="Normal 19 5 2 3 2" xfId="33050" xr:uid="{485FA4EB-A302-42DD-94D8-9A8DF6F726C0}"/>
    <cellStyle name="Normal 19 5 2 4" xfId="19469" xr:uid="{7C543FAC-2358-4E21-B077-0726A24E9646}"/>
    <cellStyle name="Normal 19 5 2 4 2" xfId="39837" xr:uid="{AC57959B-D2D9-4206-846E-70A937154CB2}"/>
    <cellStyle name="Normal 19 5 2 5" xfId="26258" xr:uid="{E2AA3D13-A262-4860-A9C3-471EB8568040}"/>
    <cellStyle name="Normal 19 5 2 6" xfId="46626" xr:uid="{03748714-AF1C-4835-B51A-2DC914658200}"/>
    <cellStyle name="Normal 19 5 2_Exec Drivers" xfId="8360" xr:uid="{9B61DF2A-00E9-48EB-80D0-2CC9E34FEC3A}"/>
    <cellStyle name="Normal 19 5 3" xfId="4752" xr:uid="{D1FB598B-26F0-4992-BB34-B2EA91C66171}"/>
    <cellStyle name="Normal 19 5 3 2" xfId="7600" xr:uid="{FA10EA01-0002-45D3-8B57-76951F0B5299}"/>
    <cellStyle name="Normal 19 5 3 2 2" xfId="16242" xr:uid="{BCE0AE24-8D73-43DC-8706-DF44AD907417}"/>
    <cellStyle name="Normal 19 5 3 2 2 2" xfId="36610" xr:uid="{63F7BB59-7433-437C-939F-30974393F4EE}"/>
    <cellStyle name="Normal 19 5 3 2 3" xfId="23029" xr:uid="{DDB843B6-9108-4EA5-94F4-50A9E27DB115}"/>
    <cellStyle name="Normal 19 5 3 2 3 2" xfId="43397" xr:uid="{3B4ACFE5-CC30-495F-A7D1-89B8FD25144C}"/>
    <cellStyle name="Normal 19 5 3 2 4" xfId="29818" xr:uid="{1280BF63-CD93-48EC-B510-9136C1062D4E}"/>
    <cellStyle name="Normal 19 5 3 2 5" xfId="50186" xr:uid="{A6B32619-8A70-4974-8FFB-C958644AA823}"/>
    <cellStyle name="Normal 19 5 3 3" xfId="13394" xr:uid="{27E36A70-C3AB-42BD-8E06-336B14694BA5}"/>
    <cellStyle name="Normal 19 5 3 3 2" xfId="33762" xr:uid="{E9890053-D68D-4C19-A388-37591F3EDBF2}"/>
    <cellStyle name="Normal 19 5 3 4" xfId="20181" xr:uid="{3F7F136C-0BDB-40B8-B0AA-BA6457C3ADCB}"/>
    <cellStyle name="Normal 19 5 3 4 2" xfId="40549" xr:uid="{7B812505-17C4-41DC-867B-BE2D4D1E142B}"/>
    <cellStyle name="Normal 19 5 3 5" xfId="26970" xr:uid="{A2ADB03D-320C-4E8E-AEFC-B40F68501333}"/>
    <cellStyle name="Normal 19 5 3 6" xfId="47338" xr:uid="{5156BC6D-995C-4ED6-83CE-66F8EBD20272}"/>
    <cellStyle name="Normal 19 5 4" xfId="3274" xr:uid="{93BA6C22-57A4-456B-9EA1-ECADBFE90C5C}"/>
    <cellStyle name="Normal 19 5 4 2" xfId="6176" xr:uid="{7D0EFD06-011F-4288-A902-CC9D7CCF439F}"/>
    <cellStyle name="Normal 19 5 4 2 2" xfId="14818" xr:uid="{B01E9A2D-D842-4037-9D8E-44C44870B910}"/>
    <cellStyle name="Normal 19 5 4 2 2 2" xfId="35186" xr:uid="{5D351DCE-E2C0-4E06-A395-C52F89621632}"/>
    <cellStyle name="Normal 19 5 4 2 3" xfId="21605" xr:uid="{ACEB25DD-5FB4-49D0-B3F0-2B33F29AE033}"/>
    <cellStyle name="Normal 19 5 4 2 3 2" xfId="41973" xr:uid="{5674FD20-2251-4CA1-B72D-067B7807FD8E}"/>
    <cellStyle name="Normal 19 5 4 2 4" xfId="28394" xr:uid="{94674F7D-55DE-4DCC-9767-E5DBE0009D21}"/>
    <cellStyle name="Normal 19 5 4 2 5" xfId="48762" xr:uid="{2AEF2804-1702-405C-A0AE-F64DF62ABE96}"/>
    <cellStyle name="Normal 19 5 4 3" xfId="11970" xr:uid="{C6433320-459B-446D-B585-20446CC51FB0}"/>
    <cellStyle name="Normal 19 5 4 3 2" xfId="32338" xr:uid="{9BFFD501-C950-47F6-9C9D-9CD632C57C94}"/>
    <cellStyle name="Normal 19 5 4 4" xfId="18757" xr:uid="{898AB6E1-0DDB-46AA-83FC-664677860D31}"/>
    <cellStyle name="Normal 19 5 4 4 2" xfId="39125" xr:uid="{D2F06DED-9905-4BD7-AA3C-A006F811479E}"/>
    <cellStyle name="Normal 19 5 4 5" xfId="25546" xr:uid="{8835858A-F9FA-43DC-A8B5-8EB1403194B2}"/>
    <cellStyle name="Normal 19 5 4 6" xfId="45914" xr:uid="{01A88A5A-7FED-4C3C-AA44-21CBB08F51B4}"/>
    <cellStyle name="Normal 19 5 5" xfId="5464" xr:uid="{1C515F99-E8F2-43C5-90AB-693BDF9DABCE}"/>
    <cellStyle name="Normal 19 5 5 2" xfId="14106" xr:uid="{EC1CE1B8-CAE9-47E2-A303-8DF8066F0FE7}"/>
    <cellStyle name="Normal 19 5 5 2 2" xfId="34474" xr:uid="{10F09B79-08BD-400C-B498-A9534DDE8E42}"/>
    <cellStyle name="Normal 19 5 5 3" xfId="20893" xr:uid="{B90C8ECF-BE4B-4FC4-A8C1-F8F6ACB157F8}"/>
    <cellStyle name="Normal 19 5 5 3 2" xfId="41261" xr:uid="{29B53D32-BDA2-4998-BB55-0C3D3DC53BE5}"/>
    <cellStyle name="Normal 19 5 5 4" xfId="27682" xr:uid="{B0773900-9F6F-4948-9291-48E71A82A6F2}"/>
    <cellStyle name="Normal 19 5 5 5" xfId="48050" xr:uid="{12FF2EFB-25DD-4284-8E80-DEFA2AB64AA4}"/>
    <cellStyle name="Normal 19 5 6" xfId="2525" xr:uid="{079E2552-B621-4087-8C10-5567B150BC93}"/>
    <cellStyle name="Normal 19 5 6 2" xfId="11258" xr:uid="{E4AA51BC-4BD1-4217-8E75-7D391A862220}"/>
    <cellStyle name="Normal 19 5 6 2 2" xfId="31626" xr:uid="{EBAF83BF-1219-4BAE-84BC-04B69354EDD0}"/>
    <cellStyle name="Normal 19 5 6 3" xfId="18045" xr:uid="{7F8750C2-6484-4081-A372-F4E527DBB970}"/>
    <cellStyle name="Normal 19 5 6 3 2" xfId="38413" xr:uid="{32B666B9-FDC8-489D-87BA-2AB26A40A8E2}"/>
    <cellStyle name="Normal 19 5 6 4" xfId="24834" xr:uid="{974C7E6F-1D92-4132-B29F-432CA659035C}"/>
    <cellStyle name="Normal 19 5 6 5" xfId="45202" xr:uid="{8CE0DF04-48E2-4A2A-B39E-DF4EDED4AAD1}"/>
    <cellStyle name="Normal 19 5 7" xfId="10402" xr:uid="{46CFD1EB-0963-4B3A-8898-81028FC650A6}"/>
    <cellStyle name="Normal 19 5 7 2" xfId="30770" xr:uid="{0CB95440-2E5D-4DE6-ABA8-1D3A2A2D15A0}"/>
    <cellStyle name="Normal 19 5 8" xfId="17189" xr:uid="{DE488B69-F199-40C0-A263-0708F7A32433}"/>
    <cellStyle name="Normal 19 5 8 2" xfId="37557" xr:uid="{C0A059D0-54A2-4CCB-9625-4AFB02FFC931}"/>
    <cellStyle name="Normal 19 5 9" xfId="23978" xr:uid="{4D490783-7F74-41D3-838C-EE13723C3DA0}"/>
    <cellStyle name="Normal 19 5_Exec Drivers" xfId="2026" xr:uid="{6775E7DF-0A72-4742-813E-D6ADDFA41B5B}"/>
    <cellStyle name="Normal 19 6" xfId="3539" xr:uid="{40CF4349-BA7F-47A8-80D5-09AE0F83B2AC}"/>
    <cellStyle name="Normal 19 6 2" xfId="6423" xr:uid="{6FE0A542-E3A9-481C-AE5E-C1FDE51A1C60}"/>
    <cellStyle name="Normal 19 6 2 2" xfId="15065" xr:uid="{EACD7D44-63F7-4E38-AF21-6F94304D0DA1}"/>
    <cellStyle name="Normal 19 6 2 2 2" xfId="35433" xr:uid="{8ACDE9F7-A5C1-487A-9950-FFE5EF444C69}"/>
    <cellStyle name="Normal 19 6 2 3" xfId="21852" xr:uid="{398F103A-2151-43F9-8065-E8FE6C1390BA}"/>
    <cellStyle name="Normal 19 6 2 3 2" xfId="42220" xr:uid="{FEF9B55C-1568-4A6C-90B6-0EADA02E36AB}"/>
    <cellStyle name="Normal 19 6 2 4" xfId="28641" xr:uid="{FF6EF4D6-D04F-4614-99B9-99CFF0C14ED7}"/>
    <cellStyle name="Normal 19 6 2 5" xfId="49009" xr:uid="{F2D4F5E2-1D81-4CF1-ACBA-EB13FD83EAC0}"/>
    <cellStyle name="Normal 19 6 3" xfId="12217" xr:uid="{3A33B0F8-7F0B-4F02-BA87-9FCCF2EE9191}"/>
    <cellStyle name="Normal 19 6 3 2" xfId="32585" xr:uid="{5E6EF44F-7574-4164-A09A-0B7CABF40494}"/>
    <cellStyle name="Normal 19 6 4" xfId="19004" xr:uid="{4D7DB8BD-94D9-4DD4-948A-EF2AE7427F53}"/>
    <cellStyle name="Normal 19 6 4 2" xfId="39372" xr:uid="{1CA80413-68AD-439F-980F-246893AA60EF}"/>
    <cellStyle name="Normal 19 6 5" xfId="25793" xr:uid="{1A2B4BDC-9A0F-4C76-B8C1-92112A464F4A}"/>
    <cellStyle name="Normal 19 6 6" xfId="46161" xr:uid="{B3DF8255-6F0C-42C5-8C0F-D6EEF3A72D1D}"/>
    <cellStyle name="Normal 19 6_Exec Drivers" xfId="8844" xr:uid="{7695BD5F-EFFC-43E2-9DA3-6A866A91AC3C}"/>
    <cellStyle name="Normal 19 7" xfId="4287" xr:uid="{830749CC-0E65-4EDD-BF79-C7061D9F31E3}"/>
    <cellStyle name="Normal 19 7 2" xfId="7135" xr:uid="{054B671E-8E14-4C7E-9D71-4CC080B2E5DD}"/>
    <cellStyle name="Normal 19 7 2 2" xfId="15777" xr:uid="{41C85726-DD41-4A1D-BCA7-39F84A1A089D}"/>
    <cellStyle name="Normal 19 7 2 2 2" xfId="36145" xr:uid="{342BA911-D1C5-495F-BE9A-CA99F19FB0F9}"/>
    <cellStyle name="Normal 19 7 2 3" xfId="22564" xr:uid="{1605FB45-E35E-49D7-817E-F3A57F75AF03}"/>
    <cellStyle name="Normal 19 7 2 3 2" xfId="42932" xr:uid="{90C53CE7-E010-4DB1-A678-4F7DC5FD1B31}"/>
    <cellStyle name="Normal 19 7 2 4" xfId="29353" xr:uid="{E53B6282-49A6-483B-996E-EE018612C099}"/>
    <cellStyle name="Normal 19 7 2 5" xfId="49721" xr:uid="{E2EDF61E-B9E3-484E-8737-6142FA4F2465}"/>
    <cellStyle name="Normal 19 7 3" xfId="12929" xr:uid="{FD275C3E-1E7B-4A9C-962A-ABCB9340F6C9}"/>
    <cellStyle name="Normal 19 7 3 2" xfId="33297" xr:uid="{EED1E7F5-001C-4360-8FA4-2E8FE59B7E53}"/>
    <cellStyle name="Normal 19 7 4" xfId="19716" xr:uid="{20C823D7-3AB3-468B-A084-C12B7439CBCC}"/>
    <cellStyle name="Normal 19 7 4 2" xfId="40084" xr:uid="{B4981365-2E7C-4F4C-82F6-EFA878E8F56B}"/>
    <cellStyle name="Normal 19 7 5" xfId="26505" xr:uid="{FCDE2C0B-E0D1-4EDC-9CF3-A41C1F77AA42}"/>
    <cellStyle name="Normal 19 7 6" xfId="46873" xr:uid="{AA48D2E2-7CFE-4B09-A323-8FC0E08A17EB}"/>
    <cellStyle name="Normal 19 8" xfId="2791" xr:uid="{9760C7B1-BCA2-4616-B013-62D15BBF9DDB}"/>
    <cellStyle name="Normal 19 8 2" xfId="5711" xr:uid="{F65295F2-0068-455B-BF65-8898F6A100C1}"/>
    <cellStyle name="Normal 19 8 2 2" xfId="14353" xr:uid="{30EA61BF-153E-41D1-A5D4-3AC4837C2779}"/>
    <cellStyle name="Normal 19 8 2 2 2" xfId="34721" xr:uid="{BD1CE304-6A15-47E3-B3BC-3EC850969988}"/>
    <cellStyle name="Normal 19 8 2 3" xfId="21140" xr:uid="{4C1693A8-706A-4529-8B02-43DC9A22B4A6}"/>
    <cellStyle name="Normal 19 8 2 3 2" xfId="41508" xr:uid="{52CEA399-050C-44D6-99D9-7F0228ED1584}"/>
    <cellStyle name="Normal 19 8 2 4" xfId="27929" xr:uid="{8BB63364-557A-4F1F-B0F2-0445971D075D}"/>
    <cellStyle name="Normal 19 8 2 5" xfId="48297" xr:uid="{8E032709-D9AC-4487-8A0D-66364E9154DE}"/>
    <cellStyle name="Normal 19 8 3" xfId="11505" xr:uid="{0AFFD3FB-7F8F-40CD-A9DA-9C8BE279BB79}"/>
    <cellStyle name="Normal 19 8 3 2" xfId="31873" xr:uid="{082E37E8-71C0-4431-8364-582A2D905621}"/>
    <cellStyle name="Normal 19 8 4" xfId="18292" xr:uid="{7CE36482-C602-4927-A7D1-0485C00AB761}"/>
    <cellStyle name="Normal 19 8 4 2" xfId="38660" xr:uid="{4E29D879-32CF-4939-8EDE-EE0F6D041C1D}"/>
    <cellStyle name="Normal 19 8 5" xfId="25081" xr:uid="{E8AC4AC9-1DE4-4494-8D44-2033363269D5}"/>
    <cellStyle name="Normal 19 8 6" xfId="45449" xr:uid="{0E0B4F2C-9C1C-4A2A-85C2-47F5198BC2EE}"/>
    <cellStyle name="Normal 19 9" xfId="4999" xr:uid="{C506FEA7-9938-4A21-8F27-9D7D1FBFB158}"/>
    <cellStyle name="Normal 19 9 2" xfId="13641" xr:uid="{FCC1DECE-8FE7-477D-9C1B-ABAAB4843986}"/>
    <cellStyle name="Normal 19 9 2 2" xfId="34009" xr:uid="{02BAD880-2002-430A-8EC7-20E786E8DD31}"/>
    <cellStyle name="Normal 19 9 3" xfId="20428" xr:uid="{4260EC56-5761-4FF8-BD85-E6A9787499E3}"/>
    <cellStyle name="Normal 19 9 3 2" xfId="40796" xr:uid="{FA64A2A9-B9B2-4BDB-B579-BC1580C17D0A}"/>
    <cellStyle name="Normal 19 9 4" xfId="27217" xr:uid="{6FF4B3EE-7CCE-42B5-9F18-EF13C96655AD}"/>
    <cellStyle name="Normal 19 9 5" xfId="47585" xr:uid="{F2391D67-C222-4225-817C-6D4BE6027867}"/>
    <cellStyle name="Normal 19_Exec Drivers" xfId="9388" xr:uid="{95429F8D-FE51-4BCB-BAD2-44CE0BB75BA8}"/>
    <cellStyle name="Normal 2" xfId="1" xr:uid="{1CA02F93-0DB0-4F0B-8EBC-D1B4426AAF0D}"/>
    <cellStyle name="Normal 2 10" xfId="72" xr:uid="{ADD3B1DC-AAF9-4D71-B80C-69814ACBC444}"/>
    <cellStyle name="Normal 2 11" xfId="89" xr:uid="{B50C2A6D-BC83-4A4F-BBD6-233BE480B0E3}"/>
    <cellStyle name="Normal 2 12" xfId="99" xr:uid="{8611B0FE-5EF7-4226-BE3C-60B909B3ECC7}"/>
    <cellStyle name="Normal 2 13" xfId="120" xr:uid="{EF87EF10-E7B8-4BD1-8BE7-28724B2D0C6C}"/>
    <cellStyle name="Normal 2 14" xfId="132" xr:uid="{481F1841-59E0-4CF6-A923-E2E34F1A97D6}"/>
    <cellStyle name="Normal 2 15" xfId="144" xr:uid="{D1B84F52-4C51-4ACE-8823-3A28AE824773}"/>
    <cellStyle name="Normal 2 16" xfId="157" xr:uid="{F5EF5A7F-40B9-4818-8CF9-32AB67B589F6}"/>
    <cellStyle name="Normal 2 17" xfId="170" xr:uid="{58EDA2D4-2629-4909-9232-305FE89EDAA7}"/>
    <cellStyle name="Normal 2 18" xfId="183" xr:uid="{EC54F537-79B7-4094-97A2-1B2FDFBA196C}"/>
    <cellStyle name="Normal 2 19" xfId="196" xr:uid="{8C74592E-D26E-46D9-9CD3-42F0DE667C90}"/>
    <cellStyle name="Normal 2 2" xfId="24" xr:uid="{74AF2865-4EC6-47A8-A0AC-DD56EA94A2A8}"/>
    <cellStyle name="Normal 2 2 10" xfId="88" xr:uid="{D5FA1F80-B2C8-4611-8A3D-7DE97DB4E3CF}"/>
    <cellStyle name="Normal 2 2 10 10" xfId="23331" xr:uid="{B708597B-7052-430A-A10C-185A88910EC6}"/>
    <cellStyle name="Normal 2 2 10 11" xfId="43699" xr:uid="{096900A5-AE63-4B54-ADDB-E1932160004D}"/>
    <cellStyle name="Normal 2 2 10 2" xfId="1422" xr:uid="{D804BCCA-8E6B-4E4A-A710-AE22A47656AB}"/>
    <cellStyle name="Normal 2 2 10 2 10" xfId="44282" xr:uid="{F0D2514B-76BA-450F-B4ED-2189F2A5BBB1}"/>
    <cellStyle name="Normal 2 2 10 2 2" xfId="4091" xr:uid="{FC784D00-50F2-49CF-AE4F-97CE27652DD2}"/>
    <cellStyle name="Normal 2 2 10 2 2 2" xfId="6951" xr:uid="{2FFB21A9-B88C-42BB-AF59-A7937116D94F}"/>
    <cellStyle name="Normal 2 2 10 2 2 2 2" xfId="15593" xr:uid="{64C96D2A-BF65-474C-B322-17E18D7290D2}"/>
    <cellStyle name="Normal 2 2 10 2 2 2 2 2" xfId="35961" xr:uid="{DF37ACCC-04D8-4DE2-AFBE-346675D80F9B}"/>
    <cellStyle name="Normal 2 2 10 2 2 2 3" xfId="22380" xr:uid="{D40EAF61-D466-4420-AE85-2E688FA251A6}"/>
    <cellStyle name="Normal 2 2 10 2 2 2 3 2" xfId="42748" xr:uid="{C99B50E6-0D30-47FE-A282-16B80F150EF8}"/>
    <cellStyle name="Normal 2 2 10 2 2 2 4" xfId="29169" xr:uid="{4A686B16-45F7-4F19-B19A-3D34B1034F40}"/>
    <cellStyle name="Normal 2 2 10 2 2 2 5" xfId="49537" xr:uid="{BCCA86B1-CF86-4753-B703-63155BD54458}"/>
    <cellStyle name="Normal 2 2 10 2 2 3" xfId="12745" xr:uid="{75EF574C-6203-4707-A959-3A037DF3F8ED}"/>
    <cellStyle name="Normal 2 2 10 2 2 3 2" xfId="33113" xr:uid="{DB0048D3-27B5-4666-A698-82165544151A}"/>
    <cellStyle name="Normal 2 2 10 2 2 4" xfId="19532" xr:uid="{B47BAA93-D9D5-404C-838C-72AAB8D78CF5}"/>
    <cellStyle name="Normal 2 2 10 2 2 4 2" xfId="39900" xr:uid="{40CB1105-29CB-4AE1-AA81-751ED1FD4658}"/>
    <cellStyle name="Normal 2 2 10 2 2 5" xfId="26321" xr:uid="{742B7C19-E164-4C77-BFA5-2F2F02BA42F2}"/>
    <cellStyle name="Normal 2 2 10 2 2 6" xfId="46689" xr:uid="{4FCD5AE9-20CF-4AE4-B9FD-D10584EBD2E1}"/>
    <cellStyle name="Normal 2 2 10 2 2_Exec Drivers" xfId="8442" xr:uid="{DBF9806B-2527-4519-9815-73BAB51D51EB}"/>
    <cellStyle name="Normal 2 2 10 2 3" xfId="4815" xr:uid="{F452B30C-7337-4C8D-A956-E2B9E4278944}"/>
    <cellStyle name="Normal 2 2 10 2 3 2" xfId="7663" xr:uid="{2C8232CF-0003-4003-A152-0C8A8E9AF756}"/>
    <cellStyle name="Normal 2 2 10 2 3 2 2" xfId="16305" xr:uid="{C7B39187-7159-4028-86F4-9AC94489A91C}"/>
    <cellStyle name="Normal 2 2 10 2 3 2 2 2" xfId="36673" xr:uid="{2E04A21F-670B-4B74-B512-0FCB76868D39}"/>
    <cellStyle name="Normal 2 2 10 2 3 2 3" xfId="23092" xr:uid="{C3BA1B5D-A2AB-4EAB-8ED1-3F1F900BBC08}"/>
    <cellStyle name="Normal 2 2 10 2 3 2 3 2" xfId="43460" xr:uid="{40E2031D-DDB2-4537-B0EB-55B7938F8687}"/>
    <cellStyle name="Normal 2 2 10 2 3 2 4" xfId="29881" xr:uid="{5C6DBE75-EDB2-43BA-8C4F-1C2FA064EBBC}"/>
    <cellStyle name="Normal 2 2 10 2 3 2 5" xfId="50249" xr:uid="{E5FBF5CF-D11A-4CA1-BBEA-F79239D71C47}"/>
    <cellStyle name="Normal 2 2 10 2 3 3" xfId="13457" xr:uid="{F4AC4F64-BD28-457C-BED4-1FFF1CEBD956}"/>
    <cellStyle name="Normal 2 2 10 2 3 3 2" xfId="33825" xr:uid="{7CF48718-3BF4-4129-A6D5-0E06597EC0AF}"/>
    <cellStyle name="Normal 2 2 10 2 3 4" xfId="20244" xr:uid="{36753AD5-A86D-45EC-91CE-FBA10B9DD6BE}"/>
    <cellStyle name="Normal 2 2 10 2 3 4 2" xfId="40612" xr:uid="{182F0970-A131-47F3-A8DC-E36B2D05E7DF}"/>
    <cellStyle name="Normal 2 2 10 2 3 5" xfId="27033" xr:uid="{78D2112A-9503-417D-B904-6805AE1173B4}"/>
    <cellStyle name="Normal 2 2 10 2 3 6" xfId="47401" xr:uid="{F1CEFE29-20D8-435C-BB86-4372DDA49D04}"/>
    <cellStyle name="Normal 2 2 10 2 4" xfId="3343" xr:uid="{0E498170-905F-464A-A900-23F958DCFEFC}"/>
    <cellStyle name="Normal 2 2 10 2 4 2" xfId="6239" xr:uid="{8BB2F770-7220-4074-8365-88A59284324D}"/>
    <cellStyle name="Normal 2 2 10 2 4 2 2" xfId="14881" xr:uid="{E7F43567-C1FF-43AF-86FD-D5DDD54B434C}"/>
    <cellStyle name="Normal 2 2 10 2 4 2 2 2" xfId="35249" xr:uid="{5A68C675-5D09-4654-93CC-0C51C837F4E2}"/>
    <cellStyle name="Normal 2 2 10 2 4 2 3" xfId="21668" xr:uid="{BB28E3CF-6B21-4F00-9287-5423BC694D9F}"/>
    <cellStyle name="Normal 2 2 10 2 4 2 3 2" xfId="42036" xr:uid="{0F3D8F8D-8FE5-4440-978B-2DB719B10C09}"/>
    <cellStyle name="Normal 2 2 10 2 4 2 4" xfId="28457" xr:uid="{1AD3769E-D3FA-405A-A3F6-9A5146C6E646}"/>
    <cellStyle name="Normal 2 2 10 2 4 2 5" xfId="48825" xr:uid="{67B8047F-5CD2-4A9C-AF1B-DB3A7A7DFE00}"/>
    <cellStyle name="Normal 2 2 10 2 4 3" xfId="12033" xr:uid="{64F17ACE-FF06-475A-ABCB-D6C5606E8317}"/>
    <cellStyle name="Normal 2 2 10 2 4 3 2" xfId="32401" xr:uid="{AD775A12-9415-4441-B4D6-378D461A79C9}"/>
    <cellStyle name="Normal 2 2 10 2 4 4" xfId="18820" xr:uid="{B52B2494-538F-4762-9DD2-53DFA6FF8A35}"/>
    <cellStyle name="Normal 2 2 10 2 4 4 2" xfId="39188" xr:uid="{3A373276-A687-49BC-97AF-75E2438E7CBF}"/>
    <cellStyle name="Normal 2 2 10 2 4 5" xfId="25609" xr:uid="{BCBCA9C8-33E0-4552-88CD-3B51BD3FB9FE}"/>
    <cellStyle name="Normal 2 2 10 2 4 6" xfId="45977" xr:uid="{61D1E850-B062-41F2-A21A-ADEB2B5BCF41}"/>
    <cellStyle name="Normal 2 2 10 2 5" xfId="5527" xr:uid="{C51ECCC2-CC9E-4FEC-81BC-561B4EE2395C}"/>
    <cellStyle name="Normal 2 2 10 2 5 2" xfId="14169" xr:uid="{BE3E0D02-A0A0-46AC-876E-E386ACCF11FB}"/>
    <cellStyle name="Normal 2 2 10 2 5 2 2" xfId="34537" xr:uid="{03684C82-E8C8-481D-89A7-7CEFA5A2F925}"/>
    <cellStyle name="Normal 2 2 10 2 5 3" xfId="20956" xr:uid="{AC814A91-485B-4687-B042-3A1F0900C940}"/>
    <cellStyle name="Normal 2 2 10 2 5 3 2" xfId="41324" xr:uid="{BE2651EC-4ADE-4C11-9055-671A975A09E5}"/>
    <cellStyle name="Normal 2 2 10 2 5 4" xfId="27745" xr:uid="{F5BCD6D7-A49F-499A-8036-2FA1EBE5534B}"/>
    <cellStyle name="Normal 2 2 10 2 5 5" xfId="48113" xr:uid="{A5D456DE-C87C-4C40-B9DB-562435FEC9CB}"/>
    <cellStyle name="Normal 2 2 10 2 6" xfId="2594" xr:uid="{A10B263F-ADE5-4D11-86AF-6C7D8E082F09}"/>
    <cellStyle name="Normal 2 2 10 2 6 2" xfId="11321" xr:uid="{036FDFD7-A9EE-4C5A-AF51-B3FA2089455D}"/>
    <cellStyle name="Normal 2 2 10 2 6 2 2" xfId="31689" xr:uid="{A63B1E38-C08C-4447-9484-563D431239B4}"/>
    <cellStyle name="Normal 2 2 10 2 6 3" xfId="18108" xr:uid="{20DD4E16-DCDE-4CD9-9747-DA171F31C3F5}"/>
    <cellStyle name="Normal 2 2 10 2 6 3 2" xfId="38476" xr:uid="{D3E467C9-4388-48E2-9D49-026079224803}"/>
    <cellStyle name="Normal 2 2 10 2 6 4" xfId="24897" xr:uid="{DF641DE6-C936-4058-BC1A-4A684A3F224E}"/>
    <cellStyle name="Normal 2 2 10 2 6 5" xfId="45265" xr:uid="{612B2E5D-E963-4AFB-8BEB-B8313A60DA7D}"/>
    <cellStyle name="Normal 2 2 10 2 7" xfId="10338" xr:uid="{E0E535B3-30C6-4546-BEF7-51742A303751}"/>
    <cellStyle name="Normal 2 2 10 2 7 2" xfId="30706" xr:uid="{AF911233-CA69-4466-964A-D6E3290404EC}"/>
    <cellStyle name="Normal 2 2 10 2 8" xfId="17125" xr:uid="{5A09574F-F989-47B1-AB19-84B6A28127CF}"/>
    <cellStyle name="Normal 2 2 10 2 8 2" xfId="37493" xr:uid="{68D8B5C7-F3FE-4893-AD87-3291E68490EB}"/>
    <cellStyle name="Normal 2 2 10 2 9" xfId="23914" xr:uid="{28C3E861-4FBB-426F-A836-A23266CFD2B1}"/>
    <cellStyle name="Normal 2 2 10 2_Exec Drivers" xfId="8683" xr:uid="{5B5FCFF2-1B77-4462-A5D5-414282445401}"/>
    <cellStyle name="Normal 2 2 10 3" xfId="3542" xr:uid="{8BD7C6D1-5D99-48CF-88D4-3083A914F39D}"/>
    <cellStyle name="Normal 2 2 10 3 2" xfId="6426" xr:uid="{32017EFE-E67C-4A8E-B830-FBA7DC0638D0}"/>
    <cellStyle name="Normal 2 2 10 3 2 2" xfId="15068" xr:uid="{94075137-3ACE-4DD3-AD7F-D57D0FFE1780}"/>
    <cellStyle name="Normal 2 2 10 3 2 2 2" xfId="35436" xr:uid="{6408322C-ECF9-4AAB-B436-F1B31252056B}"/>
    <cellStyle name="Normal 2 2 10 3 2 3" xfId="21855" xr:uid="{F95503AA-697D-4443-8D5A-443931F4193F}"/>
    <cellStyle name="Normal 2 2 10 3 2 3 2" xfId="42223" xr:uid="{6E9F9BF0-7DC2-4508-8862-AE36E76659F4}"/>
    <cellStyle name="Normal 2 2 10 3 2 4" xfId="28644" xr:uid="{A27CE004-20AC-4E72-898C-23E69353A4EA}"/>
    <cellStyle name="Normal 2 2 10 3 2 5" xfId="49012" xr:uid="{BFF18057-BED2-4299-B7E2-57EFB6C88261}"/>
    <cellStyle name="Normal 2 2 10 3 3" xfId="12220" xr:uid="{32218843-8AB7-43D0-AA18-495F14340306}"/>
    <cellStyle name="Normal 2 2 10 3 3 2" xfId="32588" xr:uid="{B18BA176-0F8D-4C59-B21B-32213E66B172}"/>
    <cellStyle name="Normal 2 2 10 3 4" xfId="19007" xr:uid="{A63811B1-782D-4225-AB8D-A809683651CF}"/>
    <cellStyle name="Normal 2 2 10 3 4 2" xfId="39375" xr:uid="{30FA07C8-A3C5-41E3-9ECF-C12AAE3AA5E7}"/>
    <cellStyle name="Normal 2 2 10 3 5" xfId="25796" xr:uid="{46400BC0-5789-4C47-9E4A-8E8690C55D6D}"/>
    <cellStyle name="Normal 2 2 10 3 6" xfId="46164" xr:uid="{D4C41E07-0C3E-4AC9-87D4-82543C5FB454}"/>
    <cellStyle name="Normal 2 2 10 3_Exec Drivers" xfId="8473" xr:uid="{77DEABB3-2D4E-4A74-97E8-3B85B36253B4}"/>
    <cellStyle name="Normal 2 2 10 4" xfId="4290" xr:uid="{42F066A9-2B9E-43EC-8FC9-4C74D9CB9CE7}"/>
    <cellStyle name="Normal 2 2 10 4 2" xfId="7138" xr:uid="{72748CC4-7C6C-43E8-AD2B-6B66063E9C15}"/>
    <cellStyle name="Normal 2 2 10 4 2 2" xfId="15780" xr:uid="{AB935539-B074-4D3B-A48A-F75487B49765}"/>
    <cellStyle name="Normal 2 2 10 4 2 2 2" xfId="36148" xr:uid="{741C10B8-E839-47F4-846D-C17E174AA0CD}"/>
    <cellStyle name="Normal 2 2 10 4 2 3" xfId="22567" xr:uid="{05BC53AD-2FAA-450E-84F9-E15A98D3EE2D}"/>
    <cellStyle name="Normal 2 2 10 4 2 3 2" xfId="42935" xr:uid="{354008F8-9181-40A8-945E-BDBB94D3526F}"/>
    <cellStyle name="Normal 2 2 10 4 2 4" xfId="29356" xr:uid="{3733922B-E88C-49B5-931A-39D83F46F054}"/>
    <cellStyle name="Normal 2 2 10 4 2 5" xfId="49724" xr:uid="{CA6E0B2F-91B5-4815-97D4-78ECCD9528A1}"/>
    <cellStyle name="Normal 2 2 10 4 3" xfId="12932" xr:uid="{504338A5-4BDD-4228-856C-E5312AC5DD96}"/>
    <cellStyle name="Normal 2 2 10 4 3 2" xfId="33300" xr:uid="{0987C661-764C-4843-9871-CD539B7C5E67}"/>
    <cellStyle name="Normal 2 2 10 4 4" xfId="19719" xr:uid="{D5EAECF8-FA51-4300-9F5A-C1F7D694F3E1}"/>
    <cellStyle name="Normal 2 2 10 4 4 2" xfId="40087" xr:uid="{6AA39B49-1075-462A-8A0F-F6497D8E3880}"/>
    <cellStyle name="Normal 2 2 10 4 5" xfId="26508" xr:uid="{2247B989-9640-42D1-8D3A-9C5D1DE92869}"/>
    <cellStyle name="Normal 2 2 10 4 6" xfId="46876" xr:uid="{B0FD729E-0FC2-4000-80E4-7CE5F8816474}"/>
    <cellStyle name="Normal 2 2 10 5" xfId="2794" xr:uid="{0AD37C9A-055B-4B56-9CBA-1BA80B621AC8}"/>
    <cellStyle name="Normal 2 2 10 5 2" xfId="5714" xr:uid="{78C13149-4AEE-4F41-ACF0-48DE61FB81AB}"/>
    <cellStyle name="Normal 2 2 10 5 2 2" xfId="14356" xr:uid="{2832336D-347D-4135-BF40-A96664B2EE1C}"/>
    <cellStyle name="Normal 2 2 10 5 2 2 2" xfId="34724" xr:uid="{912BFB46-D183-4CF7-9CEE-7270B48A8B71}"/>
    <cellStyle name="Normal 2 2 10 5 2 3" xfId="21143" xr:uid="{968B5A70-9160-4294-A624-B94F7970AAD8}"/>
    <cellStyle name="Normal 2 2 10 5 2 3 2" xfId="41511" xr:uid="{DAF9D10B-51E9-4F16-B93D-A01D3B84CEE2}"/>
    <cellStyle name="Normal 2 2 10 5 2 4" xfId="27932" xr:uid="{5A973738-4349-4A44-AFA6-DBE85D87E83B}"/>
    <cellStyle name="Normal 2 2 10 5 2 5" xfId="48300" xr:uid="{2311C9F9-8C19-4D33-981F-FD1D931E1975}"/>
    <cellStyle name="Normal 2 2 10 5 3" xfId="11508" xr:uid="{90E80D7B-CB14-4E02-A52D-C42B03C742C6}"/>
    <cellStyle name="Normal 2 2 10 5 3 2" xfId="31876" xr:uid="{A139FDA7-29C6-412F-8F6E-7DAEA828AA54}"/>
    <cellStyle name="Normal 2 2 10 5 4" xfId="18295" xr:uid="{EAFC9B8C-3665-47C4-A281-6231B8ED86AC}"/>
    <cellStyle name="Normal 2 2 10 5 4 2" xfId="38663" xr:uid="{6424C55C-0A41-427C-8733-C3C29C0480A3}"/>
    <cellStyle name="Normal 2 2 10 5 5" xfId="25084" xr:uid="{1B6A8C8E-35B0-4005-98B9-A1CBCD5A7EDA}"/>
    <cellStyle name="Normal 2 2 10 5 6" xfId="45452" xr:uid="{0E473EDA-D72A-4DA6-A7DF-12F9D409F525}"/>
    <cellStyle name="Normal 2 2 10 6" xfId="5002" xr:uid="{0E89619C-7695-4E7B-A5EA-CA9A92190D02}"/>
    <cellStyle name="Normal 2 2 10 6 2" xfId="13644" xr:uid="{9378CFA2-E364-42FA-B3AB-F37431B15C2A}"/>
    <cellStyle name="Normal 2 2 10 6 2 2" xfId="34012" xr:uid="{30AA7D32-9626-42A7-AFAB-A3915BED9A8F}"/>
    <cellStyle name="Normal 2 2 10 6 3" xfId="20431" xr:uid="{66A46AC6-FF0F-46A2-95E6-9F223722B266}"/>
    <cellStyle name="Normal 2 2 10 6 3 2" xfId="40799" xr:uid="{67F3F6D9-21D4-4863-8D04-954306ABF242}"/>
    <cellStyle name="Normal 2 2 10 6 4" xfId="27220" xr:uid="{131EBD49-2800-4476-9E2C-6ADC76A2EA04}"/>
    <cellStyle name="Normal 2 2 10 6 5" xfId="47588" xr:uid="{04D5E290-529E-4FCC-ABF0-D8CBA7D34C81}"/>
    <cellStyle name="Normal 2 2 10 7" xfId="1902" xr:uid="{89A4B96B-8896-41CA-B577-02DAC78F9ED6}"/>
    <cellStyle name="Normal 2 2 10 7 2" xfId="10796" xr:uid="{26E6AFEC-C8C5-40C7-B0E8-1CFB4F79E739}"/>
    <cellStyle name="Normal 2 2 10 7 2 2" xfId="31164" xr:uid="{C9F2C59C-0C8F-42E6-9DDD-DDF30D378335}"/>
    <cellStyle name="Normal 2 2 10 7 3" xfId="17583" xr:uid="{10E2F28F-041E-4616-8039-58C62413C2DE}"/>
    <cellStyle name="Normal 2 2 10 7 3 2" xfId="37951" xr:uid="{D6227E54-A9EF-4906-8F93-056F58FF26FD}"/>
    <cellStyle name="Normal 2 2 10 7 4" xfId="24372" xr:uid="{0F019425-027E-4BBC-B768-76E536B1E1DA}"/>
    <cellStyle name="Normal 2 2 10 7 5" xfId="44740" xr:uid="{4EF917C9-9B7E-4AB4-9320-54F56BDD8A5F}"/>
    <cellStyle name="Normal 2 2 10 8" xfId="9754" xr:uid="{FA5FB5A1-A910-456A-AE70-6310AC65D1BA}"/>
    <cellStyle name="Normal 2 2 10 8 2" xfId="30122" xr:uid="{F9A7A649-B7C3-40C0-AD6C-4E507C304500}"/>
    <cellStyle name="Normal 2 2 10 9" xfId="16542" xr:uid="{1970D623-FF08-43DF-9392-3D729F29EDE7}"/>
    <cellStyle name="Normal 2 2 10 9 2" xfId="36910" xr:uid="{F5116DA1-5263-41A2-B044-FE8EBFE99AC3}"/>
    <cellStyle name="Normal 2 2 10_Exec Drivers" xfId="8343" xr:uid="{F42865C5-FB2D-40C4-B7A6-BD3CF5EC10F1}"/>
    <cellStyle name="Normal 2 2 11" xfId="90" xr:uid="{ADA40365-5BD5-4CB7-99C4-79C64FE2F501}"/>
    <cellStyle name="Normal 2 2 11 10" xfId="23332" xr:uid="{48EEFF13-DF28-4300-BFD0-83E0AC20165A}"/>
    <cellStyle name="Normal 2 2 11 11" xfId="43700" xr:uid="{7DBE58BC-5FAD-4D6F-93EA-13E250238BCD}"/>
    <cellStyle name="Normal 2 2 11 2" xfId="1423" xr:uid="{FA2B8EE6-7551-4728-95C5-53B0501B9E2D}"/>
    <cellStyle name="Normal 2 2 11 2 10" xfId="44283" xr:uid="{8E5E7973-A2DD-44BE-8AED-FDBD2E5CF05B}"/>
    <cellStyle name="Normal 2 2 11 2 2" xfId="4090" xr:uid="{3538907B-FC0D-4C3E-8CF0-EFD1F15FDCB3}"/>
    <cellStyle name="Normal 2 2 11 2 2 2" xfId="6950" xr:uid="{94240C9F-EE9D-4EFF-B755-8CC0157A5596}"/>
    <cellStyle name="Normal 2 2 11 2 2 2 2" xfId="15592" xr:uid="{F1ECCA7B-AC7E-47C2-B695-51B819C36DC8}"/>
    <cellStyle name="Normal 2 2 11 2 2 2 2 2" xfId="35960" xr:uid="{3EE8C515-1558-42C1-8211-83242886C7D8}"/>
    <cellStyle name="Normal 2 2 11 2 2 2 3" xfId="22379" xr:uid="{2C7229A9-3187-4369-AB48-30C518E5F5D4}"/>
    <cellStyle name="Normal 2 2 11 2 2 2 3 2" xfId="42747" xr:uid="{8177FB4B-7801-4060-A955-110F522D68D2}"/>
    <cellStyle name="Normal 2 2 11 2 2 2 4" xfId="29168" xr:uid="{CCE700FB-DF16-42B1-BBA1-D24F802B133F}"/>
    <cellStyle name="Normal 2 2 11 2 2 2 5" xfId="49536" xr:uid="{89ED66F3-5530-4C38-823E-DB463B3F5757}"/>
    <cellStyle name="Normal 2 2 11 2 2 3" xfId="12744" xr:uid="{3E6D0DCA-9E8F-4DBD-9CAB-32E18786D57C}"/>
    <cellStyle name="Normal 2 2 11 2 2 3 2" xfId="33112" xr:uid="{83D0E326-C473-4899-94AD-A374283C660F}"/>
    <cellStyle name="Normal 2 2 11 2 2 4" xfId="19531" xr:uid="{3ED026A1-E34E-4B16-B37C-0F186E96B995}"/>
    <cellStyle name="Normal 2 2 11 2 2 4 2" xfId="39899" xr:uid="{7EC28EF0-E500-41ED-A485-242D33A9BA7A}"/>
    <cellStyle name="Normal 2 2 11 2 2 5" xfId="26320" xr:uid="{221B7B10-5B76-4783-ABB8-147565C07667}"/>
    <cellStyle name="Normal 2 2 11 2 2 6" xfId="46688" xr:uid="{9068E92C-78DE-47E8-A1EC-FF53585A5ECB}"/>
    <cellStyle name="Normal 2 2 11 2 2_Exec Drivers" xfId="9330" xr:uid="{C8A31050-A0D9-4558-870E-82DA7DF7007C}"/>
    <cellStyle name="Normal 2 2 11 2 3" xfId="4814" xr:uid="{C8E382B6-E7AA-4797-A80C-36878B8FBF72}"/>
    <cellStyle name="Normal 2 2 11 2 3 2" xfId="7662" xr:uid="{42BF02F0-8384-4FB5-85EF-BEBCA98420BD}"/>
    <cellStyle name="Normal 2 2 11 2 3 2 2" xfId="16304" xr:uid="{ACE64AB5-3EDA-4347-BF74-BB9EE5F534B1}"/>
    <cellStyle name="Normal 2 2 11 2 3 2 2 2" xfId="36672" xr:uid="{A3B24BDD-BF9F-46DD-8351-8F3736B4FD2C}"/>
    <cellStyle name="Normal 2 2 11 2 3 2 3" xfId="23091" xr:uid="{5C339910-2E8B-448E-8654-636AD1757C66}"/>
    <cellStyle name="Normal 2 2 11 2 3 2 3 2" xfId="43459" xr:uid="{42887CFA-1CE5-4A66-AEA1-F31936B48D55}"/>
    <cellStyle name="Normal 2 2 11 2 3 2 4" xfId="29880" xr:uid="{0491DF4E-50FA-439B-A936-45451C1704F7}"/>
    <cellStyle name="Normal 2 2 11 2 3 2 5" xfId="50248" xr:uid="{6A3698A4-1AA0-464C-84A4-9DFDBB1C824E}"/>
    <cellStyle name="Normal 2 2 11 2 3 3" xfId="13456" xr:uid="{930FE7F2-2CE3-4DCA-A63D-87F35EB11191}"/>
    <cellStyle name="Normal 2 2 11 2 3 3 2" xfId="33824" xr:uid="{20789C76-45AC-4CA2-81ED-FF2540B49787}"/>
    <cellStyle name="Normal 2 2 11 2 3 4" xfId="20243" xr:uid="{0E26B03D-A1F2-40B6-98F9-08F3D2CDE097}"/>
    <cellStyle name="Normal 2 2 11 2 3 4 2" xfId="40611" xr:uid="{435F7F50-2F0D-4706-B30E-C6E86970043F}"/>
    <cellStyle name="Normal 2 2 11 2 3 5" xfId="27032" xr:uid="{457ED2F7-3F19-4357-8A91-200C6443474F}"/>
    <cellStyle name="Normal 2 2 11 2 3 6" xfId="47400" xr:uid="{84DA66FE-69A3-42B6-B919-80A6D9842C4B}"/>
    <cellStyle name="Normal 2 2 11 2 4" xfId="3342" xr:uid="{89073476-A88F-4598-82D0-FC8CB2E06DF1}"/>
    <cellStyle name="Normal 2 2 11 2 4 2" xfId="6238" xr:uid="{F1867C57-720E-4A79-AD61-94B5AB043BB1}"/>
    <cellStyle name="Normal 2 2 11 2 4 2 2" xfId="14880" xr:uid="{29F00A9B-3506-405E-AAD1-4CDBB923D472}"/>
    <cellStyle name="Normal 2 2 11 2 4 2 2 2" xfId="35248" xr:uid="{F259FAA7-83FD-4D30-A3C9-1903DD8A3F9B}"/>
    <cellStyle name="Normal 2 2 11 2 4 2 3" xfId="21667" xr:uid="{1EE84AD0-5654-4CE2-AA10-5C86A101185B}"/>
    <cellStyle name="Normal 2 2 11 2 4 2 3 2" xfId="42035" xr:uid="{53723DED-6429-40A3-882D-51A5E693C09E}"/>
    <cellStyle name="Normal 2 2 11 2 4 2 4" xfId="28456" xr:uid="{BFD8D2B2-0409-4207-86C6-ABCF797C33C7}"/>
    <cellStyle name="Normal 2 2 11 2 4 2 5" xfId="48824" xr:uid="{D629B9F9-C4DB-4D37-B480-6F9054220C87}"/>
    <cellStyle name="Normal 2 2 11 2 4 3" xfId="12032" xr:uid="{4672549D-3275-4233-B09B-4706522CCA30}"/>
    <cellStyle name="Normal 2 2 11 2 4 3 2" xfId="32400" xr:uid="{6B81AF42-60E0-4A4C-BF80-65B84103BE34}"/>
    <cellStyle name="Normal 2 2 11 2 4 4" xfId="18819" xr:uid="{DF07E833-F1A3-4985-ACCB-F2C22F2FCE6A}"/>
    <cellStyle name="Normal 2 2 11 2 4 4 2" xfId="39187" xr:uid="{4D5E777B-ECC8-4DCB-8DA9-4C0F8AAF8536}"/>
    <cellStyle name="Normal 2 2 11 2 4 5" xfId="25608" xr:uid="{8E04CEA3-B9AE-41DD-B6D8-B2E3C45C72A3}"/>
    <cellStyle name="Normal 2 2 11 2 4 6" xfId="45976" xr:uid="{3E486BF8-D42D-4EDB-9AA9-91915FA31211}"/>
    <cellStyle name="Normal 2 2 11 2 5" xfId="5526" xr:uid="{5EAD9F17-8874-4C7F-B35D-3518C2F5077B}"/>
    <cellStyle name="Normal 2 2 11 2 5 2" xfId="14168" xr:uid="{D5A7EDBA-FA92-4641-A246-93C816018F73}"/>
    <cellStyle name="Normal 2 2 11 2 5 2 2" xfId="34536" xr:uid="{1C3B9248-6D25-48BC-9175-4C4541C55D17}"/>
    <cellStyle name="Normal 2 2 11 2 5 3" xfId="20955" xr:uid="{D9055853-CEE7-4D1B-B67A-00A03E6C6176}"/>
    <cellStyle name="Normal 2 2 11 2 5 3 2" xfId="41323" xr:uid="{BFEA2EC0-C1CC-4E67-A237-81837C2DCEF6}"/>
    <cellStyle name="Normal 2 2 11 2 5 4" xfId="27744" xr:uid="{A9794E58-1436-415C-850E-97D50F675C60}"/>
    <cellStyle name="Normal 2 2 11 2 5 5" xfId="48112" xr:uid="{A624CD8F-9D50-4B54-9750-5BCD70D5BF03}"/>
    <cellStyle name="Normal 2 2 11 2 6" xfId="2593" xr:uid="{DD6396C6-0984-48C6-87AA-C43FE56D1224}"/>
    <cellStyle name="Normal 2 2 11 2 6 2" xfId="11320" xr:uid="{C2D678C7-58EF-4192-B864-6B4776AD675A}"/>
    <cellStyle name="Normal 2 2 11 2 6 2 2" xfId="31688" xr:uid="{8BF9E364-5460-4136-B4AF-C8DF31E93FE1}"/>
    <cellStyle name="Normal 2 2 11 2 6 3" xfId="18107" xr:uid="{3079CC81-69AA-4D29-ABD4-50C879661981}"/>
    <cellStyle name="Normal 2 2 11 2 6 3 2" xfId="38475" xr:uid="{89EFD9F2-494B-499B-A6E7-DFDBB7696D97}"/>
    <cellStyle name="Normal 2 2 11 2 6 4" xfId="24896" xr:uid="{2F256D11-35D9-486B-9CF8-30FBF6874ED7}"/>
    <cellStyle name="Normal 2 2 11 2 6 5" xfId="45264" xr:uid="{596C564C-A67C-4EC7-B402-113741888039}"/>
    <cellStyle name="Normal 2 2 11 2 7" xfId="10339" xr:uid="{45B5FE5C-3705-4C8D-BADC-D512AF43832E}"/>
    <cellStyle name="Normal 2 2 11 2 7 2" xfId="30707" xr:uid="{A02A8053-96F8-46D4-AAC5-4B8B074289CB}"/>
    <cellStyle name="Normal 2 2 11 2 8" xfId="17126" xr:uid="{AB40437F-4D27-4603-AA95-1B1429D7EC1E}"/>
    <cellStyle name="Normal 2 2 11 2 8 2" xfId="37494" xr:uid="{3421823F-FA2F-4E4B-B408-98FD1F3C6ECD}"/>
    <cellStyle name="Normal 2 2 11 2 9" xfId="23915" xr:uid="{9C4645CC-1FE8-4DCB-960C-C09D32D9A647}"/>
    <cellStyle name="Normal 2 2 11 2_Exec Drivers" xfId="8485" xr:uid="{AC6FB783-2C03-4000-81F0-622C7D022578}"/>
    <cellStyle name="Normal 2 2 11 3" xfId="3543" xr:uid="{41F65843-23DD-4664-AB90-EA7A85100ECB}"/>
    <cellStyle name="Normal 2 2 11 3 2" xfId="6427" xr:uid="{B145EAEA-5C2A-436B-9E0D-B4F8C67829DA}"/>
    <cellStyle name="Normal 2 2 11 3 2 2" xfId="15069" xr:uid="{27C40D86-4473-491B-B05A-026DC95C6858}"/>
    <cellStyle name="Normal 2 2 11 3 2 2 2" xfId="35437" xr:uid="{FC64F8F8-DAA7-490F-93B6-378BDADDDE89}"/>
    <cellStyle name="Normal 2 2 11 3 2 3" xfId="21856" xr:uid="{4B3329CC-C8BB-4485-9217-1D4FCDAF94CC}"/>
    <cellStyle name="Normal 2 2 11 3 2 3 2" xfId="42224" xr:uid="{C1044859-C341-46BF-BA0A-7F2EEB25CD03}"/>
    <cellStyle name="Normal 2 2 11 3 2 4" xfId="28645" xr:uid="{F53F6129-79B9-4830-8836-EA4BF4E1FB15}"/>
    <cellStyle name="Normal 2 2 11 3 2 5" xfId="49013" xr:uid="{B1AE0667-4143-419E-AC5D-2313F6DB3E90}"/>
    <cellStyle name="Normal 2 2 11 3 3" xfId="12221" xr:uid="{56116F75-1307-4D6E-ADDC-5C2F418D83A7}"/>
    <cellStyle name="Normal 2 2 11 3 3 2" xfId="32589" xr:uid="{04AD946C-DFDA-442C-9161-1E6024D5B086}"/>
    <cellStyle name="Normal 2 2 11 3 4" xfId="19008" xr:uid="{CD5CD85D-BBB8-4D3D-AB84-9B5A8A578CDF}"/>
    <cellStyle name="Normal 2 2 11 3 4 2" xfId="39376" xr:uid="{6A9BB374-872D-498A-BE10-4DB633551CFC}"/>
    <cellStyle name="Normal 2 2 11 3 5" xfId="25797" xr:uid="{FBFD5BBE-CFB2-4C21-AC80-C47421836E5C}"/>
    <cellStyle name="Normal 2 2 11 3 6" xfId="46165" xr:uid="{77B3548E-D495-4951-8CA4-196B9E2C37DF}"/>
    <cellStyle name="Normal 2 2 11 3_Exec Drivers" xfId="9186" xr:uid="{4A1B25D0-F982-41E7-BB25-7CDF38FAB6A1}"/>
    <cellStyle name="Normal 2 2 11 4" xfId="4291" xr:uid="{3191B006-9624-4FB1-802D-CD0CB9288E02}"/>
    <cellStyle name="Normal 2 2 11 4 2" xfId="7139" xr:uid="{3BF0A04C-063C-4D88-909D-7DC433EB0C99}"/>
    <cellStyle name="Normal 2 2 11 4 2 2" xfId="15781" xr:uid="{B640D654-7895-4D6B-9133-AF490379DEFB}"/>
    <cellStyle name="Normal 2 2 11 4 2 2 2" xfId="36149" xr:uid="{D1336F77-9AD4-4137-B3EB-9E745B5A313C}"/>
    <cellStyle name="Normal 2 2 11 4 2 3" xfId="22568" xr:uid="{56E6882B-6AF9-4A51-8C4A-E94046E501FC}"/>
    <cellStyle name="Normal 2 2 11 4 2 3 2" xfId="42936" xr:uid="{6AD7B532-472F-4364-8D1D-FFB3A0784B4B}"/>
    <cellStyle name="Normal 2 2 11 4 2 4" xfId="29357" xr:uid="{3C33E589-3AE9-4087-8052-BB01C66B429A}"/>
    <cellStyle name="Normal 2 2 11 4 2 5" xfId="49725" xr:uid="{884DED9F-DA1B-4471-9A4F-70FD22D6B4EB}"/>
    <cellStyle name="Normal 2 2 11 4 3" xfId="12933" xr:uid="{650B0CC5-907D-436F-A993-76B2CC27B686}"/>
    <cellStyle name="Normal 2 2 11 4 3 2" xfId="33301" xr:uid="{CFF6804B-D9E5-45D2-9552-1DBCC2A8A14D}"/>
    <cellStyle name="Normal 2 2 11 4 4" xfId="19720" xr:uid="{D28C26F0-1141-4476-A7C1-837BCC1D0460}"/>
    <cellStyle name="Normal 2 2 11 4 4 2" xfId="40088" xr:uid="{4A51C31E-700B-4E24-A695-EC0D54A4CE98}"/>
    <cellStyle name="Normal 2 2 11 4 5" xfId="26509" xr:uid="{E85F04FC-AD61-41EB-BDC8-153B702E6F21}"/>
    <cellStyle name="Normal 2 2 11 4 6" xfId="46877" xr:uid="{9B132AAF-F70B-4A3C-AB49-BD1154531304}"/>
    <cellStyle name="Normal 2 2 11 5" xfId="2795" xr:uid="{33C7A558-BF64-4A19-A500-AE6492A62219}"/>
    <cellStyle name="Normal 2 2 11 5 2" xfId="5715" xr:uid="{4FBF0415-2D36-496F-8617-AC1E1D8F4ABA}"/>
    <cellStyle name="Normal 2 2 11 5 2 2" xfId="14357" xr:uid="{C4953644-AEFA-4ABC-AAA9-78B9E6A0C8E5}"/>
    <cellStyle name="Normal 2 2 11 5 2 2 2" xfId="34725" xr:uid="{73A0ABE8-0F80-4F68-A8E8-0BB3621478FF}"/>
    <cellStyle name="Normal 2 2 11 5 2 3" xfId="21144" xr:uid="{9EFE36BC-EF38-44BD-B539-15226C074B7D}"/>
    <cellStyle name="Normal 2 2 11 5 2 3 2" xfId="41512" xr:uid="{61C9386E-C6FB-4AA5-955A-9070BF143565}"/>
    <cellStyle name="Normal 2 2 11 5 2 4" xfId="27933" xr:uid="{2489964D-EDFE-4E74-85AF-F3E8B50C2768}"/>
    <cellStyle name="Normal 2 2 11 5 2 5" xfId="48301" xr:uid="{F67FCA5C-AC24-42F3-B811-CCCB43711F20}"/>
    <cellStyle name="Normal 2 2 11 5 3" xfId="11509" xr:uid="{FED1C192-DB46-40CD-BFD1-514C70AB20C2}"/>
    <cellStyle name="Normal 2 2 11 5 3 2" xfId="31877" xr:uid="{BD01796F-8D6E-409F-8989-046CC336833C}"/>
    <cellStyle name="Normal 2 2 11 5 4" xfId="18296" xr:uid="{EAAA7525-5B80-4CCD-9157-CEECDEDE6DC7}"/>
    <cellStyle name="Normal 2 2 11 5 4 2" xfId="38664" xr:uid="{C89366BD-D06B-4CC1-AA3C-C428284B7161}"/>
    <cellStyle name="Normal 2 2 11 5 5" xfId="25085" xr:uid="{4178B3C9-7118-4E6D-9D95-C24F37D14707}"/>
    <cellStyle name="Normal 2 2 11 5 6" xfId="45453" xr:uid="{CE1AF4CE-B7F8-4320-8530-3AD4FB323AA6}"/>
    <cellStyle name="Normal 2 2 11 6" xfId="5003" xr:uid="{07FEFE7E-6AD0-4474-ADEA-85E6F9E133E4}"/>
    <cellStyle name="Normal 2 2 11 6 2" xfId="13645" xr:uid="{988FE971-6AF1-4DF8-9271-A5B273EE095C}"/>
    <cellStyle name="Normal 2 2 11 6 2 2" xfId="34013" xr:uid="{706CB245-2DD0-4071-9757-13D93B4AF08B}"/>
    <cellStyle name="Normal 2 2 11 6 3" xfId="20432" xr:uid="{F1A46A2D-D323-471E-8434-3B8243B04761}"/>
    <cellStyle name="Normal 2 2 11 6 3 2" xfId="40800" xr:uid="{B5F7B8AC-4282-40AD-938A-A0BE638A7FC3}"/>
    <cellStyle name="Normal 2 2 11 6 4" xfId="27221" xr:uid="{66062D03-B46D-499B-925C-CFD1E97DB951}"/>
    <cellStyle name="Normal 2 2 11 6 5" xfId="47589" xr:uid="{5EBA6C0F-3659-482D-A96B-0F23178611A0}"/>
    <cellStyle name="Normal 2 2 11 7" xfId="1903" xr:uid="{BCC78D20-4C21-446D-A593-9A4D7A25B3CA}"/>
    <cellStyle name="Normal 2 2 11 7 2" xfId="10797" xr:uid="{48B935F9-6261-451A-BE41-58D538D1EDCF}"/>
    <cellStyle name="Normal 2 2 11 7 2 2" xfId="31165" xr:uid="{FDA4BD89-9F2F-495C-9022-4F3D685DB4CB}"/>
    <cellStyle name="Normal 2 2 11 7 3" xfId="17584" xr:uid="{87ED6FFD-D63D-4280-A4F3-CB417546C56C}"/>
    <cellStyle name="Normal 2 2 11 7 3 2" xfId="37952" xr:uid="{2B958ECF-1F04-42B0-BC11-F78D12125B43}"/>
    <cellStyle name="Normal 2 2 11 7 4" xfId="24373" xr:uid="{3C598CEE-09A3-415F-A5C5-6C0C9187CF8E}"/>
    <cellStyle name="Normal 2 2 11 7 5" xfId="44741" xr:uid="{0CB5662C-A5A5-4973-8381-0BB474D7B002}"/>
    <cellStyle name="Normal 2 2 11 8" xfId="9755" xr:uid="{6B360F70-0CD9-4F35-AEF3-0806E619EFBD}"/>
    <cellStyle name="Normal 2 2 11 8 2" xfId="30123" xr:uid="{E35D7F3C-D98E-4E84-8831-145254912138}"/>
    <cellStyle name="Normal 2 2 11 9" xfId="16543" xr:uid="{81E3D622-5486-41C1-8CDD-DD65EA555BF2}"/>
    <cellStyle name="Normal 2 2 11 9 2" xfId="36911" xr:uid="{6201A2E5-CCF0-442A-A266-E14214347F31}"/>
    <cellStyle name="Normal 2 2 11_Exec Drivers" xfId="9286" xr:uid="{5FA18F18-BD34-4D98-BC3B-B3DBD9BCB736}"/>
    <cellStyle name="Normal 2 2 12" xfId="121" xr:uid="{392DE0AE-E989-40D2-B213-933D27A8B50A}"/>
    <cellStyle name="Normal 2 2 12 10" xfId="23349" xr:uid="{AB996728-DD2F-4FF1-BF5A-3D9D2B6C3FB4}"/>
    <cellStyle name="Normal 2 2 12 11" xfId="43717" xr:uid="{C5F2810B-022D-4AC8-ACEB-E40857C9912B}"/>
    <cellStyle name="Normal 2 2 12 2" xfId="1440" xr:uid="{8850E2AD-F619-4FEC-BEE1-EA96B73CE322}"/>
    <cellStyle name="Normal 2 2 12 2 10" xfId="44300" xr:uid="{F0E3461A-72ED-4741-8399-E5BFF3481EC0}"/>
    <cellStyle name="Normal 2 2 12 2 2" xfId="4073" xr:uid="{69EAC19C-7059-47F8-B7DD-D940C2216897}"/>
    <cellStyle name="Normal 2 2 12 2 2 2" xfId="6933" xr:uid="{5C5E54F2-9E2F-4C15-AD6B-880B1E6D350E}"/>
    <cellStyle name="Normal 2 2 12 2 2 2 2" xfId="15575" xr:uid="{A11FEA18-C7A3-4E2B-B103-A1319CA265EB}"/>
    <cellStyle name="Normal 2 2 12 2 2 2 2 2" xfId="35943" xr:uid="{B2EE9791-7074-4961-B1DA-210987784DA5}"/>
    <cellStyle name="Normal 2 2 12 2 2 2 3" xfId="22362" xr:uid="{84B3008D-B9A1-4375-AEFE-EB960EDFF9B9}"/>
    <cellStyle name="Normal 2 2 12 2 2 2 3 2" xfId="42730" xr:uid="{C1811CDD-8A55-4F35-BB45-0511354911AD}"/>
    <cellStyle name="Normal 2 2 12 2 2 2 4" xfId="29151" xr:uid="{4DE314C7-A853-44FD-91B5-C53304CA34E4}"/>
    <cellStyle name="Normal 2 2 12 2 2 2 5" xfId="49519" xr:uid="{2A62388B-027B-46B4-9B5F-6EAF8CDCC5CA}"/>
    <cellStyle name="Normal 2 2 12 2 2 3" xfId="12727" xr:uid="{6B6A4440-70B7-4382-9655-D16019229670}"/>
    <cellStyle name="Normal 2 2 12 2 2 3 2" xfId="33095" xr:uid="{14498157-46C0-4C0E-930C-85D8DF2BFFDF}"/>
    <cellStyle name="Normal 2 2 12 2 2 4" xfId="19514" xr:uid="{755F9A63-79F1-44D7-BCA3-BC8AA2CBFE94}"/>
    <cellStyle name="Normal 2 2 12 2 2 4 2" xfId="39882" xr:uid="{C5DDC837-E52F-4D89-920B-610F86310E09}"/>
    <cellStyle name="Normal 2 2 12 2 2 5" xfId="26303" xr:uid="{A7E9CFA7-5584-451A-A293-1BBBB6B1971A}"/>
    <cellStyle name="Normal 2 2 12 2 2 6" xfId="46671" xr:uid="{4068CE34-71B3-44AF-907A-9043EF1305C3}"/>
    <cellStyle name="Normal 2 2 12 2 2_Exec Drivers" xfId="8679" xr:uid="{D16186DD-E61A-44D2-B0E3-EB523DCD1124}"/>
    <cellStyle name="Normal 2 2 12 2 3" xfId="4797" xr:uid="{C8E5FC36-E55B-4D3B-AAE7-199258412104}"/>
    <cellStyle name="Normal 2 2 12 2 3 2" xfId="7645" xr:uid="{1E62D2F0-6D47-4152-AF15-925216453C2E}"/>
    <cellStyle name="Normal 2 2 12 2 3 2 2" xfId="16287" xr:uid="{BB20513E-6748-4070-B08E-ABAC2EC39F50}"/>
    <cellStyle name="Normal 2 2 12 2 3 2 2 2" xfId="36655" xr:uid="{30113093-D177-432E-9C94-ED8B17E25561}"/>
    <cellStyle name="Normal 2 2 12 2 3 2 3" xfId="23074" xr:uid="{BB8D0275-3393-4737-A598-C6D88C0A61DA}"/>
    <cellStyle name="Normal 2 2 12 2 3 2 3 2" xfId="43442" xr:uid="{D97A02C7-3555-4EF9-AFDA-00887266A68E}"/>
    <cellStyle name="Normal 2 2 12 2 3 2 4" xfId="29863" xr:uid="{C741DE18-2939-409E-A927-79AB98549C65}"/>
    <cellStyle name="Normal 2 2 12 2 3 2 5" xfId="50231" xr:uid="{0656A917-B4B1-4B6B-87CB-0796793770D2}"/>
    <cellStyle name="Normal 2 2 12 2 3 3" xfId="13439" xr:uid="{3FB1662A-6087-4AB9-AAAD-EB59CB344CED}"/>
    <cellStyle name="Normal 2 2 12 2 3 3 2" xfId="33807" xr:uid="{773534A3-F420-4110-8D1A-3A0CB67BD91E}"/>
    <cellStyle name="Normal 2 2 12 2 3 4" xfId="20226" xr:uid="{0EEC928A-6203-4610-9B57-040390F307CD}"/>
    <cellStyle name="Normal 2 2 12 2 3 4 2" xfId="40594" xr:uid="{6ADF3D50-BFC8-4368-9C10-8E223055066A}"/>
    <cellStyle name="Normal 2 2 12 2 3 5" xfId="27015" xr:uid="{CC9FFDF0-F371-4172-BC6E-D768982A3506}"/>
    <cellStyle name="Normal 2 2 12 2 3 6" xfId="47383" xr:uid="{09A2AC9E-05E8-4974-A151-08CFEE4E575D}"/>
    <cellStyle name="Normal 2 2 12 2 4" xfId="3325" xr:uid="{61C20E10-01E5-436F-A519-93FCF5A72DBC}"/>
    <cellStyle name="Normal 2 2 12 2 4 2" xfId="6221" xr:uid="{F43EC7AB-582C-4FE8-A546-2F707D52DF98}"/>
    <cellStyle name="Normal 2 2 12 2 4 2 2" xfId="14863" xr:uid="{0DC5000C-17CF-4ED3-93DF-B29E4598DCFB}"/>
    <cellStyle name="Normal 2 2 12 2 4 2 2 2" xfId="35231" xr:uid="{B3154CC2-35F3-42EE-B2C2-577A93769E27}"/>
    <cellStyle name="Normal 2 2 12 2 4 2 3" xfId="21650" xr:uid="{BCA8228D-2B2F-4885-A10C-F55D33D13376}"/>
    <cellStyle name="Normal 2 2 12 2 4 2 3 2" xfId="42018" xr:uid="{85474507-FAD3-4087-B011-CA6832C32206}"/>
    <cellStyle name="Normal 2 2 12 2 4 2 4" xfId="28439" xr:uid="{8CC500C9-9396-49FE-B035-151B35F64015}"/>
    <cellStyle name="Normal 2 2 12 2 4 2 5" xfId="48807" xr:uid="{9717BC58-6691-416E-987D-D10A9EF714C6}"/>
    <cellStyle name="Normal 2 2 12 2 4 3" xfId="12015" xr:uid="{B7C872F6-465A-43B4-B6C9-BA6BD87D6409}"/>
    <cellStyle name="Normal 2 2 12 2 4 3 2" xfId="32383" xr:uid="{90955F6E-C6AB-4633-9576-FEB647DB1D4F}"/>
    <cellStyle name="Normal 2 2 12 2 4 4" xfId="18802" xr:uid="{BE63BE9F-52A8-47F5-BFFE-4A5FA323A7A8}"/>
    <cellStyle name="Normal 2 2 12 2 4 4 2" xfId="39170" xr:uid="{33ABAC19-70C5-430D-BC09-F842BB45C3EA}"/>
    <cellStyle name="Normal 2 2 12 2 4 5" xfId="25591" xr:uid="{318FBF84-BC07-46D6-937A-2342FDD0FE8A}"/>
    <cellStyle name="Normal 2 2 12 2 4 6" xfId="45959" xr:uid="{5DD9249B-636D-4662-8EBA-AE1E7E81C7FB}"/>
    <cellStyle name="Normal 2 2 12 2 5" xfId="5509" xr:uid="{17AAC6D9-3FE2-4F9C-9457-67ED50B132F6}"/>
    <cellStyle name="Normal 2 2 12 2 5 2" xfId="14151" xr:uid="{A6EA5B7B-B36C-4A89-A041-388891D503C9}"/>
    <cellStyle name="Normal 2 2 12 2 5 2 2" xfId="34519" xr:uid="{EEEA0738-99B2-432C-B78F-4A8321D796AD}"/>
    <cellStyle name="Normal 2 2 12 2 5 3" xfId="20938" xr:uid="{21E8C723-0BE8-415C-BAC2-5A32E01C21E0}"/>
    <cellStyle name="Normal 2 2 12 2 5 3 2" xfId="41306" xr:uid="{6F719DA7-86BD-4BA6-9783-F0158BF611A0}"/>
    <cellStyle name="Normal 2 2 12 2 5 4" xfId="27727" xr:uid="{866514BE-9AF2-442C-9CA6-D9E1B3602DAE}"/>
    <cellStyle name="Normal 2 2 12 2 5 5" xfId="48095" xr:uid="{1673BDF5-903F-4668-B0D9-DB5762AB24D2}"/>
    <cellStyle name="Normal 2 2 12 2 6" xfId="2576" xr:uid="{90F78294-D3E8-4492-A5B9-04EAC27C9983}"/>
    <cellStyle name="Normal 2 2 12 2 6 2" xfId="11303" xr:uid="{FF3F2ACC-3466-4CDD-ACA2-D98782B07D73}"/>
    <cellStyle name="Normal 2 2 12 2 6 2 2" xfId="31671" xr:uid="{61B417AE-F63E-42DB-9812-17EC4B1D27DD}"/>
    <cellStyle name="Normal 2 2 12 2 6 3" xfId="18090" xr:uid="{DEA439FD-63AD-4440-ADDD-02950C365CC2}"/>
    <cellStyle name="Normal 2 2 12 2 6 3 2" xfId="38458" xr:uid="{F769E89C-E2E3-42D4-82A4-AD0DF4B00E99}"/>
    <cellStyle name="Normal 2 2 12 2 6 4" xfId="24879" xr:uid="{CE3DC636-2BB2-4647-B758-704FEE49F7E4}"/>
    <cellStyle name="Normal 2 2 12 2 6 5" xfId="45247" xr:uid="{F1BAD0DB-B094-45B7-A08C-708A9CEB214D}"/>
    <cellStyle name="Normal 2 2 12 2 7" xfId="10356" xr:uid="{000C4B86-276D-4A1C-8FE8-C6AF7C95341E}"/>
    <cellStyle name="Normal 2 2 12 2 7 2" xfId="30724" xr:uid="{B6205553-1F58-4F6A-BFBD-21D344C08268}"/>
    <cellStyle name="Normal 2 2 12 2 8" xfId="17143" xr:uid="{3C450191-9F07-4684-A417-3D0029F8FF80}"/>
    <cellStyle name="Normal 2 2 12 2 8 2" xfId="37511" xr:uid="{20652620-FE90-4CF0-9F3D-C5134CC5F0C4}"/>
    <cellStyle name="Normal 2 2 12 2 9" xfId="23932" xr:uid="{FFCA5CE4-1342-4734-82E1-A8150CD03E89}"/>
    <cellStyle name="Normal 2 2 12 2_Exec Drivers" xfId="8388" xr:uid="{4E26EF63-F52D-499F-932E-BAE1FB5E233B}"/>
    <cellStyle name="Normal 2 2 12 3" xfId="3544" xr:uid="{54900278-FBD8-4F60-A8BD-3F7F4934220F}"/>
    <cellStyle name="Normal 2 2 12 3 2" xfId="6428" xr:uid="{B6A7EEC5-E1B4-4C6F-9390-9163E1571583}"/>
    <cellStyle name="Normal 2 2 12 3 2 2" xfId="15070" xr:uid="{4BEED369-0D21-4B77-8BAA-06BFA77D530D}"/>
    <cellStyle name="Normal 2 2 12 3 2 2 2" xfId="35438" xr:uid="{413145B0-88DE-46F6-B569-D90800839FAF}"/>
    <cellStyle name="Normal 2 2 12 3 2 3" xfId="21857" xr:uid="{BF6FE880-E0B4-4645-A024-CD1EE04ECC93}"/>
    <cellStyle name="Normal 2 2 12 3 2 3 2" xfId="42225" xr:uid="{484FBC64-B596-43C7-A06F-A4E39CFE9FF3}"/>
    <cellStyle name="Normal 2 2 12 3 2 4" xfId="28646" xr:uid="{7B6BC5DB-27D7-4DAF-901B-441FBE9C08A6}"/>
    <cellStyle name="Normal 2 2 12 3 2 5" xfId="49014" xr:uid="{A7A28732-1FE1-4913-9D38-C1ED52D73CCB}"/>
    <cellStyle name="Normal 2 2 12 3 3" xfId="12222" xr:uid="{6A47890D-1AAD-4C8B-A1F9-E36F5CCDA862}"/>
    <cellStyle name="Normal 2 2 12 3 3 2" xfId="32590" xr:uid="{81639E39-E6FD-4970-A5E5-4F6D7C3C11F2}"/>
    <cellStyle name="Normal 2 2 12 3 4" xfId="19009" xr:uid="{8143A51F-68E3-41CE-BC6D-397C2397A47D}"/>
    <cellStyle name="Normal 2 2 12 3 4 2" xfId="39377" xr:uid="{663576CC-FF71-4DA9-946E-10C9C7405404}"/>
    <cellStyle name="Normal 2 2 12 3 5" xfId="25798" xr:uid="{2DCC739E-EC0F-486D-BAA6-F7B50283356F}"/>
    <cellStyle name="Normal 2 2 12 3 6" xfId="46166" xr:uid="{3813AB5F-7A17-4C3A-BF19-5B3208D80DBF}"/>
    <cellStyle name="Normal 2 2 12 3_Exec Drivers" xfId="8287" xr:uid="{A26B8E80-DA33-48BD-8802-8B2B66D7BBDA}"/>
    <cellStyle name="Normal 2 2 12 4" xfId="4292" xr:uid="{AAE8D173-D3C9-48BB-8A36-4051A6E811D7}"/>
    <cellStyle name="Normal 2 2 12 4 2" xfId="7140" xr:uid="{E86358F2-ED35-40CB-B03C-4E3B7E47CAEF}"/>
    <cellStyle name="Normal 2 2 12 4 2 2" xfId="15782" xr:uid="{8FF40449-50E5-492A-A2AD-75A9BD3C2D99}"/>
    <cellStyle name="Normal 2 2 12 4 2 2 2" xfId="36150" xr:uid="{D7F067A8-A8FA-44A3-8CB9-67697EBB0D7D}"/>
    <cellStyle name="Normal 2 2 12 4 2 3" xfId="22569" xr:uid="{DCC86345-62E3-4445-86D2-3074C80CDC3A}"/>
    <cellStyle name="Normal 2 2 12 4 2 3 2" xfId="42937" xr:uid="{19AA3284-9564-47E8-B346-F7BB9E8834F6}"/>
    <cellStyle name="Normal 2 2 12 4 2 4" xfId="29358" xr:uid="{2C96BA82-CC7F-432A-A7F0-3A0BBE55F0B8}"/>
    <cellStyle name="Normal 2 2 12 4 2 5" xfId="49726" xr:uid="{D1B93856-FA52-49A0-8EB3-8D8C747C6B0E}"/>
    <cellStyle name="Normal 2 2 12 4 3" xfId="12934" xr:uid="{4D132C89-AFDB-4B06-85E4-1F57DE130930}"/>
    <cellStyle name="Normal 2 2 12 4 3 2" xfId="33302" xr:uid="{FFFC8B1A-7D62-46D3-BC14-3E229D152738}"/>
    <cellStyle name="Normal 2 2 12 4 4" xfId="19721" xr:uid="{ACF9DC69-50F4-464F-A20E-F0C43E98C6D4}"/>
    <cellStyle name="Normal 2 2 12 4 4 2" xfId="40089" xr:uid="{50542ABA-BB3B-4698-94F1-28FA7A3C0EB9}"/>
    <cellStyle name="Normal 2 2 12 4 5" xfId="26510" xr:uid="{8AE87015-B240-4207-9375-31DEC03EA6A4}"/>
    <cellStyle name="Normal 2 2 12 4 6" xfId="46878" xr:uid="{E1C8BDB4-153C-44F5-B40E-36C1DE89B930}"/>
    <cellStyle name="Normal 2 2 12 5" xfId="2796" xr:uid="{24CBF9F4-57A1-44D3-AED7-5D48730FD061}"/>
    <cellStyle name="Normal 2 2 12 5 2" xfId="5716" xr:uid="{7C31CB0F-81E1-4493-BAB8-3B7E65AD33D7}"/>
    <cellStyle name="Normal 2 2 12 5 2 2" xfId="14358" xr:uid="{6D8E24D3-EE85-4B69-8617-48AD26F07FB4}"/>
    <cellStyle name="Normal 2 2 12 5 2 2 2" xfId="34726" xr:uid="{530A7CD0-7360-4DAA-B96C-7ABB90612F2E}"/>
    <cellStyle name="Normal 2 2 12 5 2 3" xfId="21145" xr:uid="{1234A32F-C9B0-48C9-ADFF-34B8E5DD3C15}"/>
    <cellStyle name="Normal 2 2 12 5 2 3 2" xfId="41513" xr:uid="{3E3D2420-DBF7-4696-90B8-ED12C9B6C90C}"/>
    <cellStyle name="Normal 2 2 12 5 2 4" xfId="27934" xr:uid="{3057527A-99D8-4229-BC3D-5D92A921E776}"/>
    <cellStyle name="Normal 2 2 12 5 2 5" xfId="48302" xr:uid="{FE13FABB-5E0C-45A6-9CCA-265C259F69F0}"/>
    <cellStyle name="Normal 2 2 12 5 3" xfId="11510" xr:uid="{D29D8EAD-A374-41FF-9101-6CFCF8C49C4C}"/>
    <cellStyle name="Normal 2 2 12 5 3 2" xfId="31878" xr:uid="{776E4849-8AD4-4ED7-BD14-B2827A5A972B}"/>
    <cellStyle name="Normal 2 2 12 5 4" xfId="18297" xr:uid="{66491B1D-586F-4E3B-BA08-6F110F4EA5CF}"/>
    <cellStyle name="Normal 2 2 12 5 4 2" xfId="38665" xr:uid="{C5135FE5-5DB9-44DC-9014-BAF9EBA8F506}"/>
    <cellStyle name="Normal 2 2 12 5 5" xfId="25086" xr:uid="{7A833A4B-ABC7-4402-AFF4-8942FA61C8D7}"/>
    <cellStyle name="Normal 2 2 12 5 6" xfId="45454" xr:uid="{F81204C1-A6C1-49B8-8024-2049E6A763FE}"/>
    <cellStyle name="Normal 2 2 12 6" xfId="5004" xr:uid="{194AB054-7349-4D47-8D2B-76A98A9D95A6}"/>
    <cellStyle name="Normal 2 2 12 6 2" xfId="13646" xr:uid="{212E0D33-79BD-4DA4-B037-B44EB8837640}"/>
    <cellStyle name="Normal 2 2 12 6 2 2" xfId="34014" xr:uid="{A17BCB93-CB72-410F-8D5E-C28D0C478664}"/>
    <cellStyle name="Normal 2 2 12 6 3" xfId="20433" xr:uid="{6657C4C2-8479-4758-A75E-CE50AF49D493}"/>
    <cellStyle name="Normal 2 2 12 6 3 2" xfId="40801" xr:uid="{047B3480-5BAB-4CC6-8670-FA1130620479}"/>
    <cellStyle name="Normal 2 2 12 6 4" xfId="27222" xr:uid="{14C8CB35-E6B6-454C-8547-047A84B4895E}"/>
    <cellStyle name="Normal 2 2 12 6 5" xfId="47590" xr:uid="{B144720A-7803-4118-A112-5CD68090D302}"/>
    <cellStyle name="Normal 2 2 12 7" xfId="1904" xr:uid="{DBECFDC9-A152-49FE-B647-A0974B9D719F}"/>
    <cellStyle name="Normal 2 2 12 7 2" xfId="10798" xr:uid="{8577DA5E-68FC-4BFE-B092-E8C97C4823CD}"/>
    <cellStyle name="Normal 2 2 12 7 2 2" xfId="31166" xr:uid="{DDBD5417-911D-407D-A5E3-C7987A7554E8}"/>
    <cellStyle name="Normal 2 2 12 7 3" xfId="17585" xr:uid="{5E59B8DE-8EC5-4255-B83C-60E2E92F1413}"/>
    <cellStyle name="Normal 2 2 12 7 3 2" xfId="37953" xr:uid="{EA3C72FF-94C0-4EAE-A263-9877684C1E08}"/>
    <cellStyle name="Normal 2 2 12 7 4" xfId="24374" xr:uid="{AFC5B3B6-7710-442F-8F8E-E7877EB1E390}"/>
    <cellStyle name="Normal 2 2 12 7 5" xfId="44742" xr:uid="{9CFF2E94-78BB-4EF6-B5FE-C1D52F06DA1C}"/>
    <cellStyle name="Normal 2 2 12 8" xfId="9772" xr:uid="{28407356-FA22-4A88-BDF9-E670F77DBDC5}"/>
    <cellStyle name="Normal 2 2 12 8 2" xfId="30140" xr:uid="{8B1EFCA1-D251-4CF2-A5D0-555158D0AEDA}"/>
    <cellStyle name="Normal 2 2 12 9" xfId="16560" xr:uid="{B2CF9DF7-969A-4F86-A649-89FCEC597109}"/>
    <cellStyle name="Normal 2 2 12 9 2" xfId="36928" xr:uid="{E042041C-F155-4172-A9C2-2E6A1EC1287F}"/>
    <cellStyle name="Normal 2 2 12_Exec Drivers" xfId="9215" xr:uid="{599893E7-2F9E-4602-8390-060F0B205554}"/>
    <cellStyle name="Normal 2 2 13" xfId="133" xr:uid="{C1E0F251-EE3D-4105-B7CB-37897BCC277E}"/>
    <cellStyle name="Normal 2 2 13 10" xfId="23355" xr:uid="{4DE1FFDF-2FE4-4928-9B01-83DA3BB9627E}"/>
    <cellStyle name="Normal 2 2 13 11" xfId="43723" xr:uid="{5C50B558-DABB-4179-AF37-6253365DC18D}"/>
    <cellStyle name="Normal 2 2 13 2" xfId="1446" xr:uid="{A9C47E53-FDC7-447B-8F9D-1D416E3A0542}"/>
    <cellStyle name="Normal 2 2 13 2 10" xfId="44306" xr:uid="{685C270C-D455-44E3-83DB-F94F7C02A525}"/>
    <cellStyle name="Normal 2 2 13 2 2" xfId="4067" xr:uid="{EF58A9B5-3A6A-47DC-BFAD-9C1D4392407B}"/>
    <cellStyle name="Normal 2 2 13 2 2 2" xfId="6927" xr:uid="{7D577152-54E1-4FAF-90B0-D364C9C272C7}"/>
    <cellStyle name="Normal 2 2 13 2 2 2 2" xfId="15569" xr:uid="{13D3883A-445E-414D-9486-EAB0E3391E54}"/>
    <cellStyle name="Normal 2 2 13 2 2 2 2 2" xfId="35937" xr:uid="{8531D40A-E9F3-4C8A-9A01-5F7DECF9B0AF}"/>
    <cellStyle name="Normal 2 2 13 2 2 2 3" xfId="22356" xr:uid="{3C6126ED-8F63-4F34-9437-C088D3FB88EA}"/>
    <cellStyle name="Normal 2 2 13 2 2 2 3 2" xfId="42724" xr:uid="{CAD0F145-BF24-4D07-A8B3-9AC97A9A4DCA}"/>
    <cellStyle name="Normal 2 2 13 2 2 2 4" xfId="29145" xr:uid="{DF783C7A-84F7-4E5B-B3A0-BA768963E381}"/>
    <cellStyle name="Normal 2 2 13 2 2 2 5" xfId="49513" xr:uid="{1606A2B3-8E42-4AF6-9D8B-61EDC7CCA104}"/>
    <cellStyle name="Normal 2 2 13 2 2 3" xfId="12721" xr:uid="{48CB3488-9319-4649-92F0-82F794AA7749}"/>
    <cellStyle name="Normal 2 2 13 2 2 3 2" xfId="33089" xr:uid="{10264979-8EF3-48D9-80F3-9D2DA26820D2}"/>
    <cellStyle name="Normal 2 2 13 2 2 4" xfId="19508" xr:uid="{0002D75C-E72A-40A0-B2F5-D569B048E9B1}"/>
    <cellStyle name="Normal 2 2 13 2 2 4 2" xfId="39876" xr:uid="{EFF37D42-03AE-4F31-A51C-9236C2892B2F}"/>
    <cellStyle name="Normal 2 2 13 2 2 5" xfId="26297" xr:uid="{4011AFC8-0F7C-4B8E-BF81-206734154058}"/>
    <cellStyle name="Normal 2 2 13 2 2 6" xfId="46665" xr:uid="{9300E513-DA5D-4893-9FE5-0C2177681EA3}"/>
    <cellStyle name="Normal 2 2 13 2 2_Exec Drivers" xfId="8242" xr:uid="{A6E001F7-7AC3-4EE9-910E-9281281BDC6D}"/>
    <cellStyle name="Normal 2 2 13 2 3" xfId="4791" xr:uid="{0BF5AA24-572F-4480-869B-1D05CDAFCF3C}"/>
    <cellStyle name="Normal 2 2 13 2 3 2" xfId="7639" xr:uid="{951B0168-3776-4E76-9ADC-E42DE8365D1A}"/>
    <cellStyle name="Normal 2 2 13 2 3 2 2" xfId="16281" xr:uid="{A2311B88-98A6-4906-AD4F-AE74B5C90264}"/>
    <cellStyle name="Normal 2 2 13 2 3 2 2 2" xfId="36649" xr:uid="{F921C703-B296-45F0-AC77-CC92C6FDB1A7}"/>
    <cellStyle name="Normal 2 2 13 2 3 2 3" xfId="23068" xr:uid="{23329435-37AE-4256-9644-72C070A1910D}"/>
    <cellStyle name="Normal 2 2 13 2 3 2 3 2" xfId="43436" xr:uid="{0E513ECE-7F17-4DE1-94FD-54E3AE1ACC22}"/>
    <cellStyle name="Normal 2 2 13 2 3 2 4" xfId="29857" xr:uid="{483C1661-5B04-4ACE-978A-E1C28011377E}"/>
    <cellStyle name="Normal 2 2 13 2 3 2 5" xfId="50225" xr:uid="{25F656AB-3A13-419E-88B9-846956EA30CC}"/>
    <cellStyle name="Normal 2 2 13 2 3 3" xfId="13433" xr:uid="{283F0308-A1BC-470C-959D-E83A4FC0F64D}"/>
    <cellStyle name="Normal 2 2 13 2 3 3 2" xfId="33801" xr:uid="{F3DDB160-7A1E-406B-A6A5-E2FD1722FBAC}"/>
    <cellStyle name="Normal 2 2 13 2 3 4" xfId="20220" xr:uid="{852C65F1-F639-4D40-8C30-5172246697F8}"/>
    <cellStyle name="Normal 2 2 13 2 3 4 2" xfId="40588" xr:uid="{F18E068D-1161-46E3-BA09-C15166BD6301}"/>
    <cellStyle name="Normal 2 2 13 2 3 5" xfId="27009" xr:uid="{630EEE5B-9B91-4A05-B840-50AA34DF7B16}"/>
    <cellStyle name="Normal 2 2 13 2 3 6" xfId="47377" xr:uid="{729AF5EB-8BA0-40DB-B95F-54D449B8E6F9}"/>
    <cellStyle name="Normal 2 2 13 2 4" xfId="3319" xr:uid="{6F922FC3-9B22-46AD-BA59-FF36690B98F0}"/>
    <cellStyle name="Normal 2 2 13 2 4 2" xfId="6215" xr:uid="{1D183D6B-5FE8-4E90-895D-C54BE78B235F}"/>
    <cellStyle name="Normal 2 2 13 2 4 2 2" xfId="14857" xr:uid="{877BAA28-7BA9-4E8E-AC0B-85910A28EFD8}"/>
    <cellStyle name="Normal 2 2 13 2 4 2 2 2" xfId="35225" xr:uid="{2ECF214B-5B37-4E44-AB68-ECA3F0F28343}"/>
    <cellStyle name="Normal 2 2 13 2 4 2 3" xfId="21644" xr:uid="{20C498E2-B2A6-4A2F-9A9B-EBEB9654A085}"/>
    <cellStyle name="Normal 2 2 13 2 4 2 3 2" xfId="42012" xr:uid="{7B1051F5-A251-4375-AF65-9F3DEC4B219B}"/>
    <cellStyle name="Normal 2 2 13 2 4 2 4" xfId="28433" xr:uid="{8A59A1B1-3C53-4035-B00F-A22E70EE585A}"/>
    <cellStyle name="Normal 2 2 13 2 4 2 5" xfId="48801" xr:uid="{E9818FD1-C906-423D-8EF9-0B23E8207B8C}"/>
    <cellStyle name="Normal 2 2 13 2 4 3" xfId="12009" xr:uid="{FC4C7A19-071B-487D-BF5E-707164294DF6}"/>
    <cellStyle name="Normal 2 2 13 2 4 3 2" xfId="32377" xr:uid="{21976418-D846-4C46-B702-FEE2D5EDD26B}"/>
    <cellStyle name="Normal 2 2 13 2 4 4" xfId="18796" xr:uid="{3EA3D87F-4840-4930-B942-71AD91EC180E}"/>
    <cellStyle name="Normal 2 2 13 2 4 4 2" xfId="39164" xr:uid="{D82F59FA-F090-4386-8613-E8F56136C0AF}"/>
    <cellStyle name="Normal 2 2 13 2 4 5" xfId="25585" xr:uid="{0EEC76E1-3C9E-4265-B184-2A902AF6701C}"/>
    <cellStyle name="Normal 2 2 13 2 4 6" xfId="45953" xr:uid="{03ADF37D-D94C-4583-88E6-2AC525C7E4AF}"/>
    <cellStyle name="Normal 2 2 13 2 5" xfId="5503" xr:uid="{31E74FB7-FFA1-44EA-8B43-46CEDDACCB27}"/>
    <cellStyle name="Normal 2 2 13 2 5 2" xfId="14145" xr:uid="{B961E58D-8CD7-4EA3-B65A-F66114ADF3DA}"/>
    <cellStyle name="Normal 2 2 13 2 5 2 2" xfId="34513" xr:uid="{76A2519E-8A90-4FC2-BE17-04D03A9B900E}"/>
    <cellStyle name="Normal 2 2 13 2 5 3" xfId="20932" xr:uid="{5E68EE62-F470-43BB-AC08-C0F145AFB083}"/>
    <cellStyle name="Normal 2 2 13 2 5 3 2" xfId="41300" xr:uid="{C1927E7C-D6C1-4A79-B51C-7E9F0C6BBC2C}"/>
    <cellStyle name="Normal 2 2 13 2 5 4" xfId="27721" xr:uid="{05D7C58D-FA19-4664-817E-4EF37578283E}"/>
    <cellStyle name="Normal 2 2 13 2 5 5" xfId="48089" xr:uid="{9B45E3E0-FC32-4A40-9D5E-1FCA0F45A4AB}"/>
    <cellStyle name="Normal 2 2 13 2 6" xfId="2570" xr:uid="{BFACE90F-076B-4A4D-858F-C2C3601BD401}"/>
    <cellStyle name="Normal 2 2 13 2 6 2" xfId="11297" xr:uid="{AA62F760-2AE3-4B74-A85E-0C0C6738939F}"/>
    <cellStyle name="Normal 2 2 13 2 6 2 2" xfId="31665" xr:uid="{08C7EBF0-82FD-45EC-89DF-58C5F2138DD8}"/>
    <cellStyle name="Normal 2 2 13 2 6 3" xfId="18084" xr:uid="{26910672-ADD6-49E2-9BA9-9AD7B048660F}"/>
    <cellStyle name="Normal 2 2 13 2 6 3 2" xfId="38452" xr:uid="{967126A8-88FC-42D2-A074-1176F34B6C49}"/>
    <cellStyle name="Normal 2 2 13 2 6 4" xfId="24873" xr:uid="{868AE8B5-6439-499E-9A05-D72FDB0FEF9E}"/>
    <cellStyle name="Normal 2 2 13 2 6 5" xfId="45241" xr:uid="{8CE40BDD-901D-4EDB-8B3A-E868981D43E5}"/>
    <cellStyle name="Normal 2 2 13 2 7" xfId="10362" xr:uid="{177A8A79-5EA8-4021-A474-4875BFB95CB5}"/>
    <cellStyle name="Normal 2 2 13 2 7 2" xfId="30730" xr:uid="{2B429FE6-7C32-4AC7-A735-58042E21AF6F}"/>
    <cellStyle name="Normal 2 2 13 2 8" xfId="17149" xr:uid="{B409E2CB-0252-4CE1-A65F-7AB69B3E2323}"/>
    <cellStyle name="Normal 2 2 13 2 8 2" xfId="37517" xr:uid="{9A630ABB-9F53-4756-9182-92FFD483CA34}"/>
    <cellStyle name="Normal 2 2 13 2 9" xfId="23938" xr:uid="{266728C1-3A9D-4061-B190-8C44B94018AE}"/>
    <cellStyle name="Normal 2 2 13 2_Exec Drivers" xfId="9511" xr:uid="{2FF9EFF6-C2D3-4888-9B09-A2BF5319B955}"/>
    <cellStyle name="Normal 2 2 13 3" xfId="3545" xr:uid="{F37F4C1F-8C3C-426C-BE12-7B4241365F32}"/>
    <cellStyle name="Normal 2 2 13 3 2" xfId="6429" xr:uid="{B48F97A5-4716-4897-B3E8-C13F768E1374}"/>
    <cellStyle name="Normal 2 2 13 3 2 2" xfId="15071" xr:uid="{8B70D4D8-A290-4125-BE92-E3B10ECE2B0E}"/>
    <cellStyle name="Normal 2 2 13 3 2 2 2" xfId="35439" xr:uid="{E1425C8E-522A-4CBB-955A-15B63221EA92}"/>
    <cellStyle name="Normal 2 2 13 3 2 3" xfId="21858" xr:uid="{650AA971-0325-4083-A872-3856F5FD4B75}"/>
    <cellStyle name="Normal 2 2 13 3 2 3 2" xfId="42226" xr:uid="{5432638C-A96E-4561-B9AC-0BE5F242B64C}"/>
    <cellStyle name="Normal 2 2 13 3 2 4" xfId="28647" xr:uid="{64306CC1-331F-4205-B9F4-22C35DDFBDAA}"/>
    <cellStyle name="Normal 2 2 13 3 2 5" xfId="49015" xr:uid="{F03F8B13-C910-449F-B0E7-CB7DBC892E55}"/>
    <cellStyle name="Normal 2 2 13 3 3" xfId="12223" xr:uid="{1E57DE81-D7E0-4C8A-A0F2-8396AD452E00}"/>
    <cellStyle name="Normal 2 2 13 3 3 2" xfId="32591" xr:uid="{C79CD205-5654-4F15-9D8A-C847DEB8C3F0}"/>
    <cellStyle name="Normal 2 2 13 3 4" xfId="19010" xr:uid="{025ED752-F7C2-4DA0-9EA5-E970E8D51170}"/>
    <cellStyle name="Normal 2 2 13 3 4 2" xfId="39378" xr:uid="{E636CCC1-B332-4BB5-A61C-8DFE45297BCC}"/>
    <cellStyle name="Normal 2 2 13 3 5" xfId="25799" xr:uid="{9D86B1CB-1ACB-41E7-B053-EEE72FBF930D}"/>
    <cellStyle name="Normal 2 2 13 3 6" xfId="46167" xr:uid="{82EEA13A-7504-4143-A0EF-E0B8895016D1}"/>
    <cellStyle name="Normal 2 2 13 3_Exec Drivers" xfId="8383" xr:uid="{31490E4F-57FE-47A0-B5E3-F51ECA2AA5B6}"/>
    <cellStyle name="Normal 2 2 13 4" xfId="4293" xr:uid="{0FDF9B67-1526-451C-9012-BDF6E78CFF8F}"/>
    <cellStyle name="Normal 2 2 13 4 2" xfId="7141" xr:uid="{4FE3B3E3-E71A-47CB-B1E8-E25200622252}"/>
    <cellStyle name="Normal 2 2 13 4 2 2" xfId="15783" xr:uid="{15AB6CB8-513C-4D2F-8FB7-43C57B65899B}"/>
    <cellStyle name="Normal 2 2 13 4 2 2 2" xfId="36151" xr:uid="{0324DDA0-1AAF-4B63-8F1A-C85B9F628CFC}"/>
    <cellStyle name="Normal 2 2 13 4 2 3" xfId="22570" xr:uid="{28CCD381-247B-4ABD-AEFC-D08D7CF513EB}"/>
    <cellStyle name="Normal 2 2 13 4 2 3 2" xfId="42938" xr:uid="{FB8E35B8-5CED-4139-8D7E-1130D523DA10}"/>
    <cellStyle name="Normal 2 2 13 4 2 4" xfId="29359" xr:uid="{5E4B547A-90AE-4EB2-869D-69A08148893F}"/>
    <cellStyle name="Normal 2 2 13 4 2 5" xfId="49727" xr:uid="{CB268FD9-A318-4DBB-8DDB-99671BA4088C}"/>
    <cellStyle name="Normal 2 2 13 4 3" xfId="12935" xr:uid="{DC58C18A-3696-4199-B15B-19B1F2F22349}"/>
    <cellStyle name="Normal 2 2 13 4 3 2" xfId="33303" xr:uid="{5CF00AB1-6E9B-4FF5-B3DE-EBD4902A0864}"/>
    <cellStyle name="Normal 2 2 13 4 4" xfId="19722" xr:uid="{AFDA859E-22D5-4299-8C3F-C5B432248568}"/>
    <cellStyle name="Normal 2 2 13 4 4 2" xfId="40090" xr:uid="{2AD84280-784A-462A-BC14-40C1E9C61A93}"/>
    <cellStyle name="Normal 2 2 13 4 5" xfId="26511" xr:uid="{2510AFD6-8DBE-48D3-8283-9BDAB1E98A83}"/>
    <cellStyle name="Normal 2 2 13 4 6" xfId="46879" xr:uid="{33B90249-CE36-44A7-A4CA-930D14A8BF99}"/>
    <cellStyle name="Normal 2 2 13 5" xfId="2797" xr:uid="{9600B7F6-6003-4E42-96BC-34F757DAE3EB}"/>
    <cellStyle name="Normal 2 2 13 5 2" xfId="5717" xr:uid="{E5605C54-6B11-486F-A161-2EF95FE480D7}"/>
    <cellStyle name="Normal 2 2 13 5 2 2" xfId="14359" xr:uid="{A81F825F-3731-4427-B9FD-EEE79A03A181}"/>
    <cellStyle name="Normal 2 2 13 5 2 2 2" xfId="34727" xr:uid="{5DCFFC70-FA4F-489F-9AF4-EC64FE4CD817}"/>
    <cellStyle name="Normal 2 2 13 5 2 3" xfId="21146" xr:uid="{632063BF-455C-4C68-A1F1-4B5DF966108D}"/>
    <cellStyle name="Normal 2 2 13 5 2 3 2" xfId="41514" xr:uid="{8444F4FE-283A-443A-AE1F-4A3F36A3FAC8}"/>
    <cellStyle name="Normal 2 2 13 5 2 4" xfId="27935" xr:uid="{705D3EEE-93B5-42F3-A6D8-C5EE438799EE}"/>
    <cellStyle name="Normal 2 2 13 5 2 5" xfId="48303" xr:uid="{6DF20C7D-176E-411B-98A3-D6716377C47D}"/>
    <cellStyle name="Normal 2 2 13 5 3" xfId="11511" xr:uid="{4C2D42DE-F4A3-43FE-8AC5-57D53CE45919}"/>
    <cellStyle name="Normal 2 2 13 5 3 2" xfId="31879" xr:uid="{7559494A-1C24-43DA-AF6D-847A7A5D2BF4}"/>
    <cellStyle name="Normal 2 2 13 5 4" xfId="18298" xr:uid="{59B0623E-E52D-49C4-9D5B-0632FDE196D6}"/>
    <cellStyle name="Normal 2 2 13 5 4 2" xfId="38666" xr:uid="{1F24FB1A-7C37-4322-986C-FF283E7A5764}"/>
    <cellStyle name="Normal 2 2 13 5 5" xfId="25087" xr:uid="{1181C369-2320-48EB-84CE-10A3ECF5393E}"/>
    <cellStyle name="Normal 2 2 13 5 6" xfId="45455" xr:uid="{383464E8-32B7-4A5E-A662-9F17C9E97A4A}"/>
    <cellStyle name="Normal 2 2 13 6" xfId="5005" xr:uid="{AD471331-EBC5-4A64-85D1-E01859ED41A2}"/>
    <cellStyle name="Normal 2 2 13 6 2" xfId="13647" xr:uid="{E65ED6DC-E4B6-4A58-9F59-40A3E50E76D4}"/>
    <cellStyle name="Normal 2 2 13 6 2 2" xfId="34015" xr:uid="{894CB33E-4862-4E3A-8B16-F899FD9087E5}"/>
    <cellStyle name="Normal 2 2 13 6 3" xfId="20434" xr:uid="{D1FFEAD7-9259-4186-B6C3-E83C47FDC83C}"/>
    <cellStyle name="Normal 2 2 13 6 3 2" xfId="40802" xr:uid="{FBB141BE-5062-4808-9430-9F7D3B092362}"/>
    <cellStyle name="Normal 2 2 13 6 4" xfId="27223" xr:uid="{A92782FD-C608-47B9-8368-73613BEDF93D}"/>
    <cellStyle name="Normal 2 2 13 6 5" xfId="47591" xr:uid="{29AC6671-7867-467C-9957-4FA3B7B2BF88}"/>
    <cellStyle name="Normal 2 2 13 7" xfId="1905" xr:uid="{105232C9-136B-4AE3-A417-891CF122DBBE}"/>
    <cellStyle name="Normal 2 2 13 7 2" xfId="10799" xr:uid="{717A86CD-781A-4288-A7F3-1EF255FF367D}"/>
    <cellStyle name="Normal 2 2 13 7 2 2" xfId="31167" xr:uid="{DD5F3C15-E704-4D42-85B9-306285C40E5D}"/>
    <cellStyle name="Normal 2 2 13 7 3" xfId="17586" xr:uid="{03ACAA7F-356E-4782-A096-CA2A11621EFE}"/>
    <cellStyle name="Normal 2 2 13 7 3 2" xfId="37954" xr:uid="{2B6E79E0-1419-472B-BE55-4FCF08C02218}"/>
    <cellStyle name="Normal 2 2 13 7 4" xfId="24375" xr:uid="{54EAAFEA-DDA5-47DF-856E-693DC7E2F092}"/>
    <cellStyle name="Normal 2 2 13 7 5" xfId="44743" xr:uid="{51F927CD-A70A-4CFD-A3CB-C6AA636FA1B6}"/>
    <cellStyle name="Normal 2 2 13 8" xfId="9778" xr:uid="{6962F129-D3C1-4DF7-B20F-6004C403A0E5}"/>
    <cellStyle name="Normal 2 2 13 8 2" xfId="30146" xr:uid="{B80C3CB8-9DEE-4F19-823B-227E6F0F7AB4}"/>
    <cellStyle name="Normal 2 2 13 9" xfId="16566" xr:uid="{B32131DE-C6BE-4980-92FA-F9B12C7B2BB2}"/>
    <cellStyle name="Normal 2 2 13 9 2" xfId="36934" xr:uid="{FE476DE3-7F82-474E-A98A-9E89101EAB4D}"/>
    <cellStyle name="Normal 2 2 13_Exec Drivers" xfId="8654" xr:uid="{89D7CB22-950B-4AF7-9234-9BB9A444BCD9}"/>
    <cellStyle name="Normal 2 2 14" xfId="145" xr:uid="{F2908711-64EB-4A01-AAF3-DFF3B8EEC618}"/>
    <cellStyle name="Normal 2 2 14 10" xfId="23361" xr:uid="{2BEFCF09-A525-47C4-A7DC-A96E5FBD5DBF}"/>
    <cellStyle name="Normal 2 2 14 11" xfId="43729" xr:uid="{6E9E8951-4B66-44E6-8BB6-B21ED2DE4172}"/>
    <cellStyle name="Normal 2 2 14 2" xfId="1452" xr:uid="{DF5A0CB4-154C-4108-A80F-7F26D7A08FFC}"/>
    <cellStyle name="Normal 2 2 14 2 10" xfId="44312" xr:uid="{379FE8F5-39AC-48DB-93F6-E4254CCF4B28}"/>
    <cellStyle name="Normal 2 2 14 2 2" xfId="4062" xr:uid="{49541256-4BDA-4DB9-BF4C-CDE75C182CCC}"/>
    <cellStyle name="Normal 2 2 14 2 2 2" xfId="6922" xr:uid="{73F5AAB5-EF64-449D-BE8E-E7889B7E2963}"/>
    <cellStyle name="Normal 2 2 14 2 2 2 2" xfId="15564" xr:uid="{0E27D72D-D5A4-41AD-B747-37D8479D77BF}"/>
    <cellStyle name="Normal 2 2 14 2 2 2 2 2" xfId="35932" xr:uid="{6B06AF67-EE7B-42E4-B955-AA6C1F04B313}"/>
    <cellStyle name="Normal 2 2 14 2 2 2 3" xfId="22351" xr:uid="{2345D912-7392-4D6E-B726-214C8A96D63E}"/>
    <cellStyle name="Normal 2 2 14 2 2 2 3 2" xfId="42719" xr:uid="{36D83AC0-8CEA-4129-B3A4-C02DC7C51FA5}"/>
    <cellStyle name="Normal 2 2 14 2 2 2 4" xfId="29140" xr:uid="{93930789-B84A-49CB-9EA3-77D21A03F132}"/>
    <cellStyle name="Normal 2 2 14 2 2 2 5" xfId="49508" xr:uid="{B223E1B5-79D4-4B41-814A-AFBD9DF28852}"/>
    <cellStyle name="Normal 2 2 14 2 2 3" xfId="12716" xr:uid="{5E5C2CE5-FC5B-48FD-A02E-FAD443D9602F}"/>
    <cellStyle name="Normal 2 2 14 2 2 3 2" xfId="33084" xr:uid="{BA14CF49-5C2F-4DD2-9991-E5BF8098968A}"/>
    <cellStyle name="Normal 2 2 14 2 2 4" xfId="19503" xr:uid="{3A6B543B-B17D-4718-98D8-16732E5FF6AB}"/>
    <cellStyle name="Normal 2 2 14 2 2 4 2" xfId="39871" xr:uid="{55AD3BDB-F630-4AAC-A9FA-7F54F200E7A2}"/>
    <cellStyle name="Normal 2 2 14 2 2 5" xfId="26292" xr:uid="{FCBF9D82-6ECD-4579-B125-9D8C01F0AA0A}"/>
    <cellStyle name="Normal 2 2 14 2 2 6" xfId="46660" xr:uid="{B39B105F-C7B4-43DD-B3C7-F6460A6AFC08}"/>
    <cellStyle name="Normal 2 2 14 2 2_Exec Drivers" xfId="2107" xr:uid="{AFE401D5-9166-44F9-8419-E4D42175E9C6}"/>
    <cellStyle name="Normal 2 2 14 2 3" xfId="4786" xr:uid="{1DEF78BB-4405-4F04-AE30-E1B69D6AA84B}"/>
    <cellStyle name="Normal 2 2 14 2 3 2" xfId="7634" xr:uid="{A427246A-A17E-4968-B994-B7093EE47A78}"/>
    <cellStyle name="Normal 2 2 14 2 3 2 2" xfId="16276" xr:uid="{EBE0AACD-B3B6-49B1-BF15-31405A59EEE3}"/>
    <cellStyle name="Normal 2 2 14 2 3 2 2 2" xfId="36644" xr:uid="{6F260F4F-D086-40F4-A80D-18D983362C5C}"/>
    <cellStyle name="Normal 2 2 14 2 3 2 3" xfId="23063" xr:uid="{A56550CF-F940-46B5-9BEB-3B5153C2C784}"/>
    <cellStyle name="Normal 2 2 14 2 3 2 3 2" xfId="43431" xr:uid="{04E95D68-58FA-4C38-BE55-40E77C17B569}"/>
    <cellStyle name="Normal 2 2 14 2 3 2 4" xfId="29852" xr:uid="{E1321A0E-CC56-4ECB-A033-E97B899DB6BD}"/>
    <cellStyle name="Normal 2 2 14 2 3 2 5" xfId="50220" xr:uid="{0489966E-0C7B-4EB3-B14C-C08BDE4B5C6E}"/>
    <cellStyle name="Normal 2 2 14 2 3 3" xfId="13428" xr:uid="{580853E7-FD30-4C26-A92B-1D640865A4BC}"/>
    <cellStyle name="Normal 2 2 14 2 3 3 2" xfId="33796" xr:uid="{E7DD5BD3-BA17-490A-9225-7A59F15A5602}"/>
    <cellStyle name="Normal 2 2 14 2 3 4" xfId="20215" xr:uid="{F33308E6-F7AF-49C0-8CD8-A015788BFEED}"/>
    <cellStyle name="Normal 2 2 14 2 3 4 2" xfId="40583" xr:uid="{7308A636-7776-4FA2-B308-8A7CF11A3152}"/>
    <cellStyle name="Normal 2 2 14 2 3 5" xfId="27004" xr:uid="{73394D16-4FF1-4664-B1E2-AA80358359FC}"/>
    <cellStyle name="Normal 2 2 14 2 3 6" xfId="47372" xr:uid="{A0AC9F35-D135-4AD7-A346-E354024ED850}"/>
    <cellStyle name="Normal 2 2 14 2 4" xfId="3314" xr:uid="{17DB2C19-3B41-4C43-8C5F-137FE5738658}"/>
    <cellStyle name="Normal 2 2 14 2 4 2" xfId="6210" xr:uid="{5C089E58-922D-4DE0-BABB-7A2FF3B5E4B1}"/>
    <cellStyle name="Normal 2 2 14 2 4 2 2" xfId="14852" xr:uid="{1237D066-8FE7-4248-A521-D4CDA01D26F2}"/>
    <cellStyle name="Normal 2 2 14 2 4 2 2 2" xfId="35220" xr:uid="{19BAF5CB-93A2-4064-9F9F-DDA16378A7F5}"/>
    <cellStyle name="Normal 2 2 14 2 4 2 3" xfId="21639" xr:uid="{C7AB3B79-8BE4-4C55-B15D-94CD0AC1FC83}"/>
    <cellStyle name="Normal 2 2 14 2 4 2 3 2" xfId="42007" xr:uid="{5ABAECE0-7BC7-44AA-BC3A-667193B70411}"/>
    <cellStyle name="Normal 2 2 14 2 4 2 4" xfId="28428" xr:uid="{1C4C7892-B62C-4FDA-A8A8-2373BD37C5BF}"/>
    <cellStyle name="Normal 2 2 14 2 4 2 5" xfId="48796" xr:uid="{8237966C-3CF0-4E60-BA77-C458714C7169}"/>
    <cellStyle name="Normal 2 2 14 2 4 3" xfId="12004" xr:uid="{A685B73D-3E0B-4649-82BD-7C7CBE576517}"/>
    <cellStyle name="Normal 2 2 14 2 4 3 2" xfId="32372" xr:uid="{0DC6F367-DC76-4D6D-A12C-B35ED3D65C53}"/>
    <cellStyle name="Normal 2 2 14 2 4 4" xfId="18791" xr:uid="{01A3775A-881A-4B92-A298-4BB460B3352F}"/>
    <cellStyle name="Normal 2 2 14 2 4 4 2" xfId="39159" xr:uid="{91A38555-5CC6-4BD9-A655-CBA4A35C50F5}"/>
    <cellStyle name="Normal 2 2 14 2 4 5" xfId="25580" xr:uid="{3B2A6936-5596-495D-86A6-49BD0D46E081}"/>
    <cellStyle name="Normal 2 2 14 2 4 6" xfId="45948" xr:uid="{4E145D77-9F0D-4B83-8837-C74273AAE554}"/>
    <cellStyle name="Normal 2 2 14 2 5" xfId="5498" xr:uid="{4A7AF6F1-1A85-410A-80FC-92761FBC3FED}"/>
    <cellStyle name="Normal 2 2 14 2 5 2" xfId="14140" xr:uid="{A177015E-1379-41A9-A1A1-0600CED3F42B}"/>
    <cellStyle name="Normal 2 2 14 2 5 2 2" xfId="34508" xr:uid="{2CCB3993-EB68-4EB0-AC52-FFF2444BAAA1}"/>
    <cellStyle name="Normal 2 2 14 2 5 3" xfId="20927" xr:uid="{4BB89918-6E08-46B8-8A96-7D70F9141CBD}"/>
    <cellStyle name="Normal 2 2 14 2 5 3 2" xfId="41295" xr:uid="{C6DBFD3E-6074-4DFD-AC58-35ABBFDDDDBB}"/>
    <cellStyle name="Normal 2 2 14 2 5 4" xfId="27716" xr:uid="{CF410424-E29F-405C-BC70-81D7CE4DE8E0}"/>
    <cellStyle name="Normal 2 2 14 2 5 5" xfId="48084" xr:uid="{9094CE89-FC88-4160-AAD7-5EDEA2290B0E}"/>
    <cellStyle name="Normal 2 2 14 2 6" xfId="2565" xr:uid="{7DD59D71-3E15-4A2A-98D6-FDBC68663D8C}"/>
    <cellStyle name="Normal 2 2 14 2 6 2" xfId="11292" xr:uid="{2B84F246-B29A-4571-901D-94E9AC2E56F9}"/>
    <cellStyle name="Normal 2 2 14 2 6 2 2" xfId="31660" xr:uid="{AAAE65B5-C889-426F-AC95-4C83B9ADB180}"/>
    <cellStyle name="Normal 2 2 14 2 6 3" xfId="18079" xr:uid="{62284F4E-0D0E-46DE-907B-05E87A8027FB}"/>
    <cellStyle name="Normal 2 2 14 2 6 3 2" xfId="38447" xr:uid="{F9F6CD70-A54B-49E1-8994-022A3241BD1B}"/>
    <cellStyle name="Normal 2 2 14 2 6 4" xfId="24868" xr:uid="{1AB19BBA-6BB6-4D2F-81D4-1F0ABA258220}"/>
    <cellStyle name="Normal 2 2 14 2 6 5" xfId="45236" xr:uid="{F48A8392-7FC1-4E62-9008-A53AF8A0A46D}"/>
    <cellStyle name="Normal 2 2 14 2 7" xfId="10368" xr:uid="{D9D25C8A-1C1B-424E-ACB8-D3F1A5528519}"/>
    <cellStyle name="Normal 2 2 14 2 7 2" xfId="30736" xr:uid="{DD82A199-D7C9-46C8-90E4-2710969CA7A8}"/>
    <cellStyle name="Normal 2 2 14 2 8" xfId="17155" xr:uid="{C50EDA48-A364-4412-81A6-1DA9EAF3C7CC}"/>
    <cellStyle name="Normal 2 2 14 2 8 2" xfId="37523" xr:uid="{5C8B74ED-0393-437D-BD4E-72FB9B107BF9}"/>
    <cellStyle name="Normal 2 2 14 2 9" xfId="23944" xr:uid="{E50294B1-4A95-4A2B-9300-4F8C92141D1F}"/>
    <cellStyle name="Normal 2 2 14 2_Exec Drivers" xfId="9006" xr:uid="{11C19B07-FC36-4EB4-B752-E44EF27FD0BE}"/>
    <cellStyle name="Normal 2 2 14 3" xfId="3546" xr:uid="{73B3D92E-F91A-4AEB-8433-5A1A85C8388D}"/>
    <cellStyle name="Normal 2 2 14 3 2" xfId="6430" xr:uid="{9C4D900E-8C67-4540-BD25-F6673E1C3091}"/>
    <cellStyle name="Normal 2 2 14 3 2 2" xfId="15072" xr:uid="{A8E15987-D9FA-47FB-A0C4-09439CF9986F}"/>
    <cellStyle name="Normal 2 2 14 3 2 2 2" xfId="35440" xr:uid="{1FAE564C-06D7-47C0-991D-1B6785B8D607}"/>
    <cellStyle name="Normal 2 2 14 3 2 3" xfId="21859" xr:uid="{8B359C4A-003D-446F-B3B8-23D14173A1BE}"/>
    <cellStyle name="Normal 2 2 14 3 2 3 2" xfId="42227" xr:uid="{6DFCA4AB-8FC2-4A0E-85DA-10EA77492E11}"/>
    <cellStyle name="Normal 2 2 14 3 2 4" xfId="28648" xr:uid="{AC71A181-227C-4FBC-A2CF-C7599A7F3853}"/>
    <cellStyle name="Normal 2 2 14 3 2 5" xfId="49016" xr:uid="{E231397D-232C-4666-9D89-FBA9654AFF16}"/>
    <cellStyle name="Normal 2 2 14 3 3" xfId="12224" xr:uid="{1603E299-0D57-4E72-BD67-9B8753425EEB}"/>
    <cellStyle name="Normal 2 2 14 3 3 2" xfId="32592" xr:uid="{44D86865-548F-4915-9BE3-0432327ED2EC}"/>
    <cellStyle name="Normal 2 2 14 3 4" xfId="19011" xr:uid="{E09B186E-BC4C-419D-96BE-6690F055F60A}"/>
    <cellStyle name="Normal 2 2 14 3 4 2" xfId="39379" xr:uid="{B8F1BF85-A78B-4AB1-AFB4-9F5F77CDB2A0}"/>
    <cellStyle name="Normal 2 2 14 3 5" xfId="25800" xr:uid="{E9852F1C-9597-49F4-B126-29BB05B70F2B}"/>
    <cellStyle name="Normal 2 2 14 3 6" xfId="46168" xr:uid="{824F702A-CAC6-4446-A964-99D07206FCB0}"/>
    <cellStyle name="Normal 2 2 14 3_Exec Drivers" xfId="8649" xr:uid="{C81D85BF-0546-4230-BA82-DDBD69B11402}"/>
    <cellStyle name="Normal 2 2 14 4" xfId="4294" xr:uid="{9C6E45CC-2095-43B1-94BC-17390D6C41EB}"/>
    <cellStyle name="Normal 2 2 14 4 2" xfId="7142" xr:uid="{201F6DF8-35C6-4A60-B883-13DDD3BA56F5}"/>
    <cellStyle name="Normal 2 2 14 4 2 2" xfId="15784" xr:uid="{9255EF02-CD78-4A7F-8DD1-92A46FE15441}"/>
    <cellStyle name="Normal 2 2 14 4 2 2 2" xfId="36152" xr:uid="{F9F48AFC-2EBC-4065-BA45-E4AE3CF58AF4}"/>
    <cellStyle name="Normal 2 2 14 4 2 3" xfId="22571" xr:uid="{0AC8654C-31B6-4658-810E-6BD9DE6CB81B}"/>
    <cellStyle name="Normal 2 2 14 4 2 3 2" xfId="42939" xr:uid="{E458CCF3-CC7D-453E-9BD0-D6951145C231}"/>
    <cellStyle name="Normal 2 2 14 4 2 4" xfId="29360" xr:uid="{7C3E73B1-8C74-497A-B90B-E35E112B3194}"/>
    <cellStyle name="Normal 2 2 14 4 2 5" xfId="49728" xr:uid="{0B44300E-76FC-413E-9377-C5D4FA9F9D56}"/>
    <cellStyle name="Normal 2 2 14 4 3" xfId="12936" xr:uid="{C7C7084A-9121-4F6E-AA11-2C08DC26183A}"/>
    <cellStyle name="Normal 2 2 14 4 3 2" xfId="33304" xr:uid="{FF13F440-25CE-421A-8C85-4629B7F20577}"/>
    <cellStyle name="Normal 2 2 14 4 4" xfId="19723" xr:uid="{B1B96006-CAB0-4890-BAE0-2D0C51604EF4}"/>
    <cellStyle name="Normal 2 2 14 4 4 2" xfId="40091" xr:uid="{3882D7EB-9D0E-49DD-B3D6-39EFAB68B2E8}"/>
    <cellStyle name="Normal 2 2 14 4 5" xfId="26512" xr:uid="{4E73DA06-4266-47FC-BAE7-216EC75D769D}"/>
    <cellStyle name="Normal 2 2 14 4 6" xfId="46880" xr:uid="{C5AA3771-CDDC-48C8-9189-A99A64D6F575}"/>
    <cellStyle name="Normal 2 2 14 5" xfId="2798" xr:uid="{827C5BBF-B7CF-433A-AD20-09F9E96AA6B1}"/>
    <cellStyle name="Normal 2 2 14 5 2" xfId="5718" xr:uid="{2544DD33-F634-44DB-860B-624F350C6D2A}"/>
    <cellStyle name="Normal 2 2 14 5 2 2" xfId="14360" xr:uid="{8DFB6679-9C52-4BBE-AF8E-A3323AD12137}"/>
    <cellStyle name="Normal 2 2 14 5 2 2 2" xfId="34728" xr:uid="{8840D16C-EC00-4CCA-9BBB-0B46A05833A4}"/>
    <cellStyle name="Normal 2 2 14 5 2 3" xfId="21147" xr:uid="{9418F6AF-AC49-40E2-A31E-C21CC06D9FD3}"/>
    <cellStyle name="Normal 2 2 14 5 2 3 2" xfId="41515" xr:uid="{A2187B86-82F4-41D8-A927-3B9BACADA565}"/>
    <cellStyle name="Normal 2 2 14 5 2 4" xfId="27936" xr:uid="{F790A74C-1CC0-4D91-9D5C-440303D6A283}"/>
    <cellStyle name="Normal 2 2 14 5 2 5" xfId="48304" xr:uid="{9565BFCE-118F-419F-94BC-1EF09D231C6C}"/>
    <cellStyle name="Normal 2 2 14 5 3" xfId="11512" xr:uid="{39F735BA-C591-42FC-AEAA-6FABC1CC6E13}"/>
    <cellStyle name="Normal 2 2 14 5 3 2" xfId="31880" xr:uid="{3FAD55BA-CA3C-4CE6-957E-3A389FE809FD}"/>
    <cellStyle name="Normal 2 2 14 5 4" xfId="18299" xr:uid="{18421EE0-462B-4DEA-A7EC-3F4E14AD85F5}"/>
    <cellStyle name="Normal 2 2 14 5 4 2" xfId="38667" xr:uid="{9C105FF0-DF77-4CC4-833E-27D92C2737D5}"/>
    <cellStyle name="Normal 2 2 14 5 5" xfId="25088" xr:uid="{1C9637F2-6539-475F-9037-82A27BA76447}"/>
    <cellStyle name="Normal 2 2 14 5 6" xfId="45456" xr:uid="{DDA16A6A-7C54-4D60-ADC2-33F1473C308B}"/>
    <cellStyle name="Normal 2 2 14 6" xfId="5006" xr:uid="{7D6D89B6-D5F5-49DA-818A-84A3D6CD5FCC}"/>
    <cellStyle name="Normal 2 2 14 6 2" xfId="13648" xr:uid="{7B3FE9F1-A62C-4B8A-A0FC-9D425F67F71A}"/>
    <cellStyle name="Normal 2 2 14 6 2 2" xfId="34016" xr:uid="{C72FBF14-C842-42B7-BDD4-C18BE6867BC8}"/>
    <cellStyle name="Normal 2 2 14 6 3" xfId="20435" xr:uid="{878A3CC3-8CCB-45AA-ADF2-A7797AEDA40E}"/>
    <cellStyle name="Normal 2 2 14 6 3 2" xfId="40803" xr:uid="{FA911CA9-5649-40A4-81B7-14494D293B90}"/>
    <cellStyle name="Normal 2 2 14 6 4" xfId="27224" xr:uid="{178ABAE3-9BA1-4ABB-89EB-51EF6AD2E9DD}"/>
    <cellStyle name="Normal 2 2 14 6 5" xfId="47592" xr:uid="{C34BA9FB-B6FF-4997-946B-AFD8D4C454EE}"/>
    <cellStyle name="Normal 2 2 14 7" xfId="1906" xr:uid="{32D0100F-D3DD-4EE8-B10F-353BA856BE61}"/>
    <cellStyle name="Normal 2 2 14 7 2" xfId="10800" xr:uid="{6C57C4AD-3D09-471B-AE3C-C3559819CF8E}"/>
    <cellStyle name="Normal 2 2 14 7 2 2" xfId="31168" xr:uid="{92028E83-BBD6-4BA1-9C7F-C69741C2BA66}"/>
    <cellStyle name="Normal 2 2 14 7 3" xfId="17587" xr:uid="{35F574FD-BA28-417F-B51D-9084FFC31E48}"/>
    <cellStyle name="Normal 2 2 14 7 3 2" xfId="37955" xr:uid="{738A1690-F56D-4DED-A535-64F0BD060EBC}"/>
    <cellStyle name="Normal 2 2 14 7 4" xfId="24376" xr:uid="{0E513A4B-B81F-4F4C-BC0F-885E023CB0C3}"/>
    <cellStyle name="Normal 2 2 14 7 5" xfId="44744" xr:uid="{6ECE684B-61AD-4F68-A4D3-DA0AF940EC81}"/>
    <cellStyle name="Normal 2 2 14 8" xfId="9784" xr:uid="{92243D6C-4AC6-4D22-96E8-E70D2862B8C0}"/>
    <cellStyle name="Normal 2 2 14 8 2" xfId="30152" xr:uid="{71F2D18A-54EC-4BAD-9614-15BBA76B4B19}"/>
    <cellStyle name="Normal 2 2 14 9" xfId="16572" xr:uid="{2B8AED96-5985-479A-8B3B-83843B2F3CAA}"/>
    <cellStyle name="Normal 2 2 14 9 2" xfId="36940" xr:uid="{637E547D-96B8-48DD-B19F-0DAB0BE3952E}"/>
    <cellStyle name="Normal 2 2 14_Exec Drivers" xfId="8918" xr:uid="{2E7F0895-6595-44B7-BA2B-B4D0525DB133}"/>
    <cellStyle name="Normal 2 2 15" xfId="158" xr:uid="{0C5C62C3-1901-4CD2-BD7B-CB94EF5A19AC}"/>
    <cellStyle name="Normal 2 2 15 10" xfId="23368" xr:uid="{0B319DF8-8631-4FB6-9ACD-13F35C36FC6F}"/>
    <cellStyle name="Normal 2 2 15 11" xfId="43736" xr:uid="{1FABB48B-84F0-4D68-B139-6AA41AFF9C41}"/>
    <cellStyle name="Normal 2 2 15 2" xfId="1459" xr:uid="{35E6DC76-4434-4EB8-B98E-3D7438662490}"/>
    <cellStyle name="Normal 2 2 15 2 10" xfId="44319" xr:uid="{DED9A5FC-C6EF-4D43-838C-D366CE215141}"/>
    <cellStyle name="Normal 2 2 15 2 2" xfId="4049" xr:uid="{2AE95614-BA13-49E7-A76A-BC59784255A1}"/>
    <cellStyle name="Normal 2 2 15 2 2 2" xfId="6915" xr:uid="{518FB641-1CAF-4CA4-AA22-34B090C8CBD9}"/>
    <cellStyle name="Normal 2 2 15 2 2 2 2" xfId="15557" xr:uid="{BE6972AE-AB8D-4124-9C9E-49D9C1464937}"/>
    <cellStyle name="Normal 2 2 15 2 2 2 2 2" xfId="35925" xr:uid="{79CC7573-9B56-4BAE-932F-C84E46E6FDC4}"/>
    <cellStyle name="Normal 2 2 15 2 2 2 3" xfId="22344" xr:uid="{84DA5531-D0E5-4CB0-A13B-37A5D9BD67CE}"/>
    <cellStyle name="Normal 2 2 15 2 2 2 3 2" xfId="42712" xr:uid="{A47931FF-7585-4870-A224-949134526FC8}"/>
    <cellStyle name="Normal 2 2 15 2 2 2 4" xfId="29133" xr:uid="{951F6198-00DA-42DA-AEB2-01E0D8B0D254}"/>
    <cellStyle name="Normal 2 2 15 2 2 2 5" xfId="49501" xr:uid="{73E1B886-72B5-45E0-8EBB-DD7B1F8D4410}"/>
    <cellStyle name="Normal 2 2 15 2 2 3" xfId="12709" xr:uid="{3821719E-3E21-4CE1-BCC4-0C7BCD3602EA}"/>
    <cellStyle name="Normal 2 2 15 2 2 3 2" xfId="33077" xr:uid="{C9653541-415C-45DC-BA6D-BAA3032A236F}"/>
    <cellStyle name="Normal 2 2 15 2 2 4" xfId="19496" xr:uid="{CF4D4589-A51C-4D31-99BA-57DE81373AB0}"/>
    <cellStyle name="Normal 2 2 15 2 2 4 2" xfId="39864" xr:uid="{44B04D83-9E13-4748-AA15-292ADA78B5CF}"/>
    <cellStyle name="Normal 2 2 15 2 2 5" xfId="26285" xr:uid="{23393481-4A65-4E65-8D14-78C021918EB1}"/>
    <cellStyle name="Normal 2 2 15 2 2 6" xfId="46653" xr:uid="{893B6D7D-DD90-4B68-B30D-8C9C0739126A}"/>
    <cellStyle name="Normal 2 2 15 2 2_Exec Drivers" xfId="9144" xr:uid="{AF38787D-961A-4F08-AD04-5F5C87AC60A2}"/>
    <cellStyle name="Normal 2 2 15 2 3" xfId="4779" xr:uid="{A8C30EFC-2EE9-456E-88D2-62A5927622DF}"/>
    <cellStyle name="Normal 2 2 15 2 3 2" xfId="7627" xr:uid="{3446AF3D-62F5-4D37-B2FD-E399DAB1986B}"/>
    <cellStyle name="Normal 2 2 15 2 3 2 2" xfId="16269" xr:uid="{F112350F-7DC6-4585-8FB2-1314DD1DA471}"/>
    <cellStyle name="Normal 2 2 15 2 3 2 2 2" xfId="36637" xr:uid="{7FF27F6D-0B55-4521-B154-2D7C13F237D4}"/>
    <cellStyle name="Normal 2 2 15 2 3 2 3" xfId="23056" xr:uid="{EC64AB80-115A-4760-AC18-131F5B3E5417}"/>
    <cellStyle name="Normal 2 2 15 2 3 2 3 2" xfId="43424" xr:uid="{6F6532BC-97E5-449E-9AB3-AE39407DCF4E}"/>
    <cellStyle name="Normal 2 2 15 2 3 2 4" xfId="29845" xr:uid="{436CFF81-710B-49C5-AFAC-BFE73266B594}"/>
    <cellStyle name="Normal 2 2 15 2 3 2 5" xfId="50213" xr:uid="{35A33BEB-F1A7-4546-84D2-1ED5C2607E8F}"/>
    <cellStyle name="Normal 2 2 15 2 3 3" xfId="13421" xr:uid="{A6335050-ADA9-4CE3-BE95-0D4FF50E22C0}"/>
    <cellStyle name="Normal 2 2 15 2 3 3 2" xfId="33789" xr:uid="{2B86540A-2BC9-484C-9B14-011877748776}"/>
    <cellStyle name="Normal 2 2 15 2 3 4" xfId="20208" xr:uid="{BEFEEE23-6539-4D69-9674-7B2025810331}"/>
    <cellStyle name="Normal 2 2 15 2 3 4 2" xfId="40576" xr:uid="{CC97CC08-B783-4AE0-8394-5BF2C121BEA6}"/>
    <cellStyle name="Normal 2 2 15 2 3 5" xfId="26997" xr:uid="{49266DA9-1E84-4610-AA02-F1F95417B04A}"/>
    <cellStyle name="Normal 2 2 15 2 3 6" xfId="47365" xr:uid="{3CC56C30-432E-4B9E-933A-256D013426CA}"/>
    <cellStyle name="Normal 2 2 15 2 4" xfId="3301" xr:uid="{9C9EFF87-5D8B-47E1-816A-6F31641BF981}"/>
    <cellStyle name="Normal 2 2 15 2 4 2" xfId="6203" xr:uid="{D0948C36-4C12-44B0-BE4C-01978F360741}"/>
    <cellStyle name="Normal 2 2 15 2 4 2 2" xfId="14845" xr:uid="{B310950A-FE84-407C-8D03-A328489B8EC3}"/>
    <cellStyle name="Normal 2 2 15 2 4 2 2 2" xfId="35213" xr:uid="{CC98476D-EA1F-4207-8D05-D21A7F46EB79}"/>
    <cellStyle name="Normal 2 2 15 2 4 2 3" xfId="21632" xr:uid="{D63BDA8A-0C0F-4D98-9004-0C653E2C8209}"/>
    <cellStyle name="Normal 2 2 15 2 4 2 3 2" xfId="42000" xr:uid="{1C9840FD-A972-43D0-B090-22271E81E132}"/>
    <cellStyle name="Normal 2 2 15 2 4 2 4" xfId="28421" xr:uid="{22EFA980-CB0C-4C4D-B483-760490EBEA05}"/>
    <cellStyle name="Normal 2 2 15 2 4 2 5" xfId="48789" xr:uid="{07F9056D-2AA1-411E-95D3-D968E53F6261}"/>
    <cellStyle name="Normal 2 2 15 2 4 3" xfId="11997" xr:uid="{1A4A1FF9-1D48-49F2-91C6-63DA972F2E42}"/>
    <cellStyle name="Normal 2 2 15 2 4 3 2" xfId="32365" xr:uid="{45D9F48C-CE4D-4733-A88D-DCDB496FB62F}"/>
    <cellStyle name="Normal 2 2 15 2 4 4" xfId="18784" xr:uid="{CF02427F-FD8E-46D2-8F5A-D89793D3D7F3}"/>
    <cellStyle name="Normal 2 2 15 2 4 4 2" xfId="39152" xr:uid="{9E9F5F1A-0DBF-407E-A0AC-C6C343BC83A5}"/>
    <cellStyle name="Normal 2 2 15 2 4 5" xfId="25573" xr:uid="{735E6DE5-130F-4193-97FE-22BC67C7BF85}"/>
    <cellStyle name="Normal 2 2 15 2 4 6" xfId="45941" xr:uid="{174E46C8-B67C-48FC-8007-9B5ECDCDD1BF}"/>
    <cellStyle name="Normal 2 2 15 2 5" xfId="5491" xr:uid="{045614E2-D879-4F65-8B54-7EED1E1E1951}"/>
    <cellStyle name="Normal 2 2 15 2 5 2" xfId="14133" xr:uid="{C310F70E-50C8-452D-9486-0B5E1FA9DDF2}"/>
    <cellStyle name="Normal 2 2 15 2 5 2 2" xfId="34501" xr:uid="{545E4C1A-A8CA-45BC-A255-81BCBA2CF356}"/>
    <cellStyle name="Normal 2 2 15 2 5 3" xfId="20920" xr:uid="{AD07EBEE-7CC5-47C1-955B-599B6D919C35}"/>
    <cellStyle name="Normal 2 2 15 2 5 3 2" xfId="41288" xr:uid="{F71BA4AA-6379-4891-9653-91EFF9F63714}"/>
    <cellStyle name="Normal 2 2 15 2 5 4" xfId="27709" xr:uid="{3A3926AE-EA8A-41F1-90D8-D7A77D110DFA}"/>
    <cellStyle name="Normal 2 2 15 2 5 5" xfId="48077" xr:uid="{58134B98-D973-4F98-8E92-930DF6E5481E}"/>
    <cellStyle name="Normal 2 2 15 2 6" xfId="2552" xr:uid="{142B27D2-A3FE-4CD4-A1B0-FD7AA04D2D2B}"/>
    <cellStyle name="Normal 2 2 15 2 6 2" xfId="11285" xr:uid="{C27ABDDE-FCE0-441B-9A03-0CB410721248}"/>
    <cellStyle name="Normal 2 2 15 2 6 2 2" xfId="31653" xr:uid="{32D9CAE9-C970-495C-8B3E-A2759991201B}"/>
    <cellStyle name="Normal 2 2 15 2 6 3" xfId="18072" xr:uid="{3DCE04BD-D6A4-42DF-9470-95A7E3D77035}"/>
    <cellStyle name="Normal 2 2 15 2 6 3 2" xfId="38440" xr:uid="{AB7D6970-DCC7-4C46-A310-CA1CF61CB67E}"/>
    <cellStyle name="Normal 2 2 15 2 6 4" xfId="24861" xr:uid="{07BCC1A1-CDAC-4FD2-8351-D8C3550FA386}"/>
    <cellStyle name="Normal 2 2 15 2 6 5" xfId="45229" xr:uid="{682A3386-A556-40CD-A355-F180CCB35DF1}"/>
    <cellStyle name="Normal 2 2 15 2 7" xfId="10375" xr:uid="{AC7C3FC9-85B2-4EE3-9AFC-CA9871BB25B0}"/>
    <cellStyle name="Normal 2 2 15 2 7 2" xfId="30743" xr:uid="{2CFCE369-77EA-4472-A272-0C5207F53346}"/>
    <cellStyle name="Normal 2 2 15 2 8" xfId="17162" xr:uid="{49379166-D310-4A39-84D8-5A5616DE8A92}"/>
    <cellStyle name="Normal 2 2 15 2 8 2" xfId="37530" xr:uid="{B88E18E9-70B7-456B-A51F-0277682FE933}"/>
    <cellStyle name="Normal 2 2 15 2 9" xfId="23951" xr:uid="{32A37422-1984-47F0-8F0A-03BD5A504472}"/>
    <cellStyle name="Normal 2 2 15 2_Exec Drivers" xfId="8904" xr:uid="{017E358B-E156-4B06-8EE8-6ADB97C92B1F}"/>
    <cellStyle name="Normal 2 2 15 3" xfId="3547" xr:uid="{2753E022-9F85-43FB-A75F-1F2F8CB0A0E8}"/>
    <cellStyle name="Normal 2 2 15 3 2" xfId="6431" xr:uid="{37862C20-B4A2-4A68-9706-17972D587A7C}"/>
    <cellStyle name="Normal 2 2 15 3 2 2" xfId="15073" xr:uid="{3F995ACF-63B8-4FB7-8D01-9ED22F5C35EA}"/>
    <cellStyle name="Normal 2 2 15 3 2 2 2" xfId="35441" xr:uid="{8863A482-4694-4DB0-91DF-942CBEB35EDE}"/>
    <cellStyle name="Normal 2 2 15 3 2 3" xfId="21860" xr:uid="{17AC2DFF-8D59-46DC-8A86-76646BC40F67}"/>
    <cellStyle name="Normal 2 2 15 3 2 3 2" xfId="42228" xr:uid="{0C1ED15C-2E69-46E2-8AE7-DA44A3D38DA7}"/>
    <cellStyle name="Normal 2 2 15 3 2 4" xfId="28649" xr:uid="{E88CBF14-08FB-41F0-8B0E-DC1B75130BE6}"/>
    <cellStyle name="Normal 2 2 15 3 2 5" xfId="49017" xr:uid="{01B9B205-3B67-41F4-A63B-BE456F173B85}"/>
    <cellStyle name="Normal 2 2 15 3 3" xfId="12225" xr:uid="{A7A58144-C287-42BC-9DC0-EAB5796D4F59}"/>
    <cellStyle name="Normal 2 2 15 3 3 2" xfId="32593" xr:uid="{25B93747-6F67-41BE-AC8C-6DD3B0E7AAB1}"/>
    <cellStyle name="Normal 2 2 15 3 4" xfId="19012" xr:uid="{6DEF836D-54D0-455F-BA9B-2374DBE7AA38}"/>
    <cellStyle name="Normal 2 2 15 3 4 2" xfId="39380" xr:uid="{0F8CA41F-2CD4-4E98-B78A-A09DBCE61A8A}"/>
    <cellStyle name="Normal 2 2 15 3 5" xfId="25801" xr:uid="{59F5CA89-8626-43CE-99B8-BF2174EB8AEB}"/>
    <cellStyle name="Normal 2 2 15 3 6" xfId="46169" xr:uid="{29E29A7C-2F0E-4135-940E-97CA8B4F8337}"/>
    <cellStyle name="Normal 2 2 15 3_Exec Drivers" xfId="8684" xr:uid="{77BE1D0E-5302-4844-A00B-A0ED5D60B882}"/>
    <cellStyle name="Normal 2 2 15 4" xfId="4295" xr:uid="{D24C1B50-ADDF-4F90-B3A0-B84D59AB4AAF}"/>
    <cellStyle name="Normal 2 2 15 4 2" xfId="7143" xr:uid="{CE619EEF-4979-4639-8BD3-AD6C29482A37}"/>
    <cellStyle name="Normal 2 2 15 4 2 2" xfId="15785" xr:uid="{4AED9786-787C-4A2C-A4CF-E5BAD64DEF75}"/>
    <cellStyle name="Normal 2 2 15 4 2 2 2" xfId="36153" xr:uid="{EA4EBA7B-1FEC-4C4F-AE4D-A89A7F8197FC}"/>
    <cellStyle name="Normal 2 2 15 4 2 3" xfId="22572" xr:uid="{05567471-093A-4503-A1C2-7B9E46DDC39B}"/>
    <cellStyle name="Normal 2 2 15 4 2 3 2" xfId="42940" xr:uid="{D9259B1A-FD79-4AD4-8589-DDC0889B78F5}"/>
    <cellStyle name="Normal 2 2 15 4 2 4" xfId="29361" xr:uid="{45C207AA-2F73-451B-9C5B-F5AE8CC6E1A0}"/>
    <cellStyle name="Normal 2 2 15 4 2 5" xfId="49729" xr:uid="{5B5B0BD0-AC32-430D-BF8D-BDDEEA2A0A53}"/>
    <cellStyle name="Normal 2 2 15 4 3" xfId="12937" xr:uid="{17F25ADD-B26E-45B7-AE93-05F94A31A551}"/>
    <cellStyle name="Normal 2 2 15 4 3 2" xfId="33305" xr:uid="{3FBF5D66-744F-4EB4-B224-162BB8A218BA}"/>
    <cellStyle name="Normal 2 2 15 4 4" xfId="19724" xr:uid="{8F6828EF-C58D-44A1-A6B8-BDB95E3B63D7}"/>
    <cellStyle name="Normal 2 2 15 4 4 2" xfId="40092" xr:uid="{297E21D1-733C-483E-8D5A-AB1712F19ECE}"/>
    <cellStyle name="Normal 2 2 15 4 5" xfId="26513" xr:uid="{F4AAC4F5-6C2B-477A-A34C-BC5968087EC1}"/>
    <cellStyle name="Normal 2 2 15 4 6" xfId="46881" xr:uid="{DE70EA93-CD2E-48C8-AA5A-5C6CBABCDF97}"/>
    <cellStyle name="Normal 2 2 15 5" xfId="2799" xr:uid="{D3EBC465-8E6A-4B9B-A0B9-30AC7DA2F45F}"/>
    <cellStyle name="Normal 2 2 15 5 2" xfId="5719" xr:uid="{090848C8-054B-47C2-AF7C-0361744E570C}"/>
    <cellStyle name="Normal 2 2 15 5 2 2" xfId="14361" xr:uid="{AF1A1A26-D2F1-47F0-BB60-DE9C776F2B92}"/>
    <cellStyle name="Normal 2 2 15 5 2 2 2" xfId="34729" xr:uid="{7960ACFC-EAD8-418C-BC13-5548A44A61B4}"/>
    <cellStyle name="Normal 2 2 15 5 2 3" xfId="21148" xr:uid="{8684D6A5-EF02-492D-91D6-CE824D5FD645}"/>
    <cellStyle name="Normal 2 2 15 5 2 3 2" xfId="41516" xr:uid="{60CA3A6F-A6D3-42AD-B865-376254C9F1CB}"/>
    <cellStyle name="Normal 2 2 15 5 2 4" xfId="27937" xr:uid="{65C8710B-F560-49E9-A59A-57416C34E635}"/>
    <cellStyle name="Normal 2 2 15 5 2 5" xfId="48305" xr:uid="{64A0C01D-A295-439F-B183-757CB44910AC}"/>
    <cellStyle name="Normal 2 2 15 5 3" xfId="11513" xr:uid="{7B5B02E2-A86D-494F-8F3C-AE2B2B1D53A6}"/>
    <cellStyle name="Normal 2 2 15 5 3 2" xfId="31881" xr:uid="{CBD17A6B-7C82-4F04-AE6E-025265070548}"/>
    <cellStyle name="Normal 2 2 15 5 4" xfId="18300" xr:uid="{8189D0F1-00C7-4FD2-AEE4-DBD53B46811A}"/>
    <cellStyle name="Normal 2 2 15 5 4 2" xfId="38668" xr:uid="{2CB79AB1-6C34-4F81-81B9-5AB2A73A9A06}"/>
    <cellStyle name="Normal 2 2 15 5 5" xfId="25089" xr:uid="{87A8EBCA-7CB1-44C0-8CD7-60E7C5301089}"/>
    <cellStyle name="Normal 2 2 15 5 6" xfId="45457" xr:uid="{9040B0B7-8B87-4401-BCDB-FD361F958B08}"/>
    <cellStyle name="Normal 2 2 15 6" xfId="5007" xr:uid="{1A50D38B-6981-4016-A86D-F730F0A335C2}"/>
    <cellStyle name="Normal 2 2 15 6 2" xfId="13649" xr:uid="{158CEA98-B404-4220-867F-E02D517A3730}"/>
    <cellStyle name="Normal 2 2 15 6 2 2" xfId="34017" xr:uid="{FE815CF7-305C-4775-BA04-03269080E0CE}"/>
    <cellStyle name="Normal 2 2 15 6 3" xfId="20436" xr:uid="{5E4F0E69-2A94-429F-B893-184CE5077664}"/>
    <cellStyle name="Normal 2 2 15 6 3 2" xfId="40804" xr:uid="{7E8861D6-1A12-401B-93E4-303A179BB7C0}"/>
    <cellStyle name="Normal 2 2 15 6 4" xfId="27225" xr:uid="{0B055F67-A829-4738-AC64-A40D6E0D9D9F}"/>
    <cellStyle name="Normal 2 2 15 6 5" xfId="47593" xr:uid="{5D46AE71-95AB-4D34-BD80-113E829CF7C9}"/>
    <cellStyle name="Normal 2 2 15 7" xfId="1907" xr:uid="{59805DCF-992E-411C-BC13-02312FB67BFB}"/>
    <cellStyle name="Normal 2 2 15 7 2" xfId="10801" xr:uid="{1D6B2572-5DA4-4835-98B7-BA4F22BA46B9}"/>
    <cellStyle name="Normal 2 2 15 7 2 2" xfId="31169" xr:uid="{7836A63B-ABA3-4A71-8AF8-BD1592E548B8}"/>
    <cellStyle name="Normal 2 2 15 7 3" xfId="17588" xr:uid="{AA9085BC-8749-45B2-976E-31C662C224B4}"/>
    <cellStyle name="Normal 2 2 15 7 3 2" xfId="37956" xr:uid="{4FB0D74C-753D-4C8B-9066-56146449AFDF}"/>
    <cellStyle name="Normal 2 2 15 7 4" xfId="24377" xr:uid="{F1B7C1E6-CB47-4924-97D9-379C7D18460B}"/>
    <cellStyle name="Normal 2 2 15 7 5" xfId="44745" xr:uid="{926F1CAD-98F9-4D96-9818-080147CD820B}"/>
    <cellStyle name="Normal 2 2 15 8" xfId="9791" xr:uid="{32639EBE-1416-45A5-83F4-25725F620525}"/>
    <cellStyle name="Normal 2 2 15 8 2" xfId="30159" xr:uid="{17FEFD2B-135A-41FD-B396-D0E64A38C6DF}"/>
    <cellStyle name="Normal 2 2 15 9" xfId="16579" xr:uid="{6D6F6D16-A1C0-42C2-8750-2ED148619102}"/>
    <cellStyle name="Normal 2 2 15 9 2" xfId="36947" xr:uid="{28D4B1A8-376B-4B03-9696-7A0989256AD6}"/>
    <cellStyle name="Normal 2 2 15_Exec Drivers" xfId="9208" xr:uid="{60D36309-2B3D-4646-BCEC-EC5F6DCEA4B8}"/>
    <cellStyle name="Normal 2 2 16" xfId="171" xr:uid="{A045716F-9870-4DFE-A3DE-75241A45982C}"/>
    <cellStyle name="Normal 2 2 16 10" xfId="23375" xr:uid="{5015D197-838F-4DC8-A8C0-996EE84F90FC}"/>
    <cellStyle name="Normal 2 2 16 11" xfId="43743" xr:uid="{3D152991-DBE7-4EA1-A480-1C65DA17A5C9}"/>
    <cellStyle name="Normal 2 2 16 2" xfId="1466" xr:uid="{59ABB616-886A-4082-9346-2E6A38277047}"/>
    <cellStyle name="Normal 2 2 16 2 10" xfId="44326" xr:uid="{8DD4B77B-23B9-433D-B177-E63DC7AA1524}"/>
    <cellStyle name="Normal 2 2 16 2 2" xfId="4042" xr:uid="{25F89F8A-51CE-491E-8A3F-0B29C2AAED71}"/>
    <cellStyle name="Normal 2 2 16 2 2 2" xfId="6908" xr:uid="{3357CCD1-762B-49A2-B986-B22BC13723F8}"/>
    <cellStyle name="Normal 2 2 16 2 2 2 2" xfId="15550" xr:uid="{A554699A-B34A-40C7-9663-5E25ADA62607}"/>
    <cellStyle name="Normal 2 2 16 2 2 2 2 2" xfId="35918" xr:uid="{1CB62439-1802-422E-8E04-D3A293F7E235}"/>
    <cellStyle name="Normal 2 2 16 2 2 2 3" xfId="22337" xr:uid="{FFC5F285-D69A-4544-9F15-D2F5B589E89B}"/>
    <cellStyle name="Normal 2 2 16 2 2 2 3 2" xfId="42705" xr:uid="{CCB76E90-8A61-4C26-BE5D-E9C7FFFE2E1F}"/>
    <cellStyle name="Normal 2 2 16 2 2 2 4" xfId="29126" xr:uid="{4516CA69-6A43-406F-9CAB-27C4E6D81224}"/>
    <cellStyle name="Normal 2 2 16 2 2 2 5" xfId="49494" xr:uid="{934B1F0D-E0A0-4E5B-AAEF-1383772DA547}"/>
    <cellStyle name="Normal 2 2 16 2 2 3" xfId="12702" xr:uid="{EDC1FFAE-BDBD-4009-8998-197C0D84772B}"/>
    <cellStyle name="Normal 2 2 16 2 2 3 2" xfId="33070" xr:uid="{6883CDD5-6C63-4CDB-8DEB-13439A201E0F}"/>
    <cellStyle name="Normal 2 2 16 2 2 4" xfId="19489" xr:uid="{315581DD-4352-4C95-AD8D-26C5A371416F}"/>
    <cellStyle name="Normal 2 2 16 2 2 4 2" xfId="39857" xr:uid="{7929A61A-4A69-4A11-9344-28746E77984E}"/>
    <cellStyle name="Normal 2 2 16 2 2 5" xfId="26278" xr:uid="{1FABBBD7-E5F8-484E-99E8-6246B23874AD}"/>
    <cellStyle name="Normal 2 2 16 2 2 6" xfId="46646" xr:uid="{2757AE82-C7FF-4401-8EC3-B7ABE692DB0C}"/>
    <cellStyle name="Normal 2 2 16 2 2_Exec Drivers" xfId="8882" xr:uid="{1DF7B766-535D-4739-9E5A-A54311E44ACF}"/>
    <cellStyle name="Normal 2 2 16 2 3" xfId="4772" xr:uid="{180C3466-964F-4ED6-B7EB-DB7D45CF3E88}"/>
    <cellStyle name="Normal 2 2 16 2 3 2" xfId="7620" xr:uid="{BA556D51-A85C-4B2D-87BA-EA25B07CB252}"/>
    <cellStyle name="Normal 2 2 16 2 3 2 2" xfId="16262" xr:uid="{2CC4C944-5F98-4AC3-B7F1-D761AB891F2F}"/>
    <cellStyle name="Normal 2 2 16 2 3 2 2 2" xfId="36630" xr:uid="{DBC13DA6-0AB3-49B5-9FC6-D6AFCFCDDF0F}"/>
    <cellStyle name="Normal 2 2 16 2 3 2 3" xfId="23049" xr:uid="{2759A6F2-6A32-416F-BB64-767F421BA0C6}"/>
    <cellStyle name="Normal 2 2 16 2 3 2 3 2" xfId="43417" xr:uid="{6DA82E10-B448-4541-A191-BDFAF33DCEF2}"/>
    <cellStyle name="Normal 2 2 16 2 3 2 4" xfId="29838" xr:uid="{487AC7E7-F7CD-4AAB-BBBE-A0B4752D20FF}"/>
    <cellStyle name="Normal 2 2 16 2 3 2 5" xfId="50206" xr:uid="{8C003A80-B411-467A-8692-EE97EDF96F67}"/>
    <cellStyle name="Normal 2 2 16 2 3 3" xfId="13414" xr:uid="{A3B9337D-CDF7-407A-A25E-2FA3B7910F78}"/>
    <cellStyle name="Normal 2 2 16 2 3 3 2" xfId="33782" xr:uid="{55CD2393-5AB6-48F2-B9D5-F2457076A4DD}"/>
    <cellStyle name="Normal 2 2 16 2 3 4" xfId="20201" xr:uid="{1A0A1EEC-7BFD-491F-AC6F-1D918A7D97C6}"/>
    <cellStyle name="Normal 2 2 16 2 3 4 2" xfId="40569" xr:uid="{AD5D44FE-F757-471E-B28B-7822E519F9D3}"/>
    <cellStyle name="Normal 2 2 16 2 3 5" xfId="26990" xr:uid="{9E2915BF-3524-4F67-B913-866D51809F6E}"/>
    <cellStyle name="Normal 2 2 16 2 3 6" xfId="47358" xr:uid="{4D7FA907-BA96-4C96-B526-C121399B05A0}"/>
    <cellStyle name="Normal 2 2 16 2 4" xfId="3294" xr:uid="{47692C2B-8DE2-49AD-AE9A-CE68B241A47A}"/>
    <cellStyle name="Normal 2 2 16 2 4 2" xfId="6196" xr:uid="{37693FAA-203B-4CE1-AB26-46E4DA571E05}"/>
    <cellStyle name="Normal 2 2 16 2 4 2 2" xfId="14838" xr:uid="{81FEA741-CDF8-4D6C-8DFA-48E2A08F741E}"/>
    <cellStyle name="Normal 2 2 16 2 4 2 2 2" xfId="35206" xr:uid="{419A2145-259A-42BC-8624-9C4F65BCAA38}"/>
    <cellStyle name="Normal 2 2 16 2 4 2 3" xfId="21625" xr:uid="{4C1E058F-28C0-46F3-BD6F-3154CAE77B8F}"/>
    <cellStyle name="Normal 2 2 16 2 4 2 3 2" xfId="41993" xr:uid="{1CDB20ED-87F9-4E05-A96D-7A41B38CA830}"/>
    <cellStyle name="Normal 2 2 16 2 4 2 4" xfId="28414" xr:uid="{AFE9DB9F-9A1B-4933-911E-DD20E43CA049}"/>
    <cellStyle name="Normal 2 2 16 2 4 2 5" xfId="48782" xr:uid="{34CC0635-472A-4CD9-9497-1480DAC897C0}"/>
    <cellStyle name="Normal 2 2 16 2 4 3" xfId="11990" xr:uid="{9C290A69-EE24-498E-A696-D9274720012C}"/>
    <cellStyle name="Normal 2 2 16 2 4 3 2" xfId="32358" xr:uid="{62A2158E-4AEF-484A-94F0-B9BB57E731EB}"/>
    <cellStyle name="Normal 2 2 16 2 4 4" xfId="18777" xr:uid="{998530D3-7DDB-4FCA-87E7-16C4E71BD6F6}"/>
    <cellStyle name="Normal 2 2 16 2 4 4 2" xfId="39145" xr:uid="{1C03C1BC-52E2-4249-ABD0-D53B37C742EB}"/>
    <cellStyle name="Normal 2 2 16 2 4 5" xfId="25566" xr:uid="{B9533250-C32A-488A-92CC-321203C21281}"/>
    <cellStyle name="Normal 2 2 16 2 4 6" xfId="45934" xr:uid="{2DD4C061-3B18-4C5A-8423-CEEAB47BB77E}"/>
    <cellStyle name="Normal 2 2 16 2 5" xfId="5484" xr:uid="{5FCBB11F-AC38-482A-9ADB-0DC4D5B2DDEF}"/>
    <cellStyle name="Normal 2 2 16 2 5 2" xfId="14126" xr:uid="{CA7B0C8A-A69E-48B2-B381-7947F0A36446}"/>
    <cellStyle name="Normal 2 2 16 2 5 2 2" xfId="34494" xr:uid="{D9A4AA8A-DC9C-4ABD-ABF4-0DCA41250C65}"/>
    <cellStyle name="Normal 2 2 16 2 5 3" xfId="20913" xr:uid="{60DA2951-8633-46F5-BA9D-5EDE44BC62F3}"/>
    <cellStyle name="Normal 2 2 16 2 5 3 2" xfId="41281" xr:uid="{F3F2D993-DEC7-4A0C-8E30-AC194F9EA6CC}"/>
    <cellStyle name="Normal 2 2 16 2 5 4" xfId="27702" xr:uid="{8AAEC71D-590C-47B3-BD29-6101160D3534}"/>
    <cellStyle name="Normal 2 2 16 2 5 5" xfId="48070" xr:uid="{C571F39F-15F2-407D-ACE5-BE28CE21D8F5}"/>
    <cellStyle name="Normal 2 2 16 2 6" xfId="2545" xr:uid="{1A300F68-AB15-4045-8D73-9CE02D366C5D}"/>
    <cellStyle name="Normal 2 2 16 2 6 2" xfId="11278" xr:uid="{2CD0E31E-E7C6-4F10-BC8A-1C0A86F30CF9}"/>
    <cellStyle name="Normal 2 2 16 2 6 2 2" xfId="31646" xr:uid="{7A7A3B4F-87A3-4317-A64C-B397A71D9268}"/>
    <cellStyle name="Normal 2 2 16 2 6 3" xfId="18065" xr:uid="{8342DC71-AE60-49A0-8904-A671F2A490DB}"/>
    <cellStyle name="Normal 2 2 16 2 6 3 2" xfId="38433" xr:uid="{49861D5C-6049-47E1-AFBC-518B8803B473}"/>
    <cellStyle name="Normal 2 2 16 2 6 4" xfId="24854" xr:uid="{E73D1C67-9539-43F2-841E-D29BFFD49049}"/>
    <cellStyle name="Normal 2 2 16 2 6 5" xfId="45222" xr:uid="{F4623199-4258-4B9E-B60C-136BD82C876E}"/>
    <cellStyle name="Normal 2 2 16 2 7" xfId="10382" xr:uid="{8A9C908D-C2CE-4FCD-8154-C8FF6088CC35}"/>
    <cellStyle name="Normal 2 2 16 2 7 2" xfId="30750" xr:uid="{5E071B7D-87C0-41A5-BDE9-7C5F848EB41E}"/>
    <cellStyle name="Normal 2 2 16 2 8" xfId="17169" xr:uid="{96E68287-729D-4F36-8D2D-D5DFB88F2428}"/>
    <cellStyle name="Normal 2 2 16 2 8 2" xfId="37537" xr:uid="{B26D7F3C-5F6D-43A6-81B6-A29B73EF4E01}"/>
    <cellStyle name="Normal 2 2 16 2 9" xfId="23958" xr:uid="{D2688184-40D2-4E6D-AE45-87D0FC3BA22C}"/>
    <cellStyle name="Normal 2 2 16 2_Exec Drivers" xfId="8558" xr:uid="{C88C5CD4-F925-44DF-A45D-1FC20A78A8C2}"/>
    <cellStyle name="Normal 2 2 16 3" xfId="3548" xr:uid="{50FDD66C-4972-4E85-820E-6D7D18960277}"/>
    <cellStyle name="Normal 2 2 16 3 2" xfId="6432" xr:uid="{73BD7865-1648-4D2B-8DFA-94B4043C711D}"/>
    <cellStyle name="Normal 2 2 16 3 2 2" xfId="15074" xr:uid="{3304B3CC-9B38-4223-84F7-0B120CE51FE3}"/>
    <cellStyle name="Normal 2 2 16 3 2 2 2" xfId="35442" xr:uid="{F6890A10-DEBB-4A14-9F38-E54C84C0584C}"/>
    <cellStyle name="Normal 2 2 16 3 2 3" xfId="21861" xr:uid="{1487AD59-C0FC-4156-8600-B9CD4FAE7695}"/>
    <cellStyle name="Normal 2 2 16 3 2 3 2" xfId="42229" xr:uid="{AB56F18E-74D2-42E2-8DFA-4A70E3D898A0}"/>
    <cellStyle name="Normal 2 2 16 3 2 4" xfId="28650" xr:uid="{E8B757BD-D67C-4771-A107-5A60BD58A450}"/>
    <cellStyle name="Normal 2 2 16 3 2 5" xfId="49018" xr:uid="{2227E611-CA43-4C56-99AD-0C41C432C802}"/>
    <cellStyle name="Normal 2 2 16 3 3" xfId="12226" xr:uid="{5040A927-263A-41BE-BF1F-BCC82B2D3CB2}"/>
    <cellStyle name="Normal 2 2 16 3 3 2" xfId="32594" xr:uid="{25570565-F91A-4197-85EB-1237DAA98473}"/>
    <cellStyle name="Normal 2 2 16 3 4" xfId="19013" xr:uid="{8F369F81-D13A-4F3B-AA2F-28052285944C}"/>
    <cellStyle name="Normal 2 2 16 3 4 2" xfId="39381" xr:uid="{508C15D4-9BEE-4F22-BCA8-5BFAA5E9C785}"/>
    <cellStyle name="Normal 2 2 16 3 5" xfId="25802" xr:uid="{DBDC868A-0FDD-4400-A391-B848A97426F0}"/>
    <cellStyle name="Normal 2 2 16 3 6" xfId="46170" xr:uid="{8E5319A6-335E-433C-8652-AB5D1C8E4CF3}"/>
    <cellStyle name="Normal 2 2 16 3_Exec Drivers" xfId="9242" xr:uid="{96F9D1AF-FC31-45B2-8E8F-8F2809430739}"/>
    <cellStyle name="Normal 2 2 16 4" xfId="4296" xr:uid="{EBAFF209-A38D-4B3E-A593-BF1AD2C13DA0}"/>
    <cellStyle name="Normal 2 2 16 4 2" xfId="7144" xr:uid="{47508136-2448-40AA-917D-9B6FF248FE6A}"/>
    <cellStyle name="Normal 2 2 16 4 2 2" xfId="15786" xr:uid="{3CC283C5-BAA8-44F1-9717-BA0125E7107E}"/>
    <cellStyle name="Normal 2 2 16 4 2 2 2" xfId="36154" xr:uid="{CD6DE784-6AA0-4FE7-9F62-9B1F82E01DB7}"/>
    <cellStyle name="Normal 2 2 16 4 2 3" xfId="22573" xr:uid="{7BC71E1D-19A0-4260-B32B-3A0CEF9DC716}"/>
    <cellStyle name="Normal 2 2 16 4 2 3 2" xfId="42941" xr:uid="{C87A0226-D2C9-4961-9942-557F43FC4129}"/>
    <cellStyle name="Normal 2 2 16 4 2 4" xfId="29362" xr:uid="{1BD6B57A-E422-46B0-85E3-227C63F3441B}"/>
    <cellStyle name="Normal 2 2 16 4 2 5" xfId="49730" xr:uid="{2F1C3D49-03AE-4A07-9C43-B832E931AB83}"/>
    <cellStyle name="Normal 2 2 16 4 3" xfId="12938" xr:uid="{3A669E0D-AC20-4BCC-A4CD-41E0D57AEDD0}"/>
    <cellStyle name="Normal 2 2 16 4 3 2" xfId="33306" xr:uid="{4ABA6AF1-1A27-4194-B30C-B8E34F2BAA96}"/>
    <cellStyle name="Normal 2 2 16 4 4" xfId="19725" xr:uid="{15B4C691-B9C8-4F84-AB8A-9AE9F93D7718}"/>
    <cellStyle name="Normal 2 2 16 4 4 2" xfId="40093" xr:uid="{602DA06F-9EB7-4E2B-A511-62DBA3AD7192}"/>
    <cellStyle name="Normal 2 2 16 4 5" xfId="26514" xr:uid="{77AD74EA-EACB-4673-8A01-0105042899D0}"/>
    <cellStyle name="Normal 2 2 16 4 6" xfId="46882" xr:uid="{C767EDA1-C157-4309-B4D0-AD593675F1C9}"/>
    <cellStyle name="Normal 2 2 16 5" xfId="2800" xr:uid="{6D1B4854-6F22-4CC4-94D6-605994884CF1}"/>
    <cellStyle name="Normal 2 2 16 5 2" xfId="5720" xr:uid="{767D1E7D-757C-41E5-8258-7D68E14AF0DB}"/>
    <cellStyle name="Normal 2 2 16 5 2 2" xfId="14362" xr:uid="{82CC0A00-7193-404D-B9D6-37681590F840}"/>
    <cellStyle name="Normal 2 2 16 5 2 2 2" xfId="34730" xr:uid="{80A487AB-2854-4B3E-AF25-734D14E27C11}"/>
    <cellStyle name="Normal 2 2 16 5 2 3" xfId="21149" xr:uid="{4C865079-194D-4278-A8EE-C00FAD4795A4}"/>
    <cellStyle name="Normal 2 2 16 5 2 3 2" xfId="41517" xr:uid="{0CACFD03-1501-43A7-BFFB-9B35D5E57EB5}"/>
    <cellStyle name="Normal 2 2 16 5 2 4" xfId="27938" xr:uid="{766C8153-38AB-48F0-8F80-15EE50DF0348}"/>
    <cellStyle name="Normal 2 2 16 5 2 5" xfId="48306" xr:uid="{EF87B8CB-FC45-4FA6-86E9-17AB68D5AB5B}"/>
    <cellStyle name="Normal 2 2 16 5 3" xfId="11514" xr:uid="{226C699F-BDBD-4816-A3EC-A4800D66AE5A}"/>
    <cellStyle name="Normal 2 2 16 5 3 2" xfId="31882" xr:uid="{9DF57919-670E-4884-8F1B-A4D342318FF2}"/>
    <cellStyle name="Normal 2 2 16 5 4" xfId="18301" xr:uid="{DB5267D6-ED8B-4BF3-B852-7444B568E379}"/>
    <cellStyle name="Normal 2 2 16 5 4 2" xfId="38669" xr:uid="{BC50BB99-0FA2-48AB-99B5-D44EF5A07814}"/>
    <cellStyle name="Normal 2 2 16 5 5" xfId="25090" xr:uid="{534DED1A-D52E-4AB7-AABE-1CEF300B45FB}"/>
    <cellStyle name="Normal 2 2 16 5 6" xfId="45458" xr:uid="{C918323A-A894-4DE5-82D7-F439A7CD6550}"/>
    <cellStyle name="Normal 2 2 16 6" xfId="5008" xr:uid="{F891FD94-F218-423C-894F-B68CABADE31E}"/>
    <cellStyle name="Normal 2 2 16 6 2" xfId="13650" xr:uid="{2A2E3C1E-C159-4941-880F-73AFA1B6F946}"/>
    <cellStyle name="Normal 2 2 16 6 2 2" xfId="34018" xr:uid="{91DB8416-F710-4C32-8C8C-64AE46B6347F}"/>
    <cellStyle name="Normal 2 2 16 6 3" xfId="20437" xr:uid="{F9EEF762-B228-4737-AE91-BC98526EA9BA}"/>
    <cellStyle name="Normal 2 2 16 6 3 2" xfId="40805" xr:uid="{68BE68AD-FFF1-428B-B866-D0A09748B7D6}"/>
    <cellStyle name="Normal 2 2 16 6 4" xfId="27226" xr:uid="{66363DF2-C7C6-4F22-9980-23BAA3E1A178}"/>
    <cellStyle name="Normal 2 2 16 6 5" xfId="47594" xr:uid="{571A2D5E-A3F8-4B6D-B851-DABB65DD4270}"/>
    <cellStyle name="Normal 2 2 16 7" xfId="1908" xr:uid="{83ACA81D-A861-4406-8E72-553C42FA3A3C}"/>
    <cellStyle name="Normal 2 2 16 7 2" xfId="10802" xr:uid="{E5C642BC-79D2-4EF7-A2D3-4BCFFCEA5365}"/>
    <cellStyle name="Normal 2 2 16 7 2 2" xfId="31170" xr:uid="{64C648B7-E813-4BE2-9FB2-B0F19935D0CF}"/>
    <cellStyle name="Normal 2 2 16 7 3" xfId="17589" xr:uid="{6CA9FD6D-F1AD-40B2-91E6-C0DB87F129D0}"/>
    <cellStyle name="Normal 2 2 16 7 3 2" xfId="37957" xr:uid="{B0E3CA1A-4275-424F-8F76-30B81FAD8170}"/>
    <cellStyle name="Normal 2 2 16 7 4" xfId="24378" xr:uid="{63C79FE6-9B90-487F-8599-C2FAC876704C}"/>
    <cellStyle name="Normal 2 2 16 7 5" xfId="44746" xr:uid="{1BA82322-F577-44FA-A243-5C6B56C42C3E}"/>
    <cellStyle name="Normal 2 2 16 8" xfId="9798" xr:uid="{5812BFCE-F748-4D89-B8C2-79277F295AA2}"/>
    <cellStyle name="Normal 2 2 16 8 2" xfId="30166" xr:uid="{8715A160-25B2-4506-BB15-51DB3ACEB1D2}"/>
    <cellStyle name="Normal 2 2 16 9" xfId="16586" xr:uid="{6E367780-E95E-458F-B359-2D8F339C6972}"/>
    <cellStyle name="Normal 2 2 16 9 2" xfId="36954" xr:uid="{A5705D71-F892-4522-B263-CE476BBD0CE7}"/>
    <cellStyle name="Normal 2 2 16_Exec Drivers" xfId="9014" xr:uid="{A1354DBF-FC21-475B-BC73-33F8B5D305BC}"/>
    <cellStyle name="Normal 2 2 17" xfId="184" xr:uid="{6096124B-E14C-4786-8A24-F7CE9FFD4364}"/>
    <cellStyle name="Normal 2 2 17 10" xfId="23382" xr:uid="{06A09FA4-64AE-4DDF-9135-5A13206FEE02}"/>
    <cellStyle name="Normal 2 2 17 11" xfId="43750" xr:uid="{747B7179-D948-445B-B6F0-BF640780E6E1}"/>
    <cellStyle name="Normal 2 2 17 2" xfId="1473" xr:uid="{3181735C-D9A1-4421-A3C4-5E7A6AD5D489}"/>
    <cellStyle name="Normal 2 2 17 2 10" xfId="44333" xr:uid="{E6238CDC-AAF4-48AD-8EA7-95F68C6DE165}"/>
    <cellStyle name="Normal 2 2 17 2 2" xfId="4035" xr:uid="{0C44A067-0E25-4C2D-8ED8-773D77BA0819}"/>
    <cellStyle name="Normal 2 2 17 2 2 2" xfId="6901" xr:uid="{1DB99079-72BD-47CB-B4F2-ABCBBEEC8F9C}"/>
    <cellStyle name="Normal 2 2 17 2 2 2 2" xfId="15543" xr:uid="{B6B6B15C-0099-4452-9777-216F6EF432F5}"/>
    <cellStyle name="Normal 2 2 17 2 2 2 2 2" xfId="35911" xr:uid="{E083367E-4CA6-44CB-81CB-1F5BBF9106ED}"/>
    <cellStyle name="Normal 2 2 17 2 2 2 3" xfId="22330" xr:uid="{5DDB57E9-27B8-4078-BFEF-448329663765}"/>
    <cellStyle name="Normal 2 2 17 2 2 2 3 2" xfId="42698" xr:uid="{96BD769B-8545-4260-BD20-46B55C7A0BAC}"/>
    <cellStyle name="Normal 2 2 17 2 2 2 4" xfId="29119" xr:uid="{D16DD663-4304-46EC-81B3-263ACA4E85BB}"/>
    <cellStyle name="Normal 2 2 17 2 2 2 5" xfId="49487" xr:uid="{3AF70064-F431-46FC-9749-F8D3B6A12291}"/>
    <cellStyle name="Normal 2 2 17 2 2 3" xfId="12695" xr:uid="{836A5A47-3CFB-4C31-82FE-3B3AD824617A}"/>
    <cellStyle name="Normal 2 2 17 2 2 3 2" xfId="33063" xr:uid="{3A8F8D77-D89A-4A00-AB76-F9497D3B052F}"/>
    <cellStyle name="Normal 2 2 17 2 2 4" xfId="19482" xr:uid="{A8406597-EC32-4DD8-AE16-04FBBBF08AB8}"/>
    <cellStyle name="Normal 2 2 17 2 2 4 2" xfId="39850" xr:uid="{2BCD3788-1CE3-4639-8819-3C85F40D8177}"/>
    <cellStyle name="Normal 2 2 17 2 2 5" xfId="26271" xr:uid="{BD81D9CA-1D25-4D6F-B6D3-6FD9BA322F8E}"/>
    <cellStyle name="Normal 2 2 17 2 2 6" xfId="46639" xr:uid="{1E326657-52AA-4DA5-93B7-2C44CC88EA82}"/>
    <cellStyle name="Normal 2 2 17 2 2_Exec Drivers" xfId="8203" xr:uid="{FCC07F4A-AC41-45B5-B47C-1DA11B08EFC8}"/>
    <cellStyle name="Normal 2 2 17 2 3" xfId="4765" xr:uid="{8209E499-0A0F-41D3-A6F4-98C7340EEDA3}"/>
    <cellStyle name="Normal 2 2 17 2 3 2" xfId="7613" xr:uid="{BCBDC32D-919C-449E-9552-4376D13F95D2}"/>
    <cellStyle name="Normal 2 2 17 2 3 2 2" xfId="16255" xr:uid="{5B4500E1-3E9D-4408-8AD6-A00E3C8AFF56}"/>
    <cellStyle name="Normal 2 2 17 2 3 2 2 2" xfId="36623" xr:uid="{CF6D5A5A-35EF-43F5-A40F-1BACFF307ED9}"/>
    <cellStyle name="Normal 2 2 17 2 3 2 3" xfId="23042" xr:uid="{38D2BE6E-DDD8-4C79-AFB5-7F99B106E151}"/>
    <cellStyle name="Normal 2 2 17 2 3 2 3 2" xfId="43410" xr:uid="{4ADF8D67-AA6F-4274-9786-2547517D1DB9}"/>
    <cellStyle name="Normal 2 2 17 2 3 2 4" xfId="29831" xr:uid="{AF600AF4-A79E-46D5-A182-B17A92675920}"/>
    <cellStyle name="Normal 2 2 17 2 3 2 5" xfId="50199" xr:uid="{6F669713-9496-4454-8698-55A93D5BC4F5}"/>
    <cellStyle name="Normal 2 2 17 2 3 3" xfId="13407" xr:uid="{720EAADB-6BA2-4760-BFE1-F69BFB39DEE0}"/>
    <cellStyle name="Normal 2 2 17 2 3 3 2" xfId="33775" xr:uid="{3B89FC7B-11C6-4BB6-8F5F-C3766E2273E4}"/>
    <cellStyle name="Normal 2 2 17 2 3 4" xfId="20194" xr:uid="{F0C0CD03-38FA-4087-8541-89E98872D587}"/>
    <cellStyle name="Normal 2 2 17 2 3 4 2" xfId="40562" xr:uid="{423AF301-FD23-43A7-95E1-D62203D51F4C}"/>
    <cellStyle name="Normal 2 2 17 2 3 5" xfId="26983" xr:uid="{80B824BF-B8AB-4EFD-9EBB-E5840E6B1A7D}"/>
    <cellStyle name="Normal 2 2 17 2 3 6" xfId="47351" xr:uid="{25833368-FD57-4EAE-A7F5-88FE6CA7CD03}"/>
    <cellStyle name="Normal 2 2 17 2 4" xfId="3287" xr:uid="{F56189C2-A4AC-45A4-A8BB-CEF1532CCDB6}"/>
    <cellStyle name="Normal 2 2 17 2 4 2" xfId="6189" xr:uid="{5C8763A8-7F04-44B9-B55F-319CB7BB65FC}"/>
    <cellStyle name="Normal 2 2 17 2 4 2 2" xfId="14831" xr:uid="{FE895C76-8754-45AD-BFAB-53BFCDB78D8E}"/>
    <cellStyle name="Normal 2 2 17 2 4 2 2 2" xfId="35199" xr:uid="{FF892B19-39CF-4DDF-817D-3C40731769D7}"/>
    <cellStyle name="Normal 2 2 17 2 4 2 3" xfId="21618" xr:uid="{5B5DD489-077F-4A30-A534-3A95A02B62A7}"/>
    <cellStyle name="Normal 2 2 17 2 4 2 3 2" xfId="41986" xr:uid="{CE0BEEF8-57F0-4D99-B442-EB37E34E1C0B}"/>
    <cellStyle name="Normal 2 2 17 2 4 2 4" xfId="28407" xr:uid="{F721A9D7-02FD-406F-8606-578D3E656615}"/>
    <cellStyle name="Normal 2 2 17 2 4 2 5" xfId="48775" xr:uid="{35EF3917-7013-456D-BF7E-9B5A17F38696}"/>
    <cellStyle name="Normal 2 2 17 2 4 3" xfId="11983" xr:uid="{EB5D1063-C201-43E4-A6B1-9D48B78FA4EE}"/>
    <cellStyle name="Normal 2 2 17 2 4 3 2" xfId="32351" xr:uid="{29A74DB9-0525-400D-88EF-7C323D1D6A97}"/>
    <cellStyle name="Normal 2 2 17 2 4 4" xfId="18770" xr:uid="{68FFAD98-FE34-453A-8E6C-E0120A88FBCA}"/>
    <cellStyle name="Normal 2 2 17 2 4 4 2" xfId="39138" xr:uid="{D9C1D020-4608-4CD1-8B3A-C311201EADCA}"/>
    <cellStyle name="Normal 2 2 17 2 4 5" xfId="25559" xr:uid="{A4D0DFE9-E3A8-47E7-943C-D525110E8121}"/>
    <cellStyle name="Normal 2 2 17 2 4 6" xfId="45927" xr:uid="{2FBB5FC3-5D8A-4B18-B2E6-649DEBF45376}"/>
    <cellStyle name="Normal 2 2 17 2 5" xfId="5477" xr:uid="{BDB4707B-745B-4638-991D-24E0F5833BE8}"/>
    <cellStyle name="Normal 2 2 17 2 5 2" xfId="14119" xr:uid="{4FBD063D-6D7F-4685-8B22-E4BB3F53147C}"/>
    <cellStyle name="Normal 2 2 17 2 5 2 2" xfId="34487" xr:uid="{E6D54D84-907E-4D8A-8C95-D1B14B8D53D4}"/>
    <cellStyle name="Normal 2 2 17 2 5 3" xfId="20906" xr:uid="{33EECCB8-456F-4ED6-A2EB-9E53A079D331}"/>
    <cellStyle name="Normal 2 2 17 2 5 3 2" xfId="41274" xr:uid="{8369970A-93FB-4034-9658-3B4A1CFC2C49}"/>
    <cellStyle name="Normal 2 2 17 2 5 4" xfId="27695" xr:uid="{B0494624-2A84-440E-9040-322E3393411B}"/>
    <cellStyle name="Normal 2 2 17 2 5 5" xfId="48063" xr:uid="{708E2FB2-B4C6-4C42-A5C9-1A6314023789}"/>
    <cellStyle name="Normal 2 2 17 2 6" xfId="2538" xr:uid="{8EF4D4F5-65B6-4F54-B620-FD68F4D64076}"/>
    <cellStyle name="Normal 2 2 17 2 6 2" xfId="11271" xr:uid="{D895C8CE-70A9-4D54-B4F5-12B6AF72A9C2}"/>
    <cellStyle name="Normal 2 2 17 2 6 2 2" xfId="31639" xr:uid="{E9C6E796-33ED-4975-8657-5A39A1738E55}"/>
    <cellStyle name="Normal 2 2 17 2 6 3" xfId="18058" xr:uid="{C817049C-6488-4021-9DF1-2EC33272281F}"/>
    <cellStyle name="Normal 2 2 17 2 6 3 2" xfId="38426" xr:uid="{04DDBDA9-CDE4-4A7A-9BA7-473D5440CCE4}"/>
    <cellStyle name="Normal 2 2 17 2 6 4" xfId="24847" xr:uid="{FD27C8D5-295F-41C7-A0A4-DAF7BDD0BDBB}"/>
    <cellStyle name="Normal 2 2 17 2 6 5" xfId="45215" xr:uid="{F79B6416-CC2D-4B06-8765-25BCFA0DFD32}"/>
    <cellStyle name="Normal 2 2 17 2 7" xfId="10389" xr:uid="{A1EBE3B9-C7A0-46B0-A7FC-E0F33BD9D644}"/>
    <cellStyle name="Normal 2 2 17 2 7 2" xfId="30757" xr:uid="{9AB30101-D5DF-482D-847E-A90A98AF104C}"/>
    <cellStyle name="Normal 2 2 17 2 8" xfId="17176" xr:uid="{1A0BD0BF-F0E8-44DD-AEC9-5E751B9B7417}"/>
    <cellStyle name="Normal 2 2 17 2 8 2" xfId="37544" xr:uid="{1D9B0EBB-DE46-4905-BE7B-C814CD15D438}"/>
    <cellStyle name="Normal 2 2 17 2 9" xfId="23965" xr:uid="{8E28EE33-EF7B-45D1-8011-96B42945919C}"/>
    <cellStyle name="Normal 2 2 17 2_Exec Drivers" xfId="8233" xr:uid="{8145281B-18A3-42E0-A8A8-38753260364D}"/>
    <cellStyle name="Normal 2 2 17 3" xfId="3549" xr:uid="{A6547BAB-A208-487D-8C27-BE33DC1A1047}"/>
    <cellStyle name="Normal 2 2 17 3 2" xfId="6433" xr:uid="{47D88237-6510-4279-8C22-6835222EB0DD}"/>
    <cellStyle name="Normal 2 2 17 3 2 2" xfId="15075" xr:uid="{3F6F0F17-95E9-4956-A966-32F32DB6745F}"/>
    <cellStyle name="Normal 2 2 17 3 2 2 2" xfId="35443" xr:uid="{C841E409-8ECD-40E7-A829-56871F186E73}"/>
    <cellStyle name="Normal 2 2 17 3 2 3" xfId="21862" xr:uid="{C3194C08-225A-46C9-8269-69F1A0092FAD}"/>
    <cellStyle name="Normal 2 2 17 3 2 3 2" xfId="42230" xr:uid="{B1763121-6325-413A-A1B9-B1470E82ACD7}"/>
    <cellStyle name="Normal 2 2 17 3 2 4" xfId="28651" xr:uid="{F2D53865-C8E4-4C37-9776-28BFADFED2E4}"/>
    <cellStyle name="Normal 2 2 17 3 2 5" xfId="49019" xr:uid="{9796A58B-74D4-47BC-96DC-A4055CAB48C3}"/>
    <cellStyle name="Normal 2 2 17 3 3" xfId="12227" xr:uid="{D77C0135-3EAB-4EAA-86D3-11FBB6D04B55}"/>
    <cellStyle name="Normal 2 2 17 3 3 2" xfId="32595" xr:uid="{4E9B2D35-CFA1-4C25-8B26-F0C167C04572}"/>
    <cellStyle name="Normal 2 2 17 3 4" xfId="19014" xr:uid="{AA007D32-F160-4289-9709-B1D49105903F}"/>
    <cellStyle name="Normal 2 2 17 3 4 2" xfId="39382" xr:uid="{3DBD6F3F-88FC-4CE7-B60B-E60E7D275A36}"/>
    <cellStyle name="Normal 2 2 17 3 5" xfId="25803" xr:uid="{750C370F-1FF6-42BF-BC49-E3AEAD55F33B}"/>
    <cellStyle name="Normal 2 2 17 3 6" xfId="46171" xr:uid="{167C79D0-DAFC-4BD9-904B-ADDD6AB9C7E6}"/>
    <cellStyle name="Normal 2 2 17 3_Exec Drivers" xfId="8783" xr:uid="{F06B950C-5A02-45C4-98F0-863427473925}"/>
    <cellStyle name="Normal 2 2 17 4" xfId="4297" xr:uid="{8B898D9F-4A5A-4B6A-AD6E-1BD0CCC0866E}"/>
    <cellStyle name="Normal 2 2 17 4 2" xfId="7145" xr:uid="{6762BE6F-0F85-4F59-944F-EBF1E68FC71A}"/>
    <cellStyle name="Normal 2 2 17 4 2 2" xfId="15787" xr:uid="{FDCF40D9-94B3-47C3-9837-E7C20F74C3A7}"/>
    <cellStyle name="Normal 2 2 17 4 2 2 2" xfId="36155" xr:uid="{DA8D0584-01FD-4508-8E05-CDC4BC8AFBE4}"/>
    <cellStyle name="Normal 2 2 17 4 2 3" xfId="22574" xr:uid="{D73BC6B5-AD04-41BB-91FE-D7EAD559AD9D}"/>
    <cellStyle name="Normal 2 2 17 4 2 3 2" xfId="42942" xr:uid="{207B766C-48EE-4C0D-ABDF-95EC02DDF2BC}"/>
    <cellStyle name="Normal 2 2 17 4 2 4" xfId="29363" xr:uid="{3EA0A2E4-E171-45E9-AEC0-B9D9A411D0CA}"/>
    <cellStyle name="Normal 2 2 17 4 2 5" xfId="49731" xr:uid="{DA8E830B-65EC-4AB8-A01B-16713A02604D}"/>
    <cellStyle name="Normal 2 2 17 4 3" xfId="12939" xr:uid="{DE2A8AB3-CA97-4C63-AF29-E41F31BC26F1}"/>
    <cellStyle name="Normal 2 2 17 4 3 2" xfId="33307" xr:uid="{BD9F5464-CE11-4692-8764-1568E7CD9328}"/>
    <cellStyle name="Normal 2 2 17 4 4" xfId="19726" xr:uid="{1F95734B-1BBD-427E-8509-E2A3544D3AEF}"/>
    <cellStyle name="Normal 2 2 17 4 4 2" xfId="40094" xr:uid="{9384B635-FFE7-4108-8173-8E4AA80D2A54}"/>
    <cellStyle name="Normal 2 2 17 4 5" xfId="26515" xr:uid="{7187629B-02CC-4664-8173-B00669534B4B}"/>
    <cellStyle name="Normal 2 2 17 4 6" xfId="46883" xr:uid="{F68A7BA5-AB5B-40A5-B81B-D7C9882F0C6C}"/>
    <cellStyle name="Normal 2 2 17 5" xfId="2801" xr:uid="{A80242BE-00CE-48B1-92CB-F119C596BD86}"/>
    <cellStyle name="Normal 2 2 17 5 2" xfId="5721" xr:uid="{5E4A08D6-F3A9-4CD4-BE26-2EF1B4AAC7C0}"/>
    <cellStyle name="Normal 2 2 17 5 2 2" xfId="14363" xr:uid="{971D04D5-E283-443A-B393-893AFBDEE4F9}"/>
    <cellStyle name="Normal 2 2 17 5 2 2 2" xfId="34731" xr:uid="{4794D123-8815-4862-AF52-1BBA0F3E116E}"/>
    <cellStyle name="Normal 2 2 17 5 2 3" xfId="21150" xr:uid="{6780D925-0EA9-4C92-835A-D6A2B2F144D0}"/>
    <cellStyle name="Normal 2 2 17 5 2 3 2" xfId="41518" xr:uid="{68F5EA88-E5DA-4851-AA23-43A4ECFF01D3}"/>
    <cellStyle name="Normal 2 2 17 5 2 4" xfId="27939" xr:uid="{4FEF6867-122A-43B9-9C14-C41EB9C17DC0}"/>
    <cellStyle name="Normal 2 2 17 5 2 5" xfId="48307" xr:uid="{98F25E2B-7B13-43EC-9838-098BB7A61CE1}"/>
    <cellStyle name="Normal 2 2 17 5 3" xfId="11515" xr:uid="{A89B2734-26EB-4B9C-BA25-5BD0B8A4DAE3}"/>
    <cellStyle name="Normal 2 2 17 5 3 2" xfId="31883" xr:uid="{DFAD3A76-53A4-4561-B5F5-B91086CD6BAA}"/>
    <cellStyle name="Normal 2 2 17 5 4" xfId="18302" xr:uid="{7A6F068C-09B1-4601-B3C2-DE13D0CBAA93}"/>
    <cellStyle name="Normal 2 2 17 5 4 2" xfId="38670" xr:uid="{F41C10DA-5B12-41FA-9524-6497074EA085}"/>
    <cellStyle name="Normal 2 2 17 5 5" xfId="25091" xr:uid="{48E8A18C-FACE-4E70-AE9D-D672EA6DE47C}"/>
    <cellStyle name="Normal 2 2 17 5 6" xfId="45459" xr:uid="{B8C07214-4F49-4A31-973A-4A6B567C9C54}"/>
    <cellStyle name="Normal 2 2 17 6" xfId="5009" xr:uid="{CA932A83-E995-488F-BE08-48E6B1AB170E}"/>
    <cellStyle name="Normal 2 2 17 6 2" xfId="13651" xr:uid="{E33D4588-7C99-4C3B-ADA7-511BCE0F4A5A}"/>
    <cellStyle name="Normal 2 2 17 6 2 2" xfId="34019" xr:uid="{4E56851F-219D-4225-A659-B136F4A2D3EF}"/>
    <cellStyle name="Normal 2 2 17 6 3" xfId="20438" xr:uid="{0DF999C3-EF8F-49A5-B225-16D3B414ED58}"/>
    <cellStyle name="Normal 2 2 17 6 3 2" xfId="40806" xr:uid="{BF78763C-3AF9-40B2-8D74-67CF72D3E6BA}"/>
    <cellStyle name="Normal 2 2 17 6 4" xfId="27227" xr:uid="{0E6FF295-5BF9-4988-8E21-7AA4FE5BB330}"/>
    <cellStyle name="Normal 2 2 17 6 5" xfId="47595" xr:uid="{D240752C-D925-49A5-9ACE-8447190D2592}"/>
    <cellStyle name="Normal 2 2 17 7" xfId="1909" xr:uid="{35536906-A238-4E4F-8433-CB645D5F1218}"/>
    <cellStyle name="Normal 2 2 17 7 2" xfId="10803" xr:uid="{5CA9D7A4-55F2-4D71-8F62-176A571194A5}"/>
    <cellStyle name="Normal 2 2 17 7 2 2" xfId="31171" xr:uid="{2ABF0389-6AF0-411B-B543-1FC1C8488B91}"/>
    <cellStyle name="Normal 2 2 17 7 3" xfId="17590" xr:uid="{64FDC9F1-8519-4A75-874D-06676B27D40F}"/>
    <cellStyle name="Normal 2 2 17 7 3 2" xfId="37958" xr:uid="{A310B9B4-D956-4018-95F0-47175E1D7915}"/>
    <cellStyle name="Normal 2 2 17 7 4" xfId="24379" xr:uid="{120E1F31-A298-4626-9E73-441CB5186F03}"/>
    <cellStyle name="Normal 2 2 17 7 5" xfId="44747" xr:uid="{3A822ED4-87CC-4991-8C12-0649FD0B6834}"/>
    <cellStyle name="Normal 2 2 17 8" xfId="9805" xr:uid="{62DDFD3A-B6F0-4FFE-9DDC-1B6352201913}"/>
    <cellStyle name="Normal 2 2 17 8 2" xfId="30173" xr:uid="{71E5EAA5-58AC-4EFA-9BFA-11E07162A061}"/>
    <cellStyle name="Normal 2 2 17 9" xfId="16593" xr:uid="{E015C5A9-F3E1-4505-8102-FC6A3672EEEB}"/>
    <cellStyle name="Normal 2 2 17 9 2" xfId="36961" xr:uid="{565DE7D3-BBE4-49F1-87AB-036C1BDCD307}"/>
    <cellStyle name="Normal 2 2 17_Exec Drivers" xfId="8677" xr:uid="{D4A8CFA7-1BA4-49F9-A3BD-EAEB0F1A172B}"/>
    <cellStyle name="Normal 2 2 18" xfId="197" xr:uid="{E4FDC15A-B27E-4BB1-BA43-B3DD3DFAA137}"/>
    <cellStyle name="Normal 2 2 18 10" xfId="23389" xr:uid="{C4DF02BB-0B2F-4EED-A532-842FB64C86DE}"/>
    <cellStyle name="Normal 2 2 18 11" xfId="43757" xr:uid="{7CF68929-F5E1-48B4-8AC0-3B6471EE35C4}"/>
    <cellStyle name="Normal 2 2 18 2" xfId="1480" xr:uid="{4614D022-0CF6-4452-BDD6-EF7EB112B579}"/>
    <cellStyle name="Normal 2 2 18 2 10" xfId="44340" xr:uid="{95925BD2-E650-478F-B675-366D67EA5B4A}"/>
    <cellStyle name="Normal 2 2 18 2 2" xfId="4028" xr:uid="{58CCA11C-6514-4894-8862-098003D10A0F}"/>
    <cellStyle name="Normal 2 2 18 2 2 2" xfId="6894" xr:uid="{7B07D85C-0BCC-4116-B4B9-E1F0FC9FD3F1}"/>
    <cellStyle name="Normal 2 2 18 2 2 2 2" xfId="15536" xr:uid="{25070159-85E6-4908-9CC8-A91EAF851B51}"/>
    <cellStyle name="Normal 2 2 18 2 2 2 2 2" xfId="35904" xr:uid="{8C5DC957-B55C-4332-B6D5-8A9020771BFE}"/>
    <cellStyle name="Normal 2 2 18 2 2 2 3" xfId="22323" xr:uid="{90E0585A-4778-49FE-9AFA-378A193A9D8A}"/>
    <cellStyle name="Normal 2 2 18 2 2 2 3 2" xfId="42691" xr:uid="{CFDB1DD0-E5D9-4BCC-ADDA-F112FEA16774}"/>
    <cellStyle name="Normal 2 2 18 2 2 2 4" xfId="29112" xr:uid="{71456B6D-7D63-47E9-ABB9-DA8E08A889B1}"/>
    <cellStyle name="Normal 2 2 18 2 2 2 5" xfId="49480" xr:uid="{0E55CA21-9601-49D2-86AA-DF605CB340F5}"/>
    <cellStyle name="Normal 2 2 18 2 2 3" xfId="12688" xr:uid="{9B765576-57BF-4451-8134-D09FC9635F87}"/>
    <cellStyle name="Normal 2 2 18 2 2 3 2" xfId="33056" xr:uid="{0386761F-04E2-4DB3-9264-AF573CAD12BE}"/>
    <cellStyle name="Normal 2 2 18 2 2 4" xfId="19475" xr:uid="{3CCC5E8B-7BA0-4CCC-A52C-3A33139C74F0}"/>
    <cellStyle name="Normal 2 2 18 2 2 4 2" xfId="39843" xr:uid="{52E61A8F-A613-4189-AF60-79349F59DD70}"/>
    <cellStyle name="Normal 2 2 18 2 2 5" xfId="26264" xr:uid="{81043732-46FA-4796-BB6D-14A5155E04EB}"/>
    <cellStyle name="Normal 2 2 18 2 2 6" xfId="46632" xr:uid="{2CBBBC37-91C7-493E-B45E-163A80448966}"/>
    <cellStyle name="Normal 2 2 18 2 2_Exec Drivers" xfId="2323" xr:uid="{3BC1B54C-784A-4C31-B459-7796244DA568}"/>
    <cellStyle name="Normal 2 2 18 2 3" xfId="4758" xr:uid="{EBD42F9F-B26B-4076-BD27-0A8E268A268D}"/>
    <cellStyle name="Normal 2 2 18 2 3 2" xfId="7606" xr:uid="{143933B9-ED5C-41DA-9268-DCDE6FEED996}"/>
    <cellStyle name="Normal 2 2 18 2 3 2 2" xfId="16248" xr:uid="{5BD544FB-098A-44FF-9F66-A3B9BABCF4CA}"/>
    <cellStyle name="Normal 2 2 18 2 3 2 2 2" xfId="36616" xr:uid="{3A62DACD-5AA2-4063-BB74-A1B9E8462F0E}"/>
    <cellStyle name="Normal 2 2 18 2 3 2 3" xfId="23035" xr:uid="{EEF752B3-0154-4995-A6F4-AEE3EF7AABE4}"/>
    <cellStyle name="Normal 2 2 18 2 3 2 3 2" xfId="43403" xr:uid="{12F467A6-00C0-46F7-82E1-EA22880EFA60}"/>
    <cellStyle name="Normal 2 2 18 2 3 2 4" xfId="29824" xr:uid="{2C2B3FB5-CEEE-407D-BB9E-174DDA70551C}"/>
    <cellStyle name="Normal 2 2 18 2 3 2 5" xfId="50192" xr:uid="{C6599B56-0786-4EE8-9722-2B600DB75275}"/>
    <cellStyle name="Normal 2 2 18 2 3 3" xfId="13400" xr:uid="{7C61D8CE-736D-42B1-A8EE-53FBA2322B5F}"/>
    <cellStyle name="Normal 2 2 18 2 3 3 2" xfId="33768" xr:uid="{D2159085-D949-49B8-808C-C0BA6ADA61D2}"/>
    <cellStyle name="Normal 2 2 18 2 3 4" xfId="20187" xr:uid="{12779A8D-720E-4CFE-AF18-8E169A80AD1A}"/>
    <cellStyle name="Normal 2 2 18 2 3 4 2" xfId="40555" xr:uid="{BE15052F-DEE5-4638-B20A-16737B0F1223}"/>
    <cellStyle name="Normal 2 2 18 2 3 5" xfId="26976" xr:uid="{5AD623C0-5BD0-4680-A673-59FBC3342B5B}"/>
    <cellStyle name="Normal 2 2 18 2 3 6" xfId="47344" xr:uid="{263A611E-3861-4270-88E6-F194B4BE7CE9}"/>
    <cellStyle name="Normal 2 2 18 2 4" xfId="3280" xr:uid="{B6FD10CB-88AD-4DA3-BE37-A29AB5CD08BB}"/>
    <cellStyle name="Normal 2 2 18 2 4 2" xfId="6182" xr:uid="{A3E304D8-8668-48AA-98DA-A603E397960F}"/>
    <cellStyle name="Normal 2 2 18 2 4 2 2" xfId="14824" xr:uid="{F19D5528-7643-4120-A192-B18537A6AA75}"/>
    <cellStyle name="Normal 2 2 18 2 4 2 2 2" xfId="35192" xr:uid="{C62F75F6-71A0-4476-A895-7797E2B7FA2E}"/>
    <cellStyle name="Normal 2 2 18 2 4 2 3" xfId="21611" xr:uid="{E7CB7680-2B0F-4BDF-9957-558AA147CA2B}"/>
    <cellStyle name="Normal 2 2 18 2 4 2 3 2" xfId="41979" xr:uid="{C0BBB2D2-5DB4-42D8-80ED-1360886140E0}"/>
    <cellStyle name="Normal 2 2 18 2 4 2 4" xfId="28400" xr:uid="{6B1CC20D-EC8E-471E-B138-77B45CD826BB}"/>
    <cellStyle name="Normal 2 2 18 2 4 2 5" xfId="48768" xr:uid="{8CC48BCC-6C70-4087-B037-B26CBFCF0E9E}"/>
    <cellStyle name="Normal 2 2 18 2 4 3" xfId="11976" xr:uid="{05601774-7363-45A7-AB14-46BD69C109CF}"/>
    <cellStyle name="Normal 2 2 18 2 4 3 2" xfId="32344" xr:uid="{5255E921-7DC9-41D3-9B9C-466C38E4ADE4}"/>
    <cellStyle name="Normal 2 2 18 2 4 4" xfId="18763" xr:uid="{B15FE35F-D519-485B-97BA-65AE37A4553B}"/>
    <cellStyle name="Normal 2 2 18 2 4 4 2" xfId="39131" xr:uid="{0C75C1B0-F8B3-44F5-97B7-9F549D7046A1}"/>
    <cellStyle name="Normal 2 2 18 2 4 5" xfId="25552" xr:uid="{C98A36BD-CA88-480F-A218-25560F4F4A29}"/>
    <cellStyle name="Normal 2 2 18 2 4 6" xfId="45920" xr:uid="{44F35D6F-C0C3-4A92-9D26-40827485A658}"/>
    <cellStyle name="Normal 2 2 18 2 5" xfId="5470" xr:uid="{C085BB6B-192A-4CA8-A0ED-08F27987D2E1}"/>
    <cellStyle name="Normal 2 2 18 2 5 2" xfId="14112" xr:uid="{F09899BE-DD33-4CD9-BFB4-D1F88D79DFCD}"/>
    <cellStyle name="Normal 2 2 18 2 5 2 2" xfId="34480" xr:uid="{A316C8A7-3693-4810-87B8-FFC0A02671B5}"/>
    <cellStyle name="Normal 2 2 18 2 5 3" xfId="20899" xr:uid="{ECAC9122-A6AC-45B2-83A5-8A4F87F820F6}"/>
    <cellStyle name="Normal 2 2 18 2 5 3 2" xfId="41267" xr:uid="{86975CB6-DDD4-479F-A59A-C69C0E5630EC}"/>
    <cellStyle name="Normal 2 2 18 2 5 4" xfId="27688" xr:uid="{FDDC69B0-676C-498F-8DE6-8B57834E90B0}"/>
    <cellStyle name="Normal 2 2 18 2 5 5" xfId="48056" xr:uid="{413319DA-C4E3-4877-9C2C-D356C092227C}"/>
    <cellStyle name="Normal 2 2 18 2 6" xfId="2531" xr:uid="{0C5FA416-EC7C-4DBD-AB94-B1FF9BB2C904}"/>
    <cellStyle name="Normal 2 2 18 2 6 2" xfId="11264" xr:uid="{773DB812-7D9E-42FB-BCB3-1578355A802E}"/>
    <cellStyle name="Normal 2 2 18 2 6 2 2" xfId="31632" xr:uid="{01D84EB9-FEC9-42BD-B608-DF99B7A35742}"/>
    <cellStyle name="Normal 2 2 18 2 6 3" xfId="18051" xr:uid="{B67A48AA-409F-4AC9-98DC-AD160862BB59}"/>
    <cellStyle name="Normal 2 2 18 2 6 3 2" xfId="38419" xr:uid="{8F476947-C1AD-49B7-98A4-82B4B0CDE2BA}"/>
    <cellStyle name="Normal 2 2 18 2 6 4" xfId="24840" xr:uid="{AC307073-589C-47A3-8D66-6AC708AFAE7E}"/>
    <cellStyle name="Normal 2 2 18 2 6 5" xfId="45208" xr:uid="{1E38AA98-3B6A-4685-AEA1-F8276DA585F6}"/>
    <cellStyle name="Normal 2 2 18 2 7" xfId="10396" xr:uid="{667A5C9B-7973-42A7-AF67-1EE61F1926F9}"/>
    <cellStyle name="Normal 2 2 18 2 7 2" xfId="30764" xr:uid="{0A1AC534-1EF8-4870-958B-CA9A08BC7DC0}"/>
    <cellStyle name="Normal 2 2 18 2 8" xfId="17183" xr:uid="{610D2081-C79F-407F-BB29-14B3F063395C}"/>
    <cellStyle name="Normal 2 2 18 2 8 2" xfId="37551" xr:uid="{AF71D9BD-7E75-4CE0-BBB4-2E8B59EA6BE8}"/>
    <cellStyle name="Normal 2 2 18 2 9" xfId="23972" xr:uid="{487ACD23-C393-46C7-BA72-6AA3FEA927BD}"/>
    <cellStyle name="Normal 2 2 18 2_Exec Drivers" xfId="8315" xr:uid="{71E205AE-B436-4CF6-923B-FCB6239D1FE3}"/>
    <cellStyle name="Normal 2 2 18 3" xfId="3550" xr:uid="{64E4DBA5-1194-4411-A28F-F55471E55922}"/>
    <cellStyle name="Normal 2 2 18 3 2" xfId="6434" xr:uid="{20FB1362-3CA6-4C5B-92AE-8080A6A61302}"/>
    <cellStyle name="Normal 2 2 18 3 2 2" xfId="15076" xr:uid="{49BC1B76-12D3-4E77-B692-D04727D796BC}"/>
    <cellStyle name="Normal 2 2 18 3 2 2 2" xfId="35444" xr:uid="{314A2643-5A68-494C-85C4-C91F1CD30982}"/>
    <cellStyle name="Normal 2 2 18 3 2 3" xfId="21863" xr:uid="{872F91F9-580A-44CC-A966-41A93954F337}"/>
    <cellStyle name="Normal 2 2 18 3 2 3 2" xfId="42231" xr:uid="{769F8404-354A-4DC9-986A-E71F70B25946}"/>
    <cellStyle name="Normal 2 2 18 3 2 4" xfId="28652" xr:uid="{217CCDA8-8108-4F13-9270-E78383B5BF55}"/>
    <cellStyle name="Normal 2 2 18 3 2 5" xfId="49020" xr:uid="{A48E7C76-FA1E-4495-8F4B-AF8F5B7C1994}"/>
    <cellStyle name="Normal 2 2 18 3 3" xfId="12228" xr:uid="{CCDF2EFC-32B9-4692-9C46-983B4EA66382}"/>
    <cellStyle name="Normal 2 2 18 3 3 2" xfId="32596" xr:uid="{9617511B-CE4B-4089-852F-B1F583338649}"/>
    <cellStyle name="Normal 2 2 18 3 4" xfId="19015" xr:uid="{ABA02905-ACC6-4DD7-85E3-CCE611FA6D99}"/>
    <cellStyle name="Normal 2 2 18 3 4 2" xfId="39383" xr:uid="{7DA490BD-7445-49E5-B980-F7DEACEA86EA}"/>
    <cellStyle name="Normal 2 2 18 3 5" xfId="25804" xr:uid="{8CC98E86-3F5D-4EBD-B0A4-220809C91010}"/>
    <cellStyle name="Normal 2 2 18 3 6" xfId="46172" xr:uid="{8BBE70FA-B01F-4CC6-83EE-D3CFC7AFF6D2}"/>
    <cellStyle name="Normal 2 2 18 3_Exec Drivers" xfId="8267" xr:uid="{EC0A74E0-B6FD-40E2-B1C3-30B5499F2918}"/>
    <cellStyle name="Normal 2 2 18 4" xfId="4298" xr:uid="{880E8EA2-84B8-473D-9726-84966B37A84B}"/>
    <cellStyle name="Normal 2 2 18 4 2" xfId="7146" xr:uid="{07FF33A1-39E4-4EDB-82F0-EEF5403AE2BD}"/>
    <cellStyle name="Normal 2 2 18 4 2 2" xfId="15788" xr:uid="{EE2ECA4C-4958-4C10-8503-A334E71E6245}"/>
    <cellStyle name="Normal 2 2 18 4 2 2 2" xfId="36156" xr:uid="{F7303305-6C6E-4456-90EB-94D79B24B2EB}"/>
    <cellStyle name="Normal 2 2 18 4 2 3" xfId="22575" xr:uid="{527744D0-AEB6-439A-BA1B-FEDFAE7006F0}"/>
    <cellStyle name="Normal 2 2 18 4 2 3 2" xfId="42943" xr:uid="{A99CFE9D-87A4-43FD-9F6F-CE5E15687355}"/>
    <cellStyle name="Normal 2 2 18 4 2 4" xfId="29364" xr:uid="{967C3051-9991-4190-B274-1891DADCBBBB}"/>
    <cellStyle name="Normal 2 2 18 4 2 5" xfId="49732" xr:uid="{7406AACE-1CA8-4958-8367-7A5717C77085}"/>
    <cellStyle name="Normal 2 2 18 4 3" xfId="12940" xr:uid="{CA379198-69D1-46BB-813D-F183F113AEC2}"/>
    <cellStyle name="Normal 2 2 18 4 3 2" xfId="33308" xr:uid="{744BE4F2-E1F6-4189-A021-F83F7F7131C0}"/>
    <cellStyle name="Normal 2 2 18 4 4" xfId="19727" xr:uid="{C239FB8C-5188-4019-8600-ACA74213CC30}"/>
    <cellStyle name="Normal 2 2 18 4 4 2" xfId="40095" xr:uid="{9B847E52-16C7-4B08-8A77-301D408C0D9F}"/>
    <cellStyle name="Normal 2 2 18 4 5" xfId="26516" xr:uid="{125976BA-E337-4BE7-AB58-4B7DFDC40BA9}"/>
    <cellStyle name="Normal 2 2 18 4 6" xfId="46884" xr:uid="{041F43F9-9C17-4030-8453-1A720FBA8292}"/>
    <cellStyle name="Normal 2 2 18 5" xfId="2802" xr:uid="{DD7FA782-AD70-4F6E-81C0-9CD32DDCA4FB}"/>
    <cellStyle name="Normal 2 2 18 5 2" xfId="5722" xr:uid="{49FBC538-FC2E-4A77-9944-5760DAE6A1BE}"/>
    <cellStyle name="Normal 2 2 18 5 2 2" xfId="14364" xr:uid="{B972C75A-50AA-4B56-BC98-CDEB6802F51F}"/>
    <cellStyle name="Normal 2 2 18 5 2 2 2" xfId="34732" xr:uid="{54434D25-5565-4E4C-AEEF-BD740A81E71E}"/>
    <cellStyle name="Normal 2 2 18 5 2 3" xfId="21151" xr:uid="{34534420-62CB-45A5-9856-631C5D8D7A14}"/>
    <cellStyle name="Normal 2 2 18 5 2 3 2" xfId="41519" xr:uid="{933D25E9-2A1B-43CE-A816-2120B779D9D2}"/>
    <cellStyle name="Normal 2 2 18 5 2 4" xfId="27940" xr:uid="{42625BE8-9A8B-466C-A3C9-1AD5ABB4E9C0}"/>
    <cellStyle name="Normal 2 2 18 5 2 5" xfId="48308" xr:uid="{BEDDE09B-5271-4F5E-96F1-9738F110340A}"/>
    <cellStyle name="Normal 2 2 18 5 3" xfId="11516" xr:uid="{A0DB18B7-03B6-4A94-9FC9-EC1BBABEDDEA}"/>
    <cellStyle name="Normal 2 2 18 5 3 2" xfId="31884" xr:uid="{4594428B-B8A0-45EF-AD66-393B141B15B4}"/>
    <cellStyle name="Normal 2 2 18 5 4" xfId="18303" xr:uid="{2C9838F1-0436-4B6F-9D6A-D4956CE93D8A}"/>
    <cellStyle name="Normal 2 2 18 5 4 2" xfId="38671" xr:uid="{20A32BBE-2A3E-4F34-96D2-5EF26A240DCB}"/>
    <cellStyle name="Normal 2 2 18 5 5" xfId="25092" xr:uid="{AA3570BD-BF88-4F60-AB06-7C704B155240}"/>
    <cellStyle name="Normal 2 2 18 5 6" xfId="45460" xr:uid="{BBBDA67A-AD05-4F59-B09E-FA7135D5FD54}"/>
    <cellStyle name="Normal 2 2 18 6" xfId="5010" xr:uid="{6E79D693-25BD-403E-AE34-EC4AD8A7F069}"/>
    <cellStyle name="Normal 2 2 18 6 2" xfId="13652" xr:uid="{6E10B19E-8A87-4F92-B3F0-1C1F31A7C454}"/>
    <cellStyle name="Normal 2 2 18 6 2 2" xfId="34020" xr:uid="{C8251E93-6C94-40E7-BC87-FE63A333FDDE}"/>
    <cellStyle name="Normal 2 2 18 6 3" xfId="20439" xr:uid="{C8FDB0A0-22AB-4539-A4DC-B3E490328542}"/>
    <cellStyle name="Normal 2 2 18 6 3 2" xfId="40807" xr:uid="{CD775A9B-12B0-44EF-AC7F-CDB53DAB8451}"/>
    <cellStyle name="Normal 2 2 18 6 4" xfId="27228" xr:uid="{B048FEB4-7666-4470-AA6E-423625D5B8B6}"/>
    <cellStyle name="Normal 2 2 18 6 5" xfId="47596" xr:uid="{AE0F50CE-27EB-4024-B317-95A8AA12FE30}"/>
    <cellStyle name="Normal 2 2 18 7" xfId="1910" xr:uid="{310A882B-E7E1-4738-B1FA-82F1657763C0}"/>
    <cellStyle name="Normal 2 2 18 7 2" xfId="10804" xr:uid="{8F896435-BBBA-4F48-933B-D98A8EEA8B60}"/>
    <cellStyle name="Normal 2 2 18 7 2 2" xfId="31172" xr:uid="{395CB1B6-8594-4048-85F7-AB90A338A968}"/>
    <cellStyle name="Normal 2 2 18 7 3" xfId="17591" xr:uid="{ACFCA023-6CA6-45D5-9686-92E69A7633E4}"/>
    <cellStyle name="Normal 2 2 18 7 3 2" xfId="37959" xr:uid="{ACCB23D5-BC99-4BF2-9CEB-784656E14863}"/>
    <cellStyle name="Normal 2 2 18 7 4" xfId="24380" xr:uid="{D347385B-DDEE-4308-9242-3DE1D21AD129}"/>
    <cellStyle name="Normal 2 2 18 7 5" xfId="44748" xr:uid="{4030F239-2421-47A8-B95E-6916616BFDD8}"/>
    <cellStyle name="Normal 2 2 18 8" xfId="9812" xr:uid="{03493474-3CB5-48BE-895A-E8FCC78B3FAF}"/>
    <cellStyle name="Normal 2 2 18 8 2" xfId="30180" xr:uid="{CA911E90-5FB1-40C6-B552-296FE80C4189}"/>
    <cellStyle name="Normal 2 2 18 9" xfId="16600" xr:uid="{5F2A0080-6432-4470-A170-01D2CCAFAB6E}"/>
    <cellStyle name="Normal 2 2 18 9 2" xfId="36968" xr:uid="{E7F6E5CA-B9C4-4356-A616-28A3FFA6634A}"/>
    <cellStyle name="Normal 2 2 18_Exec Drivers" xfId="8114" xr:uid="{244D2182-D9D4-4F73-803C-D3FD5FD9F7C8}"/>
    <cellStyle name="Normal 2 2 19" xfId="210" xr:uid="{283D7B3F-547E-433A-B1B2-54C6C9BD094F}"/>
    <cellStyle name="Normal 2 2 19 10" xfId="23396" xr:uid="{F0091A00-1097-421D-BCA8-8E0696058C7B}"/>
    <cellStyle name="Normal 2 2 19 11" xfId="43764" xr:uid="{35017704-CC4B-4C1D-B1BC-B1EA34E619F6}"/>
    <cellStyle name="Normal 2 2 19 2" xfId="1487" xr:uid="{AD1F1950-F177-4C64-9E80-24D2132AE61E}"/>
    <cellStyle name="Normal 2 2 19 2 10" xfId="44347" xr:uid="{010F5DD3-671F-4371-8448-36034DCC5EFA}"/>
    <cellStyle name="Normal 2 2 19 2 2" xfId="4021" xr:uid="{3EB5CECE-030F-4800-9E3A-BC26F17A47AF}"/>
    <cellStyle name="Normal 2 2 19 2 2 2" xfId="6887" xr:uid="{DDF8EBBA-51BF-4A37-9DBD-214D33D9499B}"/>
    <cellStyle name="Normal 2 2 19 2 2 2 2" xfId="15529" xr:uid="{CE1A6A06-C726-496F-A532-629050256B6C}"/>
    <cellStyle name="Normal 2 2 19 2 2 2 2 2" xfId="35897" xr:uid="{CEE11B77-8475-4D70-BC19-B51D8480FD8D}"/>
    <cellStyle name="Normal 2 2 19 2 2 2 3" xfId="22316" xr:uid="{ED631B59-5D00-411F-8688-ADB2C1C14D23}"/>
    <cellStyle name="Normal 2 2 19 2 2 2 3 2" xfId="42684" xr:uid="{FE91EF5E-3141-4168-8516-3C4F6FD74C4D}"/>
    <cellStyle name="Normal 2 2 19 2 2 2 4" xfId="29105" xr:uid="{5FBB8FA7-BE25-42DC-AD1C-854EBD1D921D}"/>
    <cellStyle name="Normal 2 2 19 2 2 2 5" xfId="49473" xr:uid="{13418B9C-EC48-44C5-A6CE-88A38FDC3898}"/>
    <cellStyle name="Normal 2 2 19 2 2 3" xfId="12681" xr:uid="{DBB9C7FD-FF66-40E5-AF8C-A4282072B154}"/>
    <cellStyle name="Normal 2 2 19 2 2 3 2" xfId="33049" xr:uid="{9C3D1764-5374-452B-8F4A-B7CF70F630A9}"/>
    <cellStyle name="Normal 2 2 19 2 2 4" xfId="19468" xr:uid="{897D81D4-8EDB-4993-A2DB-8B168425AECD}"/>
    <cellStyle name="Normal 2 2 19 2 2 4 2" xfId="39836" xr:uid="{59789EEF-5663-4F79-AE4A-CA062660708C}"/>
    <cellStyle name="Normal 2 2 19 2 2 5" xfId="26257" xr:uid="{E03FA453-E883-4537-AB0A-130EB31BBA92}"/>
    <cellStyle name="Normal 2 2 19 2 2 6" xfId="46625" xr:uid="{0B12A87F-1008-47CB-BCA5-37B11CD39330}"/>
    <cellStyle name="Normal 2 2 19 2 2_Exec Drivers" xfId="9250" xr:uid="{A941817E-98D1-4329-9CD9-BBEC2E68952B}"/>
    <cellStyle name="Normal 2 2 19 2 3" xfId="4751" xr:uid="{B90974ED-6BAE-435B-BCE8-7DDDDBF52A65}"/>
    <cellStyle name="Normal 2 2 19 2 3 2" xfId="7599" xr:uid="{BF921E58-D6D3-4E35-91F6-C2A772314A36}"/>
    <cellStyle name="Normal 2 2 19 2 3 2 2" xfId="16241" xr:uid="{33D07C7F-56A1-4086-8C7E-535A8C59C796}"/>
    <cellStyle name="Normal 2 2 19 2 3 2 2 2" xfId="36609" xr:uid="{665489E9-A4B5-4987-A947-464C3A969461}"/>
    <cellStyle name="Normal 2 2 19 2 3 2 3" xfId="23028" xr:uid="{D347ABAB-639B-4408-AB23-E37513694926}"/>
    <cellStyle name="Normal 2 2 19 2 3 2 3 2" xfId="43396" xr:uid="{6DE3AFB7-51E6-484A-9FAB-4AD860146EA7}"/>
    <cellStyle name="Normal 2 2 19 2 3 2 4" xfId="29817" xr:uid="{501D9CB7-5316-468D-A992-CEB052D1A1D3}"/>
    <cellStyle name="Normal 2 2 19 2 3 2 5" xfId="50185" xr:uid="{538926AE-A434-4C55-B4F6-60C457330B87}"/>
    <cellStyle name="Normal 2 2 19 2 3 3" xfId="13393" xr:uid="{4809BB5B-52B2-479A-886C-191B439D5119}"/>
    <cellStyle name="Normal 2 2 19 2 3 3 2" xfId="33761" xr:uid="{8682AD0A-2488-439D-BA52-FC7856BEE42D}"/>
    <cellStyle name="Normal 2 2 19 2 3 4" xfId="20180" xr:uid="{46EF04D0-E410-4B0B-ADB8-25909E51D4F5}"/>
    <cellStyle name="Normal 2 2 19 2 3 4 2" xfId="40548" xr:uid="{0EF3CD11-3A29-4CD6-8CF2-FD605D3F031C}"/>
    <cellStyle name="Normal 2 2 19 2 3 5" xfId="26969" xr:uid="{C13AB6C4-368F-49B1-A998-31431357725D}"/>
    <cellStyle name="Normal 2 2 19 2 3 6" xfId="47337" xr:uid="{50403411-665E-4D08-8EC1-144B40C9DA89}"/>
    <cellStyle name="Normal 2 2 19 2 4" xfId="3273" xr:uid="{73DEC2B4-75BD-4D7A-8C8D-2458DCF00ED9}"/>
    <cellStyle name="Normal 2 2 19 2 4 2" xfId="6175" xr:uid="{40762BF7-9960-4932-98AB-C159E30F95A6}"/>
    <cellStyle name="Normal 2 2 19 2 4 2 2" xfId="14817" xr:uid="{3C93B223-B767-45AC-9990-7DBDE6AA1B7A}"/>
    <cellStyle name="Normal 2 2 19 2 4 2 2 2" xfId="35185" xr:uid="{C32DF1B8-FA32-44EE-BAB9-7BE8FE309D7F}"/>
    <cellStyle name="Normal 2 2 19 2 4 2 3" xfId="21604" xr:uid="{768C3739-1079-45A0-BD00-95BF4E2089EA}"/>
    <cellStyle name="Normal 2 2 19 2 4 2 3 2" xfId="41972" xr:uid="{A1963665-8C9B-44E4-831D-527BEE652522}"/>
    <cellStyle name="Normal 2 2 19 2 4 2 4" xfId="28393" xr:uid="{E76B85E9-F4F2-4923-A4AA-2FC5B83DC01D}"/>
    <cellStyle name="Normal 2 2 19 2 4 2 5" xfId="48761" xr:uid="{DCC38DFB-D805-4EDD-B9F1-C8DD0D7D7451}"/>
    <cellStyle name="Normal 2 2 19 2 4 3" xfId="11969" xr:uid="{049D263C-17EC-40B1-85F6-AB3C8D099192}"/>
    <cellStyle name="Normal 2 2 19 2 4 3 2" xfId="32337" xr:uid="{E6E39B79-5685-46AE-9749-03F4E38BCA9B}"/>
    <cellStyle name="Normal 2 2 19 2 4 4" xfId="18756" xr:uid="{A0854532-AC57-40E9-9998-09CA2DB2C601}"/>
    <cellStyle name="Normal 2 2 19 2 4 4 2" xfId="39124" xr:uid="{C2D59C23-5404-4CD9-AF0C-1F40B7212050}"/>
    <cellStyle name="Normal 2 2 19 2 4 5" xfId="25545" xr:uid="{90D103F2-683F-4BB0-A471-5947E51D7FA4}"/>
    <cellStyle name="Normal 2 2 19 2 4 6" xfId="45913" xr:uid="{2CD2DAA2-21FF-4F06-86D7-9DB8C64A9C07}"/>
    <cellStyle name="Normal 2 2 19 2 5" xfId="5463" xr:uid="{EE3F77E2-D34A-4C35-8B1B-4911B1A6FFE9}"/>
    <cellStyle name="Normal 2 2 19 2 5 2" xfId="14105" xr:uid="{29256EEF-0399-4032-9D03-88193EA0614A}"/>
    <cellStyle name="Normal 2 2 19 2 5 2 2" xfId="34473" xr:uid="{250F33A6-6F9B-410F-A120-A66A5D81D178}"/>
    <cellStyle name="Normal 2 2 19 2 5 3" xfId="20892" xr:uid="{753E832B-10AE-4CC5-84BA-441F57501A3F}"/>
    <cellStyle name="Normal 2 2 19 2 5 3 2" xfId="41260" xr:uid="{A1030584-B3D3-4BDE-B168-8F7D4FF609A2}"/>
    <cellStyle name="Normal 2 2 19 2 5 4" xfId="27681" xr:uid="{1F964486-F8FD-479C-9C04-88130DCA4895}"/>
    <cellStyle name="Normal 2 2 19 2 5 5" xfId="48049" xr:uid="{953A104A-FC4A-454F-B89A-C8374C7E9825}"/>
    <cellStyle name="Normal 2 2 19 2 6" xfId="2524" xr:uid="{3BFB3AA1-54AD-44B0-97D1-A8608FE56CCB}"/>
    <cellStyle name="Normal 2 2 19 2 6 2" xfId="11257" xr:uid="{5FBBEB77-1F3C-4A50-A27E-2332013053F2}"/>
    <cellStyle name="Normal 2 2 19 2 6 2 2" xfId="31625" xr:uid="{CD58E331-607F-4C9A-8073-960245B597E5}"/>
    <cellStyle name="Normal 2 2 19 2 6 3" xfId="18044" xr:uid="{218C2FB3-7694-4726-AD4C-99D6CBB7BC11}"/>
    <cellStyle name="Normal 2 2 19 2 6 3 2" xfId="38412" xr:uid="{1FB89BCB-C286-4283-98CA-2C00651A1FD0}"/>
    <cellStyle name="Normal 2 2 19 2 6 4" xfId="24833" xr:uid="{07644F45-8632-46FE-8789-1DCDCACCD214}"/>
    <cellStyle name="Normal 2 2 19 2 6 5" xfId="45201" xr:uid="{752C0A2D-B758-4B23-BB77-4419F6B324A5}"/>
    <cellStyle name="Normal 2 2 19 2 7" xfId="10403" xr:uid="{4FF2DAF8-E3FD-433A-9ED1-E0EA9CAF14FD}"/>
    <cellStyle name="Normal 2 2 19 2 7 2" xfId="30771" xr:uid="{65A119E0-2DDF-4191-96CA-95DA316917DB}"/>
    <cellStyle name="Normal 2 2 19 2 8" xfId="17190" xr:uid="{6B48DB5B-58A7-47E2-A521-A48193602BEC}"/>
    <cellStyle name="Normal 2 2 19 2 8 2" xfId="37558" xr:uid="{37D8B61F-232B-4D1D-96EC-DD8EB9A1171D}"/>
    <cellStyle name="Normal 2 2 19 2 9" xfId="23979" xr:uid="{FD61E296-4C5C-48C9-A218-8C2513A403B7}"/>
    <cellStyle name="Normal 2 2 19 2_Exec Drivers" xfId="9175" xr:uid="{05DAC63E-797C-4BBE-8B4B-6869FE5759E1}"/>
    <cellStyle name="Normal 2 2 19 3" xfId="3551" xr:uid="{891D5C7C-2796-43CE-B611-8803C5A90CC7}"/>
    <cellStyle name="Normal 2 2 19 3 2" xfId="6435" xr:uid="{BEC6392D-2BC5-4B0E-AB11-9D99DE9451DC}"/>
    <cellStyle name="Normal 2 2 19 3 2 2" xfId="15077" xr:uid="{377A43F8-8E57-46A6-80CC-41B4BFDF1411}"/>
    <cellStyle name="Normal 2 2 19 3 2 2 2" xfId="35445" xr:uid="{F25EB144-CC1D-4057-B54E-ED3E876CA326}"/>
    <cellStyle name="Normal 2 2 19 3 2 3" xfId="21864" xr:uid="{9179A81A-B60A-44C4-90F0-D01184D2FBF2}"/>
    <cellStyle name="Normal 2 2 19 3 2 3 2" xfId="42232" xr:uid="{73BE0ABA-F9CF-4F1F-A4FA-B795EE59B43C}"/>
    <cellStyle name="Normal 2 2 19 3 2 4" xfId="28653" xr:uid="{733B9A02-ED27-46CE-AE96-50430CA5C4FC}"/>
    <cellStyle name="Normal 2 2 19 3 2 5" xfId="49021" xr:uid="{42D48301-FEFE-4A1A-80C4-DBAB539E0F2E}"/>
    <cellStyle name="Normal 2 2 19 3 3" xfId="12229" xr:uid="{9BF9B7CE-DB40-4A36-AFD5-8A41D14C455B}"/>
    <cellStyle name="Normal 2 2 19 3 3 2" xfId="32597" xr:uid="{A38CC135-C454-4D96-A4A0-009585D91AC2}"/>
    <cellStyle name="Normal 2 2 19 3 4" xfId="19016" xr:uid="{F1E69751-491E-4793-9013-3D66B004A32C}"/>
    <cellStyle name="Normal 2 2 19 3 4 2" xfId="39384" xr:uid="{56016CFC-0560-4B9E-BE81-D8A54DED95EC}"/>
    <cellStyle name="Normal 2 2 19 3 5" xfId="25805" xr:uid="{CBF8564B-E2E8-4BFB-9D40-4411FE97D543}"/>
    <cellStyle name="Normal 2 2 19 3 6" xfId="46173" xr:uid="{8AEF7DEF-D746-4652-9556-82DC1AFF2013}"/>
    <cellStyle name="Normal 2 2 19 3_Exec Drivers" xfId="9448" xr:uid="{5E652FA0-2E6C-4997-804C-CE47AA142497}"/>
    <cellStyle name="Normal 2 2 19 4" xfId="4299" xr:uid="{13D9FD8C-8F89-49A0-BB7B-CBBC37BF2EAD}"/>
    <cellStyle name="Normal 2 2 19 4 2" xfId="7147" xr:uid="{9C6011FA-69F5-40B3-9C0F-AFE492ED19AD}"/>
    <cellStyle name="Normal 2 2 19 4 2 2" xfId="15789" xr:uid="{A64A6832-9648-4507-AA91-72899C50E596}"/>
    <cellStyle name="Normal 2 2 19 4 2 2 2" xfId="36157" xr:uid="{0C2F48C6-AADF-46BB-BFD8-C31DF116FEBB}"/>
    <cellStyle name="Normal 2 2 19 4 2 3" xfId="22576" xr:uid="{32694543-EB23-4BA1-A242-9127855AC159}"/>
    <cellStyle name="Normal 2 2 19 4 2 3 2" xfId="42944" xr:uid="{BBC87C34-A197-4A7A-A7D4-1158521A0C5B}"/>
    <cellStyle name="Normal 2 2 19 4 2 4" xfId="29365" xr:uid="{5BB3E358-727A-4876-B549-628A5036FCA3}"/>
    <cellStyle name="Normal 2 2 19 4 2 5" xfId="49733" xr:uid="{C4C497C1-C653-4113-986C-3FDBF161D016}"/>
    <cellStyle name="Normal 2 2 19 4 3" xfId="12941" xr:uid="{ED0B5913-72F2-4D15-A57D-7A6626B20C31}"/>
    <cellStyle name="Normal 2 2 19 4 3 2" xfId="33309" xr:uid="{7E65C35E-1A19-4594-BA26-DEFF1A9029BE}"/>
    <cellStyle name="Normal 2 2 19 4 4" xfId="19728" xr:uid="{8BEAC279-38B6-4A3D-BFBD-CCB08C1E8B7C}"/>
    <cellStyle name="Normal 2 2 19 4 4 2" xfId="40096" xr:uid="{598DD34F-FD3F-4F32-BBC5-0CDE749280A0}"/>
    <cellStyle name="Normal 2 2 19 4 5" xfId="26517" xr:uid="{F9440ABA-79F6-4207-ADBB-0D6753237A90}"/>
    <cellStyle name="Normal 2 2 19 4 6" xfId="46885" xr:uid="{A54530DB-8B42-4F93-AA6C-98DBC5D6EE3B}"/>
    <cellStyle name="Normal 2 2 19 5" xfId="2803" xr:uid="{D5FBEFEC-177C-42BA-8A5B-E81FE0721DED}"/>
    <cellStyle name="Normal 2 2 19 5 2" xfId="5723" xr:uid="{67B898BB-E3F5-45B5-9A09-0A054A7CFBB5}"/>
    <cellStyle name="Normal 2 2 19 5 2 2" xfId="14365" xr:uid="{F8A55F2D-5702-41DD-8C32-F8578748BFE8}"/>
    <cellStyle name="Normal 2 2 19 5 2 2 2" xfId="34733" xr:uid="{CA05B38A-1D42-4D43-9E86-78F5DBF94E13}"/>
    <cellStyle name="Normal 2 2 19 5 2 3" xfId="21152" xr:uid="{3DF1F071-ECC4-4989-AEF2-EF98ED7B6B0B}"/>
    <cellStyle name="Normal 2 2 19 5 2 3 2" xfId="41520" xr:uid="{01DB4749-1C40-4090-9CAD-1B360ED88779}"/>
    <cellStyle name="Normal 2 2 19 5 2 4" xfId="27941" xr:uid="{0AD529D9-7CB3-40B5-A9AB-75D0053BACE0}"/>
    <cellStyle name="Normal 2 2 19 5 2 5" xfId="48309" xr:uid="{4F61ABAA-06E0-45C6-85FB-D121ED972650}"/>
    <cellStyle name="Normal 2 2 19 5 3" xfId="11517" xr:uid="{0D7E6656-C95F-47DE-B378-397949E32CDD}"/>
    <cellStyle name="Normal 2 2 19 5 3 2" xfId="31885" xr:uid="{3DB88584-9F79-4953-AA91-8949CAE231AA}"/>
    <cellStyle name="Normal 2 2 19 5 4" xfId="18304" xr:uid="{F3CD766A-09FC-4A32-94DE-7C7D44020E27}"/>
    <cellStyle name="Normal 2 2 19 5 4 2" xfId="38672" xr:uid="{91AA2D2E-7931-4512-BA3C-D7940355C630}"/>
    <cellStyle name="Normal 2 2 19 5 5" xfId="25093" xr:uid="{D3DA0F3D-7089-4FC2-88F4-3D4B934A2011}"/>
    <cellStyle name="Normal 2 2 19 5 6" xfId="45461" xr:uid="{F413AD91-93EB-4C6C-B4FF-E06778F59B6F}"/>
    <cellStyle name="Normal 2 2 19 6" xfId="5011" xr:uid="{A467D1BD-23FB-4CC4-8D08-14A60F8D2559}"/>
    <cellStyle name="Normal 2 2 19 6 2" xfId="13653" xr:uid="{C5F3CB91-2587-480D-9BB0-98546A3D680B}"/>
    <cellStyle name="Normal 2 2 19 6 2 2" xfId="34021" xr:uid="{D08B5892-ABEA-413C-82FC-53CE15B80FA0}"/>
    <cellStyle name="Normal 2 2 19 6 3" xfId="20440" xr:uid="{9E1E9DEF-A80A-4064-9980-B9CC8EFF7871}"/>
    <cellStyle name="Normal 2 2 19 6 3 2" xfId="40808" xr:uid="{BF1E1741-D4C7-4E26-B61A-6030B8F5B3EB}"/>
    <cellStyle name="Normal 2 2 19 6 4" xfId="27229" xr:uid="{3A5ED182-CED2-4121-83C0-325C25C802EB}"/>
    <cellStyle name="Normal 2 2 19 6 5" xfId="47597" xr:uid="{4504AC15-9C36-4167-B8E6-445AC90F01EB}"/>
    <cellStyle name="Normal 2 2 19 7" xfId="1911" xr:uid="{E240A886-35B0-46A8-B991-E300DE5470AC}"/>
    <cellStyle name="Normal 2 2 19 7 2" xfId="10805" xr:uid="{52C6A688-7EFE-4C71-A83C-E9664B2F32B9}"/>
    <cellStyle name="Normal 2 2 19 7 2 2" xfId="31173" xr:uid="{B0AA0A0A-9D3E-4CC0-B9D6-F21B6B905C28}"/>
    <cellStyle name="Normal 2 2 19 7 3" xfId="17592" xr:uid="{FB0ECA4A-C462-4677-806E-BBA683843F40}"/>
    <cellStyle name="Normal 2 2 19 7 3 2" xfId="37960" xr:uid="{09DA2638-B033-42B8-A055-A6C12193699E}"/>
    <cellStyle name="Normal 2 2 19 7 4" xfId="24381" xr:uid="{2912FF18-9E88-4EED-9543-664624A5959D}"/>
    <cellStyle name="Normal 2 2 19 7 5" xfId="44749" xr:uid="{BDD48862-32BB-4981-A21E-91E477C97F0D}"/>
    <cellStyle name="Normal 2 2 19 8" xfId="9819" xr:uid="{06930ABB-AD72-4A5C-87E0-95AD9223A0E1}"/>
    <cellStyle name="Normal 2 2 19 8 2" xfId="30187" xr:uid="{76B559A2-789C-4A80-9E02-081E49DD6EBC}"/>
    <cellStyle name="Normal 2 2 19 9" xfId="16607" xr:uid="{97CA283B-DDAA-4704-9A50-3FE485885320}"/>
    <cellStyle name="Normal 2 2 19 9 2" xfId="36975" xr:uid="{8D819FE1-73FF-4D91-9BA6-94C6275D88CF}"/>
    <cellStyle name="Normal 2 2 19_Exec Drivers" xfId="8063" xr:uid="{6FD85E3E-40AE-481B-AEAA-5AC2D90A379F}"/>
    <cellStyle name="Normal 2 2 2" xfId="26" xr:uid="{5D433282-76DA-405C-8558-DC7D8AE3FEE0}"/>
    <cellStyle name="Normal 2 2 2 10" xfId="141" xr:uid="{9E63C710-EACD-49C4-A33F-9BA8E59CA878}"/>
    <cellStyle name="Normal 2 2 2 11" xfId="153" xr:uid="{1585D8F8-FEF8-4F8A-A24C-3D346301ACDA}"/>
    <cellStyle name="Normal 2 2 2 12" xfId="166" xr:uid="{CF3E3F19-8D08-47B1-9659-08836F14AE94}"/>
    <cellStyle name="Normal 2 2 2 13" xfId="179" xr:uid="{7560A324-E29A-4094-A668-A4E2A84C3D13}"/>
    <cellStyle name="Normal 2 2 2 14" xfId="192" xr:uid="{2CB60F09-1BF0-4F20-956A-699C5A423A98}"/>
    <cellStyle name="Normal 2 2 2 15" xfId="205" xr:uid="{5F333967-0A3E-4C73-847A-657D0DC3AB73}"/>
    <cellStyle name="Normal 2 2 2 16" xfId="218" xr:uid="{C2096F3C-76EC-43CA-A1A4-A754540A55F2}"/>
    <cellStyle name="Normal 2 2 2 17" xfId="231" xr:uid="{36D3054C-6125-45B2-9151-E988090C6088}"/>
    <cellStyle name="Normal 2 2 2 18" xfId="244" xr:uid="{0CEF82BC-3DE8-4EAE-B0A2-C03B93F4AF82}"/>
    <cellStyle name="Normal 2 2 2 19" xfId="257" xr:uid="{D3BFE081-160D-4170-B02E-F075633A4F62}"/>
    <cellStyle name="Normal 2 2 2 2" xfId="27" xr:uid="{8D60019A-70A1-495B-83BE-6CF6E98696E3}"/>
    <cellStyle name="Normal 2 2 2 2 10" xfId="128" xr:uid="{AC0091FD-B45B-48D3-8035-DED4708982D9}"/>
    <cellStyle name="Normal 2 2 2 2 10 10" xfId="23354" xr:uid="{D951E445-DE1D-4F47-B22C-680E2313CAFA}"/>
    <cellStyle name="Normal 2 2 2 2 10 11" xfId="43722" xr:uid="{7F7AED14-0A2D-4551-A188-1A51A8C904F5}"/>
    <cellStyle name="Normal 2 2 2 2 10 2" xfId="1445" xr:uid="{719F511F-A894-4CDF-B037-EA23F7436A4D}"/>
    <cellStyle name="Normal 2 2 2 2 10 2 10" xfId="44305" xr:uid="{9B6FD3B4-8FE1-40E6-903F-782393620C88}"/>
    <cellStyle name="Normal 2 2 2 2 10 2 2" xfId="4068" xr:uid="{4953950B-7212-4998-9A5B-7D2F793F2FCE}"/>
    <cellStyle name="Normal 2 2 2 2 10 2 2 2" xfId="6928" xr:uid="{E7613063-DC93-4CCA-91FF-F23284A50C3A}"/>
    <cellStyle name="Normal 2 2 2 2 10 2 2 2 2" xfId="15570" xr:uid="{36BF7D69-3AEE-4392-8B26-36D0EC936344}"/>
    <cellStyle name="Normal 2 2 2 2 10 2 2 2 2 2" xfId="35938" xr:uid="{12BED26A-E29B-4478-B1F1-77C62D5D0F39}"/>
    <cellStyle name="Normal 2 2 2 2 10 2 2 2 3" xfId="22357" xr:uid="{8491A59B-071F-4BA5-9FC3-570E913EBA29}"/>
    <cellStyle name="Normal 2 2 2 2 10 2 2 2 3 2" xfId="42725" xr:uid="{27BD42CF-002A-4542-B708-0940F162B0C5}"/>
    <cellStyle name="Normal 2 2 2 2 10 2 2 2 4" xfId="29146" xr:uid="{D1DA6ED5-2BD9-4CCB-BE10-4D7A14E88047}"/>
    <cellStyle name="Normal 2 2 2 2 10 2 2 2 5" xfId="49514" xr:uid="{3466BB32-346E-4D8B-B17E-A61105B35B5C}"/>
    <cellStyle name="Normal 2 2 2 2 10 2 2 3" xfId="12722" xr:uid="{D18A2A9B-6ECF-4412-A1F1-E12EC43A4AEC}"/>
    <cellStyle name="Normal 2 2 2 2 10 2 2 3 2" xfId="33090" xr:uid="{85E5F9F5-B99E-47B2-A764-0599518CA467}"/>
    <cellStyle name="Normal 2 2 2 2 10 2 2 4" xfId="19509" xr:uid="{AE65E47E-2EC8-40AB-880E-8D48825471D4}"/>
    <cellStyle name="Normal 2 2 2 2 10 2 2 4 2" xfId="39877" xr:uid="{F98A4817-1B79-4671-9D75-38A49E55132E}"/>
    <cellStyle name="Normal 2 2 2 2 10 2 2 5" xfId="26298" xr:uid="{5A4B780C-B042-41EE-9E16-9E10FC1D3DC9}"/>
    <cellStyle name="Normal 2 2 2 2 10 2 2 6" xfId="46666" xr:uid="{5F3A8D68-184B-44F8-BC8C-527197F999D2}"/>
    <cellStyle name="Normal 2 2 2 2 10 2 2_Exec Drivers" xfId="9487" xr:uid="{E2715167-DE1F-459A-8EA7-06089AE6D390}"/>
    <cellStyle name="Normal 2 2 2 2 10 2 3" xfId="4792" xr:uid="{D3DF2688-E612-4307-9FED-CCB92997BE37}"/>
    <cellStyle name="Normal 2 2 2 2 10 2 3 2" xfId="7640" xr:uid="{9258489A-84EB-47FD-9402-E71475CF4E90}"/>
    <cellStyle name="Normal 2 2 2 2 10 2 3 2 2" xfId="16282" xr:uid="{82AAC56C-9CC9-4C31-8E76-7E4E5DEBAF17}"/>
    <cellStyle name="Normal 2 2 2 2 10 2 3 2 2 2" xfId="36650" xr:uid="{FC9B8617-4BB3-4F0A-AF9F-C83AC675F4D3}"/>
    <cellStyle name="Normal 2 2 2 2 10 2 3 2 3" xfId="23069" xr:uid="{805F2FB3-D448-474E-A87D-89273B1BF7DC}"/>
    <cellStyle name="Normal 2 2 2 2 10 2 3 2 3 2" xfId="43437" xr:uid="{DC1DF9C3-03CA-48CD-81D5-1A2B8C354DC0}"/>
    <cellStyle name="Normal 2 2 2 2 10 2 3 2 4" xfId="29858" xr:uid="{6086B0A3-CFA5-4F6B-8F52-BBEEB324C7C4}"/>
    <cellStyle name="Normal 2 2 2 2 10 2 3 2 5" xfId="50226" xr:uid="{80B50787-39B3-4FB7-BAFD-B487C46B51EF}"/>
    <cellStyle name="Normal 2 2 2 2 10 2 3 3" xfId="13434" xr:uid="{3D8ECCE4-E90B-45D6-AF23-8183B2123C2F}"/>
    <cellStyle name="Normal 2 2 2 2 10 2 3 3 2" xfId="33802" xr:uid="{00BBC038-5918-455A-9073-A24330D7D606}"/>
    <cellStyle name="Normal 2 2 2 2 10 2 3 4" xfId="20221" xr:uid="{63B39BEC-6035-44F2-9AAE-58F20D76E645}"/>
    <cellStyle name="Normal 2 2 2 2 10 2 3 4 2" xfId="40589" xr:uid="{3D5478A1-D454-4A91-8661-01504FA6492D}"/>
    <cellStyle name="Normal 2 2 2 2 10 2 3 5" xfId="27010" xr:uid="{A6309E0D-F23B-4EBC-8BF9-384EA259E465}"/>
    <cellStyle name="Normal 2 2 2 2 10 2 3 6" xfId="47378" xr:uid="{A8F59621-36CD-472E-94EA-ED3DF9608C35}"/>
    <cellStyle name="Normal 2 2 2 2 10 2 4" xfId="3320" xr:uid="{7CEBF347-9CA9-49BA-AD82-8FF5D286F39D}"/>
    <cellStyle name="Normal 2 2 2 2 10 2 4 2" xfId="6216" xr:uid="{0744AF6A-5557-461D-9906-576714768AAF}"/>
    <cellStyle name="Normal 2 2 2 2 10 2 4 2 2" xfId="14858" xr:uid="{D204A14A-E2EB-4A8C-80CC-B96F58AB8433}"/>
    <cellStyle name="Normal 2 2 2 2 10 2 4 2 2 2" xfId="35226" xr:uid="{8A6ECBE3-25E2-4361-8247-FCF0896CC00E}"/>
    <cellStyle name="Normal 2 2 2 2 10 2 4 2 3" xfId="21645" xr:uid="{6B1ECA50-C878-4A4B-9DAC-8E9B91EEF13C}"/>
    <cellStyle name="Normal 2 2 2 2 10 2 4 2 3 2" xfId="42013" xr:uid="{187DE878-6D0F-41BF-AD16-F157E9664763}"/>
    <cellStyle name="Normal 2 2 2 2 10 2 4 2 4" xfId="28434" xr:uid="{4774957F-D24C-41B2-8860-20877F3E4785}"/>
    <cellStyle name="Normal 2 2 2 2 10 2 4 2 5" xfId="48802" xr:uid="{45E40146-2D2E-4959-AC81-CDA1BCCA409D}"/>
    <cellStyle name="Normal 2 2 2 2 10 2 4 3" xfId="12010" xr:uid="{2B77251D-271A-44DC-9219-48D570EAEEE5}"/>
    <cellStyle name="Normal 2 2 2 2 10 2 4 3 2" xfId="32378" xr:uid="{A6668665-890A-4EDD-BC63-3CC85CCBB357}"/>
    <cellStyle name="Normal 2 2 2 2 10 2 4 4" xfId="18797" xr:uid="{4E5C605C-933B-4BB8-AD52-75DE2AC94479}"/>
    <cellStyle name="Normal 2 2 2 2 10 2 4 4 2" xfId="39165" xr:uid="{8A9A37FE-DFAB-4400-8DE5-1AF66D19D64E}"/>
    <cellStyle name="Normal 2 2 2 2 10 2 4 5" xfId="25586" xr:uid="{35B38D98-6F26-454A-A7B8-C60152C3AB95}"/>
    <cellStyle name="Normal 2 2 2 2 10 2 4 6" xfId="45954" xr:uid="{5324B658-2131-471F-9236-78A0F1FD6C1C}"/>
    <cellStyle name="Normal 2 2 2 2 10 2 5" xfId="5504" xr:uid="{706D1D5B-52CB-4220-A432-9E3F5DD14FB6}"/>
    <cellStyle name="Normal 2 2 2 2 10 2 5 2" xfId="14146" xr:uid="{28EE17DE-52B8-46BF-8888-A89C500990AF}"/>
    <cellStyle name="Normal 2 2 2 2 10 2 5 2 2" xfId="34514" xr:uid="{46924C53-1422-412C-B5DE-66C07B092B62}"/>
    <cellStyle name="Normal 2 2 2 2 10 2 5 3" xfId="20933" xr:uid="{A3681301-92FD-4461-BEF4-9D7D2C7A62BF}"/>
    <cellStyle name="Normal 2 2 2 2 10 2 5 3 2" xfId="41301" xr:uid="{241CD287-2CAA-4B20-86EE-B677866181FA}"/>
    <cellStyle name="Normal 2 2 2 2 10 2 5 4" xfId="27722" xr:uid="{B9521118-4E4B-4749-97B0-5729A1C2DB43}"/>
    <cellStyle name="Normal 2 2 2 2 10 2 5 5" xfId="48090" xr:uid="{6037664C-19BB-4135-9D83-871BBF9A7E31}"/>
    <cellStyle name="Normal 2 2 2 2 10 2 6" xfId="2571" xr:uid="{4DE81DEA-D425-49A6-94AB-12EA54C2041F}"/>
    <cellStyle name="Normal 2 2 2 2 10 2 6 2" xfId="11298" xr:uid="{D20002C8-31CC-4AD0-B914-41CBB877E2FD}"/>
    <cellStyle name="Normal 2 2 2 2 10 2 6 2 2" xfId="31666" xr:uid="{155E22C9-6B00-4719-8F6C-F87F482C93C3}"/>
    <cellStyle name="Normal 2 2 2 2 10 2 6 3" xfId="18085" xr:uid="{26C337DF-DEE4-476A-A3EF-98EFA4F9DBD6}"/>
    <cellStyle name="Normal 2 2 2 2 10 2 6 3 2" xfId="38453" xr:uid="{90183E2C-FCD2-47FB-9BC4-500650E71C36}"/>
    <cellStyle name="Normal 2 2 2 2 10 2 6 4" xfId="24874" xr:uid="{7412B72C-DD17-4629-A4D3-A82B3226A2AA}"/>
    <cellStyle name="Normal 2 2 2 2 10 2 6 5" xfId="45242" xr:uid="{74960672-1C23-48CF-B9DB-B734D5910955}"/>
    <cellStyle name="Normal 2 2 2 2 10 2 7" xfId="10361" xr:uid="{0DC0072B-7872-428C-B60A-AF0D55EA8C12}"/>
    <cellStyle name="Normal 2 2 2 2 10 2 7 2" xfId="30729" xr:uid="{32B126FE-41D1-48B1-9796-994A6A7AD956}"/>
    <cellStyle name="Normal 2 2 2 2 10 2 8" xfId="17148" xr:uid="{37B1A1B3-4497-4281-9147-01F7AF9C9EE6}"/>
    <cellStyle name="Normal 2 2 2 2 10 2 8 2" xfId="37516" xr:uid="{A0D702D3-41F0-4EDC-B5CC-9EB6139A874A}"/>
    <cellStyle name="Normal 2 2 2 2 10 2 9" xfId="23937" xr:uid="{0D11E222-23A4-4FC7-BB3C-B8613B8278E7}"/>
    <cellStyle name="Normal 2 2 2 2 10 2_Exec Drivers" xfId="7828" xr:uid="{1FAD134E-6B18-4352-A60E-343CAF4EBE1B}"/>
    <cellStyle name="Normal 2 2 2 2 10 3" xfId="3553" xr:uid="{D61A819F-251F-452C-AEFA-65637D164F89}"/>
    <cellStyle name="Normal 2 2 2 2 10 3 2" xfId="6437" xr:uid="{C3EDF311-5FE3-43FB-896F-EACCE8892E55}"/>
    <cellStyle name="Normal 2 2 2 2 10 3 2 2" xfId="15079" xr:uid="{093EE702-B8A3-417B-B964-075D9D534A78}"/>
    <cellStyle name="Normal 2 2 2 2 10 3 2 2 2" xfId="35447" xr:uid="{28B7DC6F-B286-44B3-A30C-EFB8A90A58FB}"/>
    <cellStyle name="Normal 2 2 2 2 10 3 2 3" xfId="21866" xr:uid="{3B09B08B-9EEF-46BA-B378-5430E4D2F357}"/>
    <cellStyle name="Normal 2 2 2 2 10 3 2 3 2" xfId="42234" xr:uid="{10DA6139-8113-45F1-89B9-D09353CF9D5A}"/>
    <cellStyle name="Normal 2 2 2 2 10 3 2 4" xfId="28655" xr:uid="{91ADD129-6A24-4FB5-BF44-0369A9CA8DEE}"/>
    <cellStyle name="Normal 2 2 2 2 10 3 2 5" xfId="49023" xr:uid="{B39C45A1-E978-4BFF-BC28-285633720419}"/>
    <cellStyle name="Normal 2 2 2 2 10 3 3" xfId="12231" xr:uid="{16A4535D-31C0-4B49-9680-0B5CECB62F7E}"/>
    <cellStyle name="Normal 2 2 2 2 10 3 3 2" xfId="32599" xr:uid="{A48FE415-9D20-4EF6-A754-4E7043B24D16}"/>
    <cellStyle name="Normal 2 2 2 2 10 3 4" xfId="19018" xr:uid="{D7E5A12C-108F-465A-B042-4BDECEE06BEC}"/>
    <cellStyle name="Normal 2 2 2 2 10 3 4 2" xfId="39386" xr:uid="{CC15C5E6-0AF3-49A9-8E94-3249B8D57A7F}"/>
    <cellStyle name="Normal 2 2 2 2 10 3 5" xfId="25807" xr:uid="{15AF1BEF-243C-4E5D-A562-684667801627}"/>
    <cellStyle name="Normal 2 2 2 2 10 3 6" xfId="46175" xr:uid="{CC31B355-3F71-46F3-BE86-312220FD3D3B}"/>
    <cellStyle name="Normal 2 2 2 2 10 3_Exec Drivers" xfId="8236" xr:uid="{67522525-D593-4FD7-804F-35719A7BEEAA}"/>
    <cellStyle name="Normal 2 2 2 2 10 4" xfId="4301" xr:uid="{65B69A2D-724C-40A3-841D-4485F3F63E42}"/>
    <cellStyle name="Normal 2 2 2 2 10 4 2" xfId="7149" xr:uid="{FAFC14CA-7DBD-48CA-B658-5E099566D90F}"/>
    <cellStyle name="Normal 2 2 2 2 10 4 2 2" xfId="15791" xr:uid="{19DCD452-2D9D-4BA8-B906-C51B015C74E9}"/>
    <cellStyle name="Normal 2 2 2 2 10 4 2 2 2" xfId="36159" xr:uid="{548601AF-0A22-4C1E-A4A1-1ABEF09F57E5}"/>
    <cellStyle name="Normal 2 2 2 2 10 4 2 3" xfId="22578" xr:uid="{8113251F-0DC9-46C4-AB7F-4620AF1B9961}"/>
    <cellStyle name="Normal 2 2 2 2 10 4 2 3 2" xfId="42946" xr:uid="{D5072A7B-1910-4FB8-9A17-AA12171F6907}"/>
    <cellStyle name="Normal 2 2 2 2 10 4 2 4" xfId="29367" xr:uid="{3A5BC258-A593-454D-82E1-DAFD47851F98}"/>
    <cellStyle name="Normal 2 2 2 2 10 4 2 5" xfId="49735" xr:uid="{AABAAF78-12D6-4CD8-A4DF-65D434794C0A}"/>
    <cellStyle name="Normal 2 2 2 2 10 4 3" xfId="12943" xr:uid="{0E2C547C-6649-4E96-890F-EFDAB2EEB028}"/>
    <cellStyle name="Normal 2 2 2 2 10 4 3 2" xfId="33311" xr:uid="{B298FDB8-0BB5-4A74-BADA-CFC2F0DDFDA5}"/>
    <cellStyle name="Normal 2 2 2 2 10 4 4" xfId="19730" xr:uid="{12BB5168-323A-4E1E-B08D-36A433F6A1B4}"/>
    <cellStyle name="Normal 2 2 2 2 10 4 4 2" xfId="40098" xr:uid="{3577002A-073D-40A8-AC6A-24291986C358}"/>
    <cellStyle name="Normal 2 2 2 2 10 4 5" xfId="26519" xr:uid="{5AA0783D-4C13-4958-9154-C7D3279B5F19}"/>
    <cellStyle name="Normal 2 2 2 2 10 4 6" xfId="46887" xr:uid="{163AE331-471F-45E2-83F5-3179DE4F21A9}"/>
    <cellStyle name="Normal 2 2 2 2 10 5" xfId="2805" xr:uid="{D084FE21-67D8-4F0E-B975-EA616BDF3DD1}"/>
    <cellStyle name="Normal 2 2 2 2 10 5 2" xfId="5725" xr:uid="{8E11B9FA-9A60-4504-9F3D-EBF3EF419FFF}"/>
    <cellStyle name="Normal 2 2 2 2 10 5 2 2" xfId="14367" xr:uid="{79215869-FD2D-422C-8B2D-8BBE9776EE26}"/>
    <cellStyle name="Normal 2 2 2 2 10 5 2 2 2" xfId="34735" xr:uid="{C9DD37AC-AE8B-4A72-8B35-54DA90277B36}"/>
    <cellStyle name="Normal 2 2 2 2 10 5 2 3" xfId="21154" xr:uid="{9F689248-6548-46E5-BA53-A34ED465DCE5}"/>
    <cellStyle name="Normal 2 2 2 2 10 5 2 3 2" xfId="41522" xr:uid="{6979F1FA-07D6-4964-A88D-0F3630E9D07E}"/>
    <cellStyle name="Normal 2 2 2 2 10 5 2 4" xfId="27943" xr:uid="{D95BF73D-1A96-43F1-ABFA-6E9E6B74D3FE}"/>
    <cellStyle name="Normal 2 2 2 2 10 5 2 5" xfId="48311" xr:uid="{FA830B86-123F-4B7F-9469-747A4413E369}"/>
    <cellStyle name="Normal 2 2 2 2 10 5 3" xfId="11519" xr:uid="{03F60756-B044-4C1B-8744-A4115C2C3BA5}"/>
    <cellStyle name="Normal 2 2 2 2 10 5 3 2" xfId="31887" xr:uid="{11299308-A802-41BB-8647-8D19E1FCDF8D}"/>
    <cellStyle name="Normal 2 2 2 2 10 5 4" xfId="18306" xr:uid="{1EC49528-7141-41AC-AC98-726A5554CFAF}"/>
    <cellStyle name="Normal 2 2 2 2 10 5 4 2" xfId="38674" xr:uid="{B1736281-7926-4FE7-BCCA-8F668E6FC3D9}"/>
    <cellStyle name="Normal 2 2 2 2 10 5 5" xfId="25095" xr:uid="{97E5E420-D23C-41B5-83CE-C8903E874BBD}"/>
    <cellStyle name="Normal 2 2 2 2 10 5 6" xfId="45463" xr:uid="{AC13D447-7CE0-46AA-A814-BFEF1A8A6854}"/>
    <cellStyle name="Normal 2 2 2 2 10 6" xfId="5013" xr:uid="{D5C9F085-7634-4E32-BDB8-BBB5720107F5}"/>
    <cellStyle name="Normal 2 2 2 2 10 6 2" xfId="13655" xr:uid="{CBF0E99A-EEC2-4AE7-A6E4-BCDDB9DBACFF}"/>
    <cellStyle name="Normal 2 2 2 2 10 6 2 2" xfId="34023" xr:uid="{C4E750BA-0711-4E08-A6AE-ECFE95F6B8A5}"/>
    <cellStyle name="Normal 2 2 2 2 10 6 3" xfId="20442" xr:uid="{EFA76FF5-5237-42FB-9BBA-B2C9B04F13D4}"/>
    <cellStyle name="Normal 2 2 2 2 10 6 3 2" xfId="40810" xr:uid="{99A9FE52-4BEA-4B6A-9331-79774F822AFD}"/>
    <cellStyle name="Normal 2 2 2 2 10 6 4" xfId="27231" xr:uid="{69F1D694-0ABC-4394-ACE9-17780AAC8570}"/>
    <cellStyle name="Normal 2 2 2 2 10 6 5" xfId="47599" xr:uid="{679DA522-E1D5-4D49-A21A-3EEFBC16AFFF}"/>
    <cellStyle name="Normal 2 2 2 2 10 7" xfId="1913" xr:uid="{BB82B824-26EE-4622-A566-8FA353382A98}"/>
    <cellStyle name="Normal 2 2 2 2 10 7 2" xfId="10807" xr:uid="{0D5BD5F7-D0C3-4057-A3D0-D7ECC4564CF3}"/>
    <cellStyle name="Normal 2 2 2 2 10 7 2 2" xfId="31175" xr:uid="{7E6CA057-337E-4786-B367-F4F45A823E74}"/>
    <cellStyle name="Normal 2 2 2 2 10 7 3" xfId="17594" xr:uid="{132EF515-C4B2-4EF8-B038-30318E02D7EF}"/>
    <cellStyle name="Normal 2 2 2 2 10 7 3 2" xfId="37962" xr:uid="{F9DC2645-9641-48CB-A8C0-493ABB43BEC0}"/>
    <cellStyle name="Normal 2 2 2 2 10 7 4" xfId="24383" xr:uid="{5EBCED41-EA9A-418E-A2FD-7FABC2E72110}"/>
    <cellStyle name="Normal 2 2 2 2 10 7 5" xfId="44751" xr:uid="{0A10DFC7-C771-4AEC-9A70-B5C32E0CF758}"/>
    <cellStyle name="Normal 2 2 2 2 10 8" xfId="9777" xr:uid="{1DCD007E-EE74-47D3-A114-152A6267884A}"/>
    <cellStyle name="Normal 2 2 2 2 10 8 2" xfId="30145" xr:uid="{5ACE76C7-96A4-46E0-BAA0-5455DE8491D3}"/>
    <cellStyle name="Normal 2 2 2 2 10 9" xfId="16565" xr:uid="{15ABF1FA-258F-4121-BB54-5DCCA4B3F26C}"/>
    <cellStyle name="Normal 2 2 2 2 10 9 2" xfId="36933" xr:uid="{257DEE1D-949F-496D-A508-070FB31EED80}"/>
    <cellStyle name="Normal 2 2 2 2 10_Exec Drivers" xfId="8887" xr:uid="{BAE3C944-A510-4F95-83C8-E0DCD17E1A95}"/>
    <cellStyle name="Normal 2 2 2 2 11" xfId="140" xr:uid="{70E64C50-B234-4A30-B323-1CDD492C258D}"/>
    <cellStyle name="Normal 2 2 2 2 11 10" xfId="23360" xr:uid="{1F41DDC3-55F6-435F-90F1-5EF30FB2B4A2}"/>
    <cellStyle name="Normal 2 2 2 2 11 11" xfId="43728" xr:uid="{3D012EEE-E0DB-488D-B25B-EA2C182E2044}"/>
    <cellStyle name="Normal 2 2 2 2 11 2" xfId="1451" xr:uid="{DE4240CE-885A-4035-BDDF-F0BCD4CE9D3E}"/>
    <cellStyle name="Normal 2 2 2 2 11 2 10" xfId="44311" xr:uid="{C5E403A4-7048-4F23-AA9C-E94471B66851}"/>
    <cellStyle name="Normal 2 2 2 2 11 2 2" xfId="3909" xr:uid="{26019E54-EAB2-4BDA-9104-77D3ACE72621}"/>
    <cellStyle name="Normal 2 2 2 2 11 2 2 2" xfId="6787" xr:uid="{97BC8316-997D-44FA-9FE1-141EC76D01C3}"/>
    <cellStyle name="Normal 2 2 2 2 11 2 2 2 2" xfId="15429" xr:uid="{3F1E2C32-9104-4E72-BA26-E4CA1039BED1}"/>
    <cellStyle name="Normal 2 2 2 2 11 2 2 2 2 2" xfId="35797" xr:uid="{EB0BC80A-63B5-4D10-B749-91198C1197E4}"/>
    <cellStyle name="Normal 2 2 2 2 11 2 2 2 3" xfId="22216" xr:uid="{E290DFAD-879F-4B46-9458-8D898AB590D3}"/>
    <cellStyle name="Normal 2 2 2 2 11 2 2 2 3 2" xfId="42584" xr:uid="{A23FEAEF-E829-465F-B1FE-7826154F08CF}"/>
    <cellStyle name="Normal 2 2 2 2 11 2 2 2 4" xfId="29005" xr:uid="{1BD281F4-D321-4EE3-889F-0F193D967AB3}"/>
    <cellStyle name="Normal 2 2 2 2 11 2 2 2 5" xfId="49373" xr:uid="{007482EF-8CF4-4D8F-A7D0-DFFE96EE296F}"/>
    <cellStyle name="Normal 2 2 2 2 11 2 2 3" xfId="12581" xr:uid="{19BDC826-026E-4F4A-8509-35DC47416F48}"/>
    <cellStyle name="Normal 2 2 2 2 11 2 2 3 2" xfId="32949" xr:uid="{D0C139E7-C794-4A2A-BA5E-13E9922EAF7C}"/>
    <cellStyle name="Normal 2 2 2 2 11 2 2 4" xfId="19368" xr:uid="{6F55AC7A-55E4-47DE-886F-9FF3DD17F3F3}"/>
    <cellStyle name="Normal 2 2 2 2 11 2 2 4 2" xfId="39736" xr:uid="{3060FF67-3634-4EFD-BB16-C45F95E55CEE}"/>
    <cellStyle name="Normal 2 2 2 2 11 2 2 5" xfId="26157" xr:uid="{C54637AB-529B-4626-821D-CEDD23D0AA78}"/>
    <cellStyle name="Normal 2 2 2 2 11 2 2 6" xfId="46525" xr:uid="{DE1B7768-F7A9-4FB0-8AE9-179DFEDE080B}"/>
    <cellStyle name="Normal 2 2 2 2 11 2 2_Exec Drivers" xfId="8423" xr:uid="{BE10DB68-6A3C-4140-B663-CDEFEA99A965}"/>
    <cellStyle name="Normal 2 2 2 2 11 2 3" xfId="4651" xr:uid="{6652C789-2070-466F-9C2B-5474B68FF6F6}"/>
    <cellStyle name="Normal 2 2 2 2 11 2 3 2" xfId="7499" xr:uid="{3E9D5486-7A7E-41C8-97EA-B7FF587B750B}"/>
    <cellStyle name="Normal 2 2 2 2 11 2 3 2 2" xfId="16141" xr:uid="{779B2AF5-9E93-408C-99DF-C3DA6EDA9E2C}"/>
    <cellStyle name="Normal 2 2 2 2 11 2 3 2 2 2" xfId="36509" xr:uid="{35FCB2D0-2089-4965-A691-51454B9DE385}"/>
    <cellStyle name="Normal 2 2 2 2 11 2 3 2 3" xfId="22928" xr:uid="{6F5E7FF7-9527-4061-BE23-694CA10CCAAF}"/>
    <cellStyle name="Normal 2 2 2 2 11 2 3 2 3 2" xfId="43296" xr:uid="{FBF34587-F6D7-45EB-A897-8830A4B96C72}"/>
    <cellStyle name="Normal 2 2 2 2 11 2 3 2 4" xfId="29717" xr:uid="{6BCDADB6-F5DE-4EF2-94C4-1443B8DCB8DA}"/>
    <cellStyle name="Normal 2 2 2 2 11 2 3 2 5" xfId="50085" xr:uid="{EE58E1A2-1F71-46F5-8C80-CBCB87E48A0F}"/>
    <cellStyle name="Normal 2 2 2 2 11 2 3 3" xfId="13293" xr:uid="{633B96A7-E2B8-421F-B507-3795599CC871}"/>
    <cellStyle name="Normal 2 2 2 2 11 2 3 3 2" xfId="33661" xr:uid="{007DEED0-10FA-4928-8838-B0A6C224C144}"/>
    <cellStyle name="Normal 2 2 2 2 11 2 3 4" xfId="20080" xr:uid="{BC4BB0E8-3087-48D4-9A1F-674D9226C8D7}"/>
    <cellStyle name="Normal 2 2 2 2 11 2 3 4 2" xfId="40448" xr:uid="{75F51E1C-6FD6-41E9-A909-FD5D017C886C}"/>
    <cellStyle name="Normal 2 2 2 2 11 2 3 5" xfId="26869" xr:uid="{9DCC0A23-FB2D-4345-AE39-6BAF5CCF5541}"/>
    <cellStyle name="Normal 2 2 2 2 11 2 3 6" xfId="47237" xr:uid="{9CAD2781-2D39-4B18-AE6C-561D7D2C919A}"/>
    <cellStyle name="Normal 2 2 2 2 11 2 4" xfId="3161" xr:uid="{43ACE193-6529-4FC9-8D1A-ADBBA307C661}"/>
    <cellStyle name="Normal 2 2 2 2 11 2 4 2" xfId="6075" xr:uid="{2E95E814-66BE-4142-AC52-A071C0911440}"/>
    <cellStyle name="Normal 2 2 2 2 11 2 4 2 2" xfId="14717" xr:uid="{568C9CE9-7489-4C13-85AF-7C906DB44E17}"/>
    <cellStyle name="Normal 2 2 2 2 11 2 4 2 2 2" xfId="35085" xr:uid="{18F304D7-A707-4792-83FC-7D8330566241}"/>
    <cellStyle name="Normal 2 2 2 2 11 2 4 2 3" xfId="21504" xr:uid="{B71E9765-1322-4014-BF79-55CE4B5DC5FA}"/>
    <cellStyle name="Normal 2 2 2 2 11 2 4 2 3 2" xfId="41872" xr:uid="{9CA23758-4557-4EA6-B282-8EF2326A3807}"/>
    <cellStyle name="Normal 2 2 2 2 11 2 4 2 4" xfId="28293" xr:uid="{B595D571-4972-48EB-B467-2A4D427147C0}"/>
    <cellStyle name="Normal 2 2 2 2 11 2 4 2 5" xfId="48661" xr:uid="{6CA9A482-D6F6-4B99-BCEA-C32DA2B3D26B}"/>
    <cellStyle name="Normal 2 2 2 2 11 2 4 3" xfId="11869" xr:uid="{4502E3EF-399F-48C2-9938-1F0EDD38C400}"/>
    <cellStyle name="Normal 2 2 2 2 11 2 4 3 2" xfId="32237" xr:uid="{00B18723-4561-4E87-B9D8-922AE431E083}"/>
    <cellStyle name="Normal 2 2 2 2 11 2 4 4" xfId="18656" xr:uid="{C2FF4707-8DB9-4091-A704-FB5D53917546}"/>
    <cellStyle name="Normal 2 2 2 2 11 2 4 4 2" xfId="39024" xr:uid="{C01EC99B-6046-4EF0-803E-5B88A2A1FD36}"/>
    <cellStyle name="Normal 2 2 2 2 11 2 4 5" xfId="25445" xr:uid="{11AEA9E4-BBD3-4DA6-8BD3-08F23F86C140}"/>
    <cellStyle name="Normal 2 2 2 2 11 2 4 6" xfId="45813" xr:uid="{B2720FDB-9F2E-4276-B93A-6C5EF1C223A3}"/>
    <cellStyle name="Normal 2 2 2 2 11 2 5" xfId="5363" xr:uid="{2701CC97-D95F-49B8-921E-57B1BFBF4DD6}"/>
    <cellStyle name="Normal 2 2 2 2 11 2 5 2" xfId="14005" xr:uid="{FE170D02-9664-4707-AD1E-4ED8C2B3616D}"/>
    <cellStyle name="Normal 2 2 2 2 11 2 5 2 2" xfId="34373" xr:uid="{7FE7AA45-EEB3-4A69-8B8B-2781969389B8}"/>
    <cellStyle name="Normal 2 2 2 2 11 2 5 3" xfId="20792" xr:uid="{A142107C-B34D-4A7B-9DCF-A67D29FAE604}"/>
    <cellStyle name="Normal 2 2 2 2 11 2 5 3 2" xfId="41160" xr:uid="{8F8E73D0-96B7-46E1-A13D-85496AE50899}"/>
    <cellStyle name="Normal 2 2 2 2 11 2 5 4" xfId="27581" xr:uid="{14DCDE20-3B53-47BC-B3FF-E8150EC67399}"/>
    <cellStyle name="Normal 2 2 2 2 11 2 5 5" xfId="47949" xr:uid="{9BC276D3-61C6-4E50-825B-2C27EA314DF3}"/>
    <cellStyle name="Normal 2 2 2 2 11 2 6" xfId="2414" xr:uid="{27A574BE-B8CA-458C-9F29-45D5B8FBD5A6}"/>
    <cellStyle name="Normal 2 2 2 2 11 2 6 2" xfId="11157" xr:uid="{391B0280-2523-4F13-8958-F67151703331}"/>
    <cellStyle name="Normal 2 2 2 2 11 2 6 2 2" xfId="31525" xr:uid="{195CA354-3E70-4449-8334-21D7F8194E54}"/>
    <cellStyle name="Normal 2 2 2 2 11 2 6 3" xfId="17944" xr:uid="{6EA2F387-5CC1-47EE-BC92-7441CACE9D6F}"/>
    <cellStyle name="Normal 2 2 2 2 11 2 6 3 2" xfId="38312" xr:uid="{0E9DFAFB-5DB6-4BFA-A2F0-D43E84F93028}"/>
    <cellStyle name="Normal 2 2 2 2 11 2 6 4" xfId="24733" xr:uid="{ABF1DA5F-DCB0-46EF-8062-1FB447CE6741}"/>
    <cellStyle name="Normal 2 2 2 2 11 2 6 5" xfId="45101" xr:uid="{423A674F-A3C8-4D10-8242-41FDA58EC883}"/>
    <cellStyle name="Normal 2 2 2 2 11 2 7" xfId="10367" xr:uid="{C5134085-ABD0-444D-9352-9B2E372C6729}"/>
    <cellStyle name="Normal 2 2 2 2 11 2 7 2" xfId="30735" xr:uid="{C305B863-C426-42F2-A135-03A95427EE64}"/>
    <cellStyle name="Normal 2 2 2 2 11 2 8" xfId="17154" xr:uid="{55410246-4C33-4BFC-878D-452D403D37E3}"/>
    <cellStyle name="Normal 2 2 2 2 11 2 8 2" xfId="37522" xr:uid="{15AE166B-4270-4B94-B3FF-2D45CDB70EEA}"/>
    <cellStyle name="Normal 2 2 2 2 11 2 9" xfId="23943" xr:uid="{BEF97368-98E8-41D8-B792-7C5DC60EE293}"/>
    <cellStyle name="Normal 2 2 2 2 11 2_Exec Drivers" xfId="9418" xr:uid="{9DD41E94-ED46-4E20-9377-EAB1E422BBD0}"/>
    <cellStyle name="Normal 2 2 2 2 11 3" xfId="3554" xr:uid="{5881D232-FAAE-478F-9BD5-FA625C102A83}"/>
    <cellStyle name="Normal 2 2 2 2 11 3 2" xfId="6438" xr:uid="{39CB3A40-8C03-42DD-B3A1-E01AD80D50D5}"/>
    <cellStyle name="Normal 2 2 2 2 11 3 2 2" xfId="15080" xr:uid="{7A3A9A49-AE81-4E56-B934-4061BA96A1C7}"/>
    <cellStyle name="Normal 2 2 2 2 11 3 2 2 2" xfId="35448" xr:uid="{19690EBB-500E-4B88-B82E-F304BD8FEBDC}"/>
    <cellStyle name="Normal 2 2 2 2 11 3 2 3" xfId="21867" xr:uid="{82A6AC61-E3C2-4295-8866-6F9F64257E86}"/>
    <cellStyle name="Normal 2 2 2 2 11 3 2 3 2" xfId="42235" xr:uid="{F5A478B2-4684-4179-8944-D77B27B6900E}"/>
    <cellStyle name="Normal 2 2 2 2 11 3 2 4" xfId="28656" xr:uid="{44F119B5-85FA-447F-B2E2-FD9F2F3D2D57}"/>
    <cellStyle name="Normal 2 2 2 2 11 3 2 5" xfId="49024" xr:uid="{36658CE2-3264-476F-867F-51534EB6723F}"/>
    <cellStyle name="Normal 2 2 2 2 11 3 3" xfId="12232" xr:uid="{CA0D2436-A06F-4137-A78A-43D24C33E119}"/>
    <cellStyle name="Normal 2 2 2 2 11 3 3 2" xfId="32600" xr:uid="{8C4B4182-057D-4EC2-A96B-9D4AB4C3D783}"/>
    <cellStyle name="Normal 2 2 2 2 11 3 4" xfId="19019" xr:uid="{F23A0899-F864-49F5-9980-9112ED34FF7E}"/>
    <cellStyle name="Normal 2 2 2 2 11 3 4 2" xfId="39387" xr:uid="{20D7CD65-EE29-49A6-8A87-2B7E682D4A78}"/>
    <cellStyle name="Normal 2 2 2 2 11 3 5" xfId="25808" xr:uid="{E057DCAC-FE5D-4D2D-9316-5EC7A3BE2549}"/>
    <cellStyle name="Normal 2 2 2 2 11 3 6" xfId="46176" xr:uid="{ED63670C-B599-473A-A90C-AF9281B66F30}"/>
    <cellStyle name="Normal 2 2 2 2 11 3_Exec Drivers" xfId="9063" xr:uid="{041B1DC7-A152-41F5-B9C4-AE555ABE33DB}"/>
    <cellStyle name="Normal 2 2 2 2 11 4" xfId="4302" xr:uid="{69DBA286-765B-4475-A3B7-20B594906273}"/>
    <cellStyle name="Normal 2 2 2 2 11 4 2" xfId="7150" xr:uid="{515B1737-C368-47A7-9775-3E0A57BF8794}"/>
    <cellStyle name="Normal 2 2 2 2 11 4 2 2" xfId="15792" xr:uid="{46662234-43D9-4FCA-8D3F-29138CD68D96}"/>
    <cellStyle name="Normal 2 2 2 2 11 4 2 2 2" xfId="36160" xr:uid="{BB593561-851E-41D1-81A2-13D8D6853C8F}"/>
    <cellStyle name="Normal 2 2 2 2 11 4 2 3" xfId="22579" xr:uid="{887A128E-4874-4A6D-98A1-045647CF1F94}"/>
    <cellStyle name="Normal 2 2 2 2 11 4 2 3 2" xfId="42947" xr:uid="{46F5A1DB-8C8F-4999-8CB3-6989ED057988}"/>
    <cellStyle name="Normal 2 2 2 2 11 4 2 4" xfId="29368" xr:uid="{5FD6DE85-0308-4C82-9EB1-B4A419A02AE3}"/>
    <cellStyle name="Normal 2 2 2 2 11 4 2 5" xfId="49736" xr:uid="{6B46222F-B49D-4468-B7E4-FB29C79B4238}"/>
    <cellStyle name="Normal 2 2 2 2 11 4 3" xfId="12944" xr:uid="{D71274A2-9399-4EB9-B935-FD2A76398BDF}"/>
    <cellStyle name="Normal 2 2 2 2 11 4 3 2" xfId="33312" xr:uid="{29436AB8-E235-4ECF-A306-D14CB5111560}"/>
    <cellStyle name="Normal 2 2 2 2 11 4 4" xfId="19731" xr:uid="{237AB920-367E-4130-8A99-3522F5D4EAF4}"/>
    <cellStyle name="Normal 2 2 2 2 11 4 4 2" xfId="40099" xr:uid="{DB7CF4CA-6020-4EE0-B4E2-98DF1F517E03}"/>
    <cellStyle name="Normal 2 2 2 2 11 4 5" xfId="26520" xr:uid="{37714D1C-4985-4FB3-8AF4-C512A859C9E1}"/>
    <cellStyle name="Normal 2 2 2 2 11 4 6" xfId="46888" xr:uid="{0B4D4BE8-DF50-47D8-B2C8-DC4DAB45A3C6}"/>
    <cellStyle name="Normal 2 2 2 2 11 5" xfId="2806" xr:uid="{C28A5259-424A-4EC6-A0E0-20B660DF0139}"/>
    <cellStyle name="Normal 2 2 2 2 11 5 2" xfId="5726" xr:uid="{A1B6FBDA-85AB-49C8-8AE9-5AAB11300812}"/>
    <cellStyle name="Normal 2 2 2 2 11 5 2 2" xfId="14368" xr:uid="{2A67C5CE-E4D5-4381-85F6-DE067F4E04FF}"/>
    <cellStyle name="Normal 2 2 2 2 11 5 2 2 2" xfId="34736" xr:uid="{553314D4-05AA-4D78-A8B5-A0A98F8DB130}"/>
    <cellStyle name="Normal 2 2 2 2 11 5 2 3" xfId="21155" xr:uid="{CD550640-1A7F-48CD-956A-59A8BD4E587F}"/>
    <cellStyle name="Normal 2 2 2 2 11 5 2 3 2" xfId="41523" xr:uid="{4677D712-BFED-49AA-A752-12CB547B725A}"/>
    <cellStyle name="Normal 2 2 2 2 11 5 2 4" xfId="27944" xr:uid="{1D8C45BB-DC8A-476A-8914-D5F6DF9704C2}"/>
    <cellStyle name="Normal 2 2 2 2 11 5 2 5" xfId="48312" xr:uid="{A8D116FD-780D-4D39-92F4-724ACA8ACA1C}"/>
    <cellStyle name="Normal 2 2 2 2 11 5 3" xfId="11520" xr:uid="{7D05B06C-E675-4B69-853A-8B1DA736A48F}"/>
    <cellStyle name="Normal 2 2 2 2 11 5 3 2" xfId="31888" xr:uid="{B5E70208-2C80-49F1-BCD2-EDA1C6FA5017}"/>
    <cellStyle name="Normal 2 2 2 2 11 5 4" xfId="18307" xr:uid="{6685DD7D-A2D4-4E3B-B6A8-C1CA4500DC21}"/>
    <cellStyle name="Normal 2 2 2 2 11 5 4 2" xfId="38675" xr:uid="{ED85C714-A3AD-483F-96EB-71183B37B28B}"/>
    <cellStyle name="Normal 2 2 2 2 11 5 5" xfId="25096" xr:uid="{1DE05E1C-37A6-4634-A08E-12F2819C68A5}"/>
    <cellStyle name="Normal 2 2 2 2 11 5 6" xfId="45464" xr:uid="{19AABF14-CDFF-4471-9DED-68308FA55FAB}"/>
    <cellStyle name="Normal 2 2 2 2 11 6" xfId="5014" xr:uid="{CC3809CA-B659-4C1F-A986-F97A41F010A8}"/>
    <cellStyle name="Normal 2 2 2 2 11 6 2" xfId="13656" xr:uid="{FB7EDAFB-2C9B-4D07-A642-62BFA0D1B87B}"/>
    <cellStyle name="Normal 2 2 2 2 11 6 2 2" xfId="34024" xr:uid="{48A8DBB7-5363-409C-8D10-8B1B58F4871D}"/>
    <cellStyle name="Normal 2 2 2 2 11 6 3" xfId="20443" xr:uid="{3098F7BB-D773-47B3-A8BE-082B248104EA}"/>
    <cellStyle name="Normal 2 2 2 2 11 6 3 2" xfId="40811" xr:uid="{B6C97C44-F345-4502-B9A6-7DFA95F4196D}"/>
    <cellStyle name="Normal 2 2 2 2 11 6 4" xfId="27232" xr:uid="{8FBDF30D-28B6-4EBF-B289-5C7F04566A08}"/>
    <cellStyle name="Normal 2 2 2 2 11 6 5" xfId="47600" xr:uid="{49CA3B3C-84F2-4063-8F72-F5F2596FD1D2}"/>
    <cellStyle name="Normal 2 2 2 2 11 7" xfId="1914" xr:uid="{4D5640F7-4161-43D5-BAC9-17BD5D1AFEC0}"/>
    <cellStyle name="Normal 2 2 2 2 11 7 2" xfId="10808" xr:uid="{2E524F41-48AA-4401-9786-7ADEA78684FB}"/>
    <cellStyle name="Normal 2 2 2 2 11 7 2 2" xfId="31176" xr:uid="{7DDD0879-529C-4314-8D99-40C4A3252672}"/>
    <cellStyle name="Normal 2 2 2 2 11 7 3" xfId="17595" xr:uid="{4093D6CD-5354-4706-97D3-2E3AB9F1DA5F}"/>
    <cellStyle name="Normal 2 2 2 2 11 7 3 2" xfId="37963" xr:uid="{2B32E296-6CC3-4AD8-AAB2-AA7C55D062EB}"/>
    <cellStyle name="Normal 2 2 2 2 11 7 4" xfId="24384" xr:uid="{9828FD3F-7D0B-492E-BCBF-89B2072CDF61}"/>
    <cellStyle name="Normal 2 2 2 2 11 7 5" xfId="44752" xr:uid="{C7B30FA0-6A9A-45E5-A044-B0B01066F622}"/>
    <cellStyle name="Normal 2 2 2 2 11 8" xfId="9783" xr:uid="{1298F858-8564-4E7B-9ED0-AB4853A049D8}"/>
    <cellStyle name="Normal 2 2 2 2 11 8 2" xfId="30151" xr:uid="{D8F8345A-9C9E-4A7A-B5C7-88F165E1B029}"/>
    <cellStyle name="Normal 2 2 2 2 11 9" xfId="16571" xr:uid="{23DFB74D-5E41-4AEA-9EDC-06D624A64DF9}"/>
    <cellStyle name="Normal 2 2 2 2 11 9 2" xfId="36939" xr:uid="{304504FF-B080-4EBA-880D-4826308DCD10}"/>
    <cellStyle name="Normal 2 2 2 2 11_Exec Drivers" xfId="8927" xr:uid="{86563272-6F02-4F2B-9A09-59423D865BC4}"/>
    <cellStyle name="Normal 2 2 2 2 12" xfId="152" xr:uid="{37D990D8-6767-4179-9DD2-DB50D1DBF879}"/>
    <cellStyle name="Normal 2 2 2 2 12 10" xfId="23366" xr:uid="{7595B90B-6724-4253-BF4A-370FBC4A7940}"/>
    <cellStyle name="Normal 2 2 2 2 12 11" xfId="43734" xr:uid="{5DA4088E-5B6E-4DB4-B985-000BB4FD0193}"/>
    <cellStyle name="Normal 2 2 2 2 12 2" xfId="1457" xr:uid="{16B03117-50A6-4A65-947B-10A876A93228}"/>
    <cellStyle name="Normal 2 2 2 2 12 2 10" xfId="44317" xr:uid="{C2B29DB1-4E49-42D1-8BF7-6F2D733E9283}"/>
    <cellStyle name="Normal 2 2 2 2 12 2 2" xfId="4057" xr:uid="{30F75644-48D8-496B-9600-663F0CC36DB1}"/>
    <cellStyle name="Normal 2 2 2 2 12 2 2 2" xfId="6917" xr:uid="{965F26D4-4180-458E-AA86-2E5722548F88}"/>
    <cellStyle name="Normal 2 2 2 2 12 2 2 2 2" xfId="15559" xr:uid="{CEE39168-2FEA-4F38-BC58-439F8AA6F57C}"/>
    <cellStyle name="Normal 2 2 2 2 12 2 2 2 2 2" xfId="35927" xr:uid="{106D5221-6A6C-4490-AA5D-E749AF6F332C}"/>
    <cellStyle name="Normal 2 2 2 2 12 2 2 2 3" xfId="22346" xr:uid="{B9F60EA9-0B70-44DD-A670-101EBB6EB44F}"/>
    <cellStyle name="Normal 2 2 2 2 12 2 2 2 3 2" xfId="42714" xr:uid="{5A0235CD-0BAD-4773-AF54-A8AE2C9D6246}"/>
    <cellStyle name="Normal 2 2 2 2 12 2 2 2 4" xfId="29135" xr:uid="{F205A9DD-CA82-4247-8C1A-67A183A87A4A}"/>
    <cellStyle name="Normal 2 2 2 2 12 2 2 2 5" xfId="49503" xr:uid="{03E1C5DE-B9A5-4EF3-96B3-AC2A93E35FBA}"/>
    <cellStyle name="Normal 2 2 2 2 12 2 2 3" xfId="12711" xr:uid="{96D5D100-DBAC-4667-AB0E-3F3A583A2859}"/>
    <cellStyle name="Normal 2 2 2 2 12 2 2 3 2" xfId="33079" xr:uid="{EAC4016C-DF1C-43FB-A218-539674CFB55F}"/>
    <cellStyle name="Normal 2 2 2 2 12 2 2 4" xfId="19498" xr:uid="{37519272-BDB1-4DBA-B8FE-B67B4F18169B}"/>
    <cellStyle name="Normal 2 2 2 2 12 2 2 4 2" xfId="39866" xr:uid="{6249A4FC-03EA-4C00-909D-DAD7A1DAB7BC}"/>
    <cellStyle name="Normal 2 2 2 2 12 2 2 5" xfId="26287" xr:uid="{FA3471D3-BE73-4070-9F9C-E0691A8E9C11}"/>
    <cellStyle name="Normal 2 2 2 2 12 2 2 6" xfId="46655" xr:uid="{E7EA072A-98E2-4BA0-AC5F-272FE0115D6A}"/>
    <cellStyle name="Normal 2 2 2 2 12 2 2_Exec Drivers" xfId="1933" xr:uid="{20C839BA-0E2E-48B2-935B-B973A297D946}"/>
    <cellStyle name="Normal 2 2 2 2 12 2 3" xfId="4781" xr:uid="{2B97BCEC-0DDE-4A54-96B3-BEA79078E782}"/>
    <cellStyle name="Normal 2 2 2 2 12 2 3 2" xfId="7629" xr:uid="{9479C802-4586-457B-9E71-9E3D806F1B4F}"/>
    <cellStyle name="Normal 2 2 2 2 12 2 3 2 2" xfId="16271" xr:uid="{4984F4F4-4DDB-491D-8018-9C73774E600E}"/>
    <cellStyle name="Normal 2 2 2 2 12 2 3 2 2 2" xfId="36639" xr:uid="{A788B6A2-5A57-460F-A23E-52A33B75B822}"/>
    <cellStyle name="Normal 2 2 2 2 12 2 3 2 3" xfId="23058" xr:uid="{D7C5E626-AB1F-4B64-893C-DAD742E640C1}"/>
    <cellStyle name="Normal 2 2 2 2 12 2 3 2 3 2" xfId="43426" xr:uid="{63099C37-8AAB-42C0-87A2-B95282003108}"/>
    <cellStyle name="Normal 2 2 2 2 12 2 3 2 4" xfId="29847" xr:uid="{6CB549E5-FA5A-42CA-B8B0-8133D884FF4B}"/>
    <cellStyle name="Normal 2 2 2 2 12 2 3 2 5" xfId="50215" xr:uid="{81DD89CB-5256-4BD1-872B-3B39C1014B41}"/>
    <cellStyle name="Normal 2 2 2 2 12 2 3 3" xfId="13423" xr:uid="{B7005F8D-03CE-40C8-B8CC-9D1DEA30BACC}"/>
    <cellStyle name="Normal 2 2 2 2 12 2 3 3 2" xfId="33791" xr:uid="{A69F7835-7613-48CC-95D4-FD0F355D2697}"/>
    <cellStyle name="Normal 2 2 2 2 12 2 3 4" xfId="20210" xr:uid="{E137FC9C-47DC-48F0-B502-75CB783DFCDC}"/>
    <cellStyle name="Normal 2 2 2 2 12 2 3 4 2" xfId="40578" xr:uid="{4893E3AD-ED56-44ED-860E-69D5CFDCF240}"/>
    <cellStyle name="Normal 2 2 2 2 12 2 3 5" xfId="26999" xr:uid="{BA705BAD-AFC0-4CC8-B2BC-7F5172DA766F}"/>
    <cellStyle name="Normal 2 2 2 2 12 2 3 6" xfId="47367" xr:uid="{9EE67BCC-7350-4CAE-9C41-4BAE20A285FF}"/>
    <cellStyle name="Normal 2 2 2 2 12 2 4" xfId="3309" xr:uid="{707C16B2-79B9-481E-9934-4AB54F97EC9C}"/>
    <cellStyle name="Normal 2 2 2 2 12 2 4 2" xfId="6205" xr:uid="{21402D74-6472-443C-B215-0AA0C233CE7B}"/>
    <cellStyle name="Normal 2 2 2 2 12 2 4 2 2" xfId="14847" xr:uid="{F0F5CBCD-EF45-4EC3-B938-3AE333FCC10F}"/>
    <cellStyle name="Normal 2 2 2 2 12 2 4 2 2 2" xfId="35215" xr:uid="{66181169-CEF5-4642-86B9-DDB1629B06A9}"/>
    <cellStyle name="Normal 2 2 2 2 12 2 4 2 3" xfId="21634" xr:uid="{F035598B-41D0-473A-97CC-F99BFAD8C624}"/>
    <cellStyle name="Normal 2 2 2 2 12 2 4 2 3 2" xfId="42002" xr:uid="{566DE1E8-63B6-42F4-8B52-85DE191C291A}"/>
    <cellStyle name="Normal 2 2 2 2 12 2 4 2 4" xfId="28423" xr:uid="{A0147D98-5B9C-4616-8945-F5F43DE33494}"/>
    <cellStyle name="Normal 2 2 2 2 12 2 4 2 5" xfId="48791" xr:uid="{6F0D1561-0E89-4C8A-9314-4516CD31D521}"/>
    <cellStyle name="Normal 2 2 2 2 12 2 4 3" xfId="11999" xr:uid="{E7317D1A-F6C0-4804-88E6-1F9864C70933}"/>
    <cellStyle name="Normal 2 2 2 2 12 2 4 3 2" xfId="32367" xr:uid="{C69599AC-C721-4FB8-99AC-EB29E75E84DD}"/>
    <cellStyle name="Normal 2 2 2 2 12 2 4 4" xfId="18786" xr:uid="{D5A9D002-FCA0-4FE5-AA11-BE74EDB0607C}"/>
    <cellStyle name="Normal 2 2 2 2 12 2 4 4 2" xfId="39154" xr:uid="{1C56D0FF-EA87-4EE7-9F01-3E26435E70B2}"/>
    <cellStyle name="Normal 2 2 2 2 12 2 4 5" xfId="25575" xr:uid="{F8082D46-DAE4-4334-835C-DFF5584B8E39}"/>
    <cellStyle name="Normal 2 2 2 2 12 2 4 6" xfId="45943" xr:uid="{8DF4580A-845A-4777-8815-833926D029BE}"/>
    <cellStyle name="Normal 2 2 2 2 12 2 5" xfId="5493" xr:uid="{D4B3C6A6-6E4B-498C-86B7-D2E78969A1E2}"/>
    <cellStyle name="Normal 2 2 2 2 12 2 5 2" xfId="14135" xr:uid="{B7EFAFD1-BA1A-4E42-930E-FCE10BAB71A2}"/>
    <cellStyle name="Normal 2 2 2 2 12 2 5 2 2" xfId="34503" xr:uid="{ECC6FE4B-75FC-4098-A04E-E023A9D3C780}"/>
    <cellStyle name="Normal 2 2 2 2 12 2 5 3" xfId="20922" xr:uid="{C22370EF-2DE9-4DE8-B035-29A0A453767A}"/>
    <cellStyle name="Normal 2 2 2 2 12 2 5 3 2" xfId="41290" xr:uid="{646F76BD-DB5A-4360-BEC8-0E3FA60F00AD}"/>
    <cellStyle name="Normal 2 2 2 2 12 2 5 4" xfId="27711" xr:uid="{77AC1EEB-E878-4252-BECB-82EF3A4D9FAC}"/>
    <cellStyle name="Normal 2 2 2 2 12 2 5 5" xfId="48079" xr:uid="{BA27387A-337F-4CC0-B0A8-B99C0699E217}"/>
    <cellStyle name="Normal 2 2 2 2 12 2 6" xfId="2560" xr:uid="{E1CBCE74-69CD-4B22-908C-46A1661FFC7F}"/>
    <cellStyle name="Normal 2 2 2 2 12 2 6 2" xfId="11287" xr:uid="{67AA11F7-C9DA-48D0-B06A-3587829569DC}"/>
    <cellStyle name="Normal 2 2 2 2 12 2 6 2 2" xfId="31655" xr:uid="{E752DD70-4B8F-4939-9ACD-4E2190033A2D}"/>
    <cellStyle name="Normal 2 2 2 2 12 2 6 3" xfId="18074" xr:uid="{17567939-FFCC-47B3-94EB-CF18C110C205}"/>
    <cellStyle name="Normal 2 2 2 2 12 2 6 3 2" xfId="38442" xr:uid="{1E630436-905B-4A1B-B3C4-6F9A838CE313}"/>
    <cellStyle name="Normal 2 2 2 2 12 2 6 4" xfId="24863" xr:uid="{4297588C-0008-4B9F-9B49-0928950FF9D7}"/>
    <cellStyle name="Normal 2 2 2 2 12 2 6 5" xfId="45231" xr:uid="{F8578B5B-71CB-4DC8-9BE0-8A2959BFB38F}"/>
    <cellStyle name="Normal 2 2 2 2 12 2 7" xfId="10373" xr:uid="{58D645BE-C65B-4DA9-B52B-20E7C7006407}"/>
    <cellStyle name="Normal 2 2 2 2 12 2 7 2" xfId="30741" xr:uid="{45F734E4-FF82-491C-AF5C-03AF58DF49F6}"/>
    <cellStyle name="Normal 2 2 2 2 12 2 8" xfId="17160" xr:uid="{E86B3800-D8C0-466E-A55D-3E168205A048}"/>
    <cellStyle name="Normal 2 2 2 2 12 2 8 2" xfId="37528" xr:uid="{C5FA13D2-9C63-46FA-8735-63DA2E82C30B}"/>
    <cellStyle name="Normal 2 2 2 2 12 2 9" xfId="23949" xr:uid="{F81DE800-4437-4679-8215-5343A87034C6}"/>
    <cellStyle name="Normal 2 2 2 2 12 2_Exec Drivers" xfId="8842" xr:uid="{BFE61FFF-BFCF-4D36-85F7-C4BD02616C07}"/>
    <cellStyle name="Normal 2 2 2 2 12 3" xfId="3555" xr:uid="{3ED7E346-992B-4D23-8ED1-27D56AF9D3C5}"/>
    <cellStyle name="Normal 2 2 2 2 12 3 2" xfId="6439" xr:uid="{7E11A242-4606-4E8D-B834-60AF5D216D5B}"/>
    <cellStyle name="Normal 2 2 2 2 12 3 2 2" xfId="15081" xr:uid="{DBD179D3-EED0-4AEA-8983-8344FFF8F5D0}"/>
    <cellStyle name="Normal 2 2 2 2 12 3 2 2 2" xfId="35449" xr:uid="{45F7B95B-3FA3-4001-BB1A-0A887AF0F384}"/>
    <cellStyle name="Normal 2 2 2 2 12 3 2 3" xfId="21868" xr:uid="{873F37E0-F330-4EA0-A12F-43361B084771}"/>
    <cellStyle name="Normal 2 2 2 2 12 3 2 3 2" xfId="42236" xr:uid="{32B55BCB-B5A1-4304-87AF-41D6A8099EB6}"/>
    <cellStyle name="Normal 2 2 2 2 12 3 2 4" xfId="28657" xr:uid="{3C94384A-A86C-43C2-8BDB-A8BA0CCD6E0F}"/>
    <cellStyle name="Normal 2 2 2 2 12 3 2 5" xfId="49025" xr:uid="{1B71B03D-BA7F-4C43-84A7-5956557D69A4}"/>
    <cellStyle name="Normal 2 2 2 2 12 3 3" xfId="12233" xr:uid="{40EEDDED-BF43-4FC5-B56E-F9AFB5AD0568}"/>
    <cellStyle name="Normal 2 2 2 2 12 3 3 2" xfId="32601" xr:uid="{DF229060-08F8-489B-9183-4B5EBB9F90C2}"/>
    <cellStyle name="Normal 2 2 2 2 12 3 4" xfId="19020" xr:uid="{4F269A5E-BF30-44F4-B34B-1A19E61B4296}"/>
    <cellStyle name="Normal 2 2 2 2 12 3 4 2" xfId="39388" xr:uid="{0E574683-62F3-4F56-843B-5E7A95FD7B62}"/>
    <cellStyle name="Normal 2 2 2 2 12 3 5" xfId="25809" xr:uid="{DD46E1E3-0B82-4D63-8045-44127EE94B67}"/>
    <cellStyle name="Normal 2 2 2 2 12 3 6" xfId="46177" xr:uid="{A3A636A3-CC53-4173-9604-386634A71754}"/>
    <cellStyle name="Normal 2 2 2 2 12 3_Exec Drivers" xfId="8268" xr:uid="{E2FA8EA1-1198-4E80-8455-2723C098079D}"/>
    <cellStyle name="Normal 2 2 2 2 12 4" xfId="4303" xr:uid="{1172D89C-D473-43B0-9984-EE3AAC809B16}"/>
    <cellStyle name="Normal 2 2 2 2 12 4 2" xfId="7151" xr:uid="{A8AFAC6A-AB91-4325-84F0-072BE559C718}"/>
    <cellStyle name="Normal 2 2 2 2 12 4 2 2" xfId="15793" xr:uid="{C77CF347-22AE-4CCA-8E24-FD67C5C5691B}"/>
    <cellStyle name="Normal 2 2 2 2 12 4 2 2 2" xfId="36161" xr:uid="{412EC2B2-F047-4426-9B53-92FB678FCAF7}"/>
    <cellStyle name="Normal 2 2 2 2 12 4 2 3" xfId="22580" xr:uid="{9DD274E7-CD45-404C-B245-B376F075BAD2}"/>
    <cellStyle name="Normal 2 2 2 2 12 4 2 3 2" xfId="42948" xr:uid="{549C45B5-F083-4CA0-86DB-A3A217E44E79}"/>
    <cellStyle name="Normal 2 2 2 2 12 4 2 4" xfId="29369" xr:uid="{D26185E9-534A-49B4-A70B-BD342DDD764F}"/>
    <cellStyle name="Normal 2 2 2 2 12 4 2 5" xfId="49737" xr:uid="{BEA07725-3CF9-4BD6-818E-1047295FB907}"/>
    <cellStyle name="Normal 2 2 2 2 12 4 3" xfId="12945" xr:uid="{EED82E7C-B0D0-4226-A231-F2EB8EF14A28}"/>
    <cellStyle name="Normal 2 2 2 2 12 4 3 2" xfId="33313" xr:uid="{5D3D6CFC-F1AF-4A25-94E8-8405EA3FD19F}"/>
    <cellStyle name="Normal 2 2 2 2 12 4 4" xfId="19732" xr:uid="{A48D03F1-EA8A-467A-87B9-608F811B22E3}"/>
    <cellStyle name="Normal 2 2 2 2 12 4 4 2" xfId="40100" xr:uid="{205ABC11-0A05-42C5-BDEB-67C99F5166A1}"/>
    <cellStyle name="Normal 2 2 2 2 12 4 5" xfId="26521" xr:uid="{13DF7621-FFE1-4201-BD03-10922C79E216}"/>
    <cellStyle name="Normal 2 2 2 2 12 4 6" xfId="46889" xr:uid="{BF42F8C7-2A81-4E5C-ADE0-5C0267567307}"/>
    <cellStyle name="Normal 2 2 2 2 12 5" xfId="2807" xr:uid="{A990E465-69BC-4A3A-9C69-D62E92FF522A}"/>
    <cellStyle name="Normal 2 2 2 2 12 5 2" xfId="5727" xr:uid="{424A05EE-0D5A-45B0-B50F-BCAE89AEC436}"/>
    <cellStyle name="Normal 2 2 2 2 12 5 2 2" xfId="14369" xr:uid="{249DE99A-F886-47FF-BDE6-E548B87A15D9}"/>
    <cellStyle name="Normal 2 2 2 2 12 5 2 2 2" xfId="34737" xr:uid="{2111C65F-8164-45DF-A8DB-76A58446D659}"/>
    <cellStyle name="Normal 2 2 2 2 12 5 2 3" xfId="21156" xr:uid="{FF3A6E91-7735-48EE-8D99-6E31A318759B}"/>
    <cellStyle name="Normal 2 2 2 2 12 5 2 3 2" xfId="41524" xr:uid="{CA402BA7-E51E-485C-870D-02CB1AC1DB60}"/>
    <cellStyle name="Normal 2 2 2 2 12 5 2 4" xfId="27945" xr:uid="{B08F3114-3440-42BA-BC99-7AAA8899BC59}"/>
    <cellStyle name="Normal 2 2 2 2 12 5 2 5" xfId="48313" xr:uid="{672A5731-DF33-49AD-BC87-24834AE46A2C}"/>
    <cellStyle name="Normal 2 2 2 2 12 5 3" xfId="11521" xr:uid="{B81D10C4-EC74-436F-9F56-FDABEA832235}"/>
    <cellStyle name="Normal 2 2 2 2 12 5 3 2" xfId="31889" xr:uid="{8A6D4109-BA4B-4EBA-8A31-4F6C4CD96602}"/>
    <cellStyle name="Normal 2 2 2 2 12 5 4" xfId="18308" xr:uid="{3336B049-2F03-49FD-B14D-1D16468EE279}"/>
    <cellStyle name="Normal 2 2 2 2 12 5 4 2" xfId="38676" xr:uid="{744F5DC6-1F5E-4DA3-A3BC-0069E0885672}"/>
    <cellStyle name="Normal 2 2 2 2 12 5 5" xfId="25097" xr:uid="{14AB64B4-CE87-46C7-96C8-F09692D693C2}"/>
    <cellStyle name="Normal 2 2 2 2 12 5 6" xfId="45465" xr:uid="{118871EE-D98B-4EE2-984C-DAF1B4E1D897}"/>
    <cellStyle name="Normal 2 2 2 2 12 6" xfId="5015" xr:uid="{29BE86B6-75C9-4ED8-860C-4917AE7033F0}"/>
    <cellStyle name="Normal 2 2 2 2 12 6 2" xfId="13657" xr:uid="{45D392FD-CD56-43C7-BA43-414CEC9A5979}"/>
    <cellStyle name="Normal 2 2 2 2 12 6 2 2" xfId="34025" xr:uid="{3F9091EC-D52F-41E0-85BF-37BD4CE0C109}"/>
    <cellStyle name="Normal 2 2 2 2 12 6 3" xfId="20444" xr:uid="{B205F615-4A80-453C-9168-80D31A3CA65B}"/>
    <cellStyle name="Normal 2 2 2 2 12 6 3 2" xfId="40812" xr:uid="{89275DBD-9953-47F0-BE62-E1E5A44D1C6E}"/>
    <cellStyle name="Normal 2 2 2 2 12 6 4" xfId="27233" xr:uid="{3A5B7F01-500B-4921-ADF3-CC21273BC1B3}"/>
    <cellStyle name="Normal 2 2 2 2 12 6 5" xfId="47601" xr:uid="{F74BC749-A7DD-4C36-B93F-1AB4A2D37410}"/>
    <cellStyle name="Normal 2 2 2 2 12 7" xfId="1915" xr:uid="{AFFA514E-7B60-49F3-87A1-2C7D21363357}"/>
    <cellStyle name="Normal 2 2 2 2 12 7 2" xfId="10809" xr:uid="{56B50564-A503-47AB-A65D-A5AB6D437337}"/>
    <cellStyle name="Normal 2 2 2 2 12 7 2 2" xfId="31177" xr:uid="{DD4EFC86-1D93-464C-BBE6-497928683BDE}"/>
    <cellStyle name="Normal 2 2 2 2 12 7 3" xfId="17596" xr:uid="{591ADED8-47C8-40D5-99C4-28828CAC2951}"/>
    <cellStyle name="Normal 2 2 2 2 12 7 3 2" xfId="37964" xr:uid="{06C1D489-8248-4267-BB0D-75BA504AF665}"/>
    <cellStyle name="Normal 2 2 2 2 12 7 4" xfId="24385" xr:uid="{54D352FA-775D-4F51-9FA3-5D6CC3894D66}"/>
    <cellStyle name="Normal 2 2 2 2 12 7 5" xfId="44753" xr:uid="{DAD0349C-DB54-43EC-8CC9-2ABE46DC5A33}"/>
    <cellStyle name="Normal 2 2 2 2 12 8" xfId="9789" xr:uid="{3AC21394-9687-4625-909D-C7898798873F}"/>
    <cellStyle name="Normal 2 2 2 2 12 8 2" xfId="30157" xr:uid="{78B23D02-4C91-4C2A-9F82-14CF600BC3BD}"/>
    <cellStyle name="Normal 2 2 2 2 12 9" xfId="16577" xr:uid="{86BA9964-D252-481D-A361-9B7167815F50}"/>
    <cellStyle name="Normal 2 2 2 2 12 9 2" xfId="36945" xr:uid="{753A34F8-21E4-41E7-BC91-2728B230E290}"/>
    <cellStyle name="Normal 2 2 2 2 12_Exec Drivers" xfId="9456" xr:uid="{06493DB0-C2B2-45FA-B69E-6DB1A2467D3D}"/>
    <cellStyle name="Normal 2 2 2 2 13" xfId="165" xr:uid="{A36AC9E3-0A8C-4F98-92DE-811CF9E9890A}"/>
    <cellStyle name="Normal 2 2 2 2 13 10" xfId="23373" xr:uid="{ED151F3F-7C3E-4B67-B2E1-AB13A5AF435A}"/>
    <cellStyle name="Normal 2 2 2 2 13 11" xfId="43741" xr:uid="{EF7446A9-9148-4396-824C-B3DDA13C8EFD}"/>
    <cellStyle name="Normal 2 2 2 2 13 2" xfId="1464" xr:uid="{1FA7D4F3-3991-44AF-B8DE-781875661BC5}"/>
    <cellStyle name="Normal 2 2 2 2 13 2 10" xfId="44324" xr:uid="{83854D71-D6A6-47C4-ADF7-60B51842BDE2}"/>
    <cellStyle name="Normal 2 2 2 2 13 2 2" xfId="4044" xr:uid="{737C14B9-6649-4B41-A96D-0323A65A593E}"/>
    <cellStyle name="Normal 2 2 2 2 13 2 2 2" xfId="6910" xr:uid="{68B0FD88-14DA-4461-B80F-BFE54A658BF0}"/>
    <cellStyle name="Normal 2 2 2 2 13 2 2 2 2" xfId="15552" xr:uid="{3FE9FA5A-F624-4505-84BA-0941846D9EC5}"/>
    <cellStyle name="Normal 2 2 2 2 13 2 2 2 2 2" xfId="35920" xr:uid="{091CCF33-F9DD-4416-8DC1-21F0844BE314}"/>
    <cellStyle name="Normal 2 2 2 2 13 2 2 2 3" xfId="22339" xr:uid="{4EAD5DAD-7C18-49B2-9EB6-BD6E23F96AD1}"/>
    <cellStyle name="Normal 2 2 2 2 13 2 2 2 3 2" xfId="42707" xr:uid="{DD0F0A8A-7922-4581-86E9-121A6D785411}"/>
    <cellStyle name="Normal 2 2 2 2 13 2 2 2 4" xfId="29128" xr:uid="{28A2E76E-A7FF-43FA-A5F1-ED27D3C18BB8}"/>
    <cellStyle name="Normal 2 2 2 2 13 2 2 2 5" xfId="49496" xr:uid="{3CBAFA7B-E1F6-4E8D-AC58-43F77D482E7C}"/>
    <cellStyle name="Normal 2 2 2 2 13 2 2 3" xfId="12704" xr:uid="{B2F0202F-A8F1-476F-9083-4C2EA8F2AA2C}"/>
    <cellStyle name="Normal 2 2 2 2 13 2 2 3 2" xfId="33072" xr:uid="{8343BBC5-A2B5-4CFE-8C50-15C54D121532}"/>
    <cellStyle name="Normal 2 2 2 2 13 2 2 4" xfId="19491" xr:uid="{D8F6B764-D756-4765-A211-2B0973207373}"/>
    <cellStyle name="Normal 2 2 2 2 13 2 2 4 2" xfId="39859" xr:uid="{F716D4E3-9BB9-4BA8-992A-43DF9975EA80}"/>
    <cellStyle name="Normal 2 2 2 2 13 2 2 5" xfId="26280" xr:uid="{11B4C646-80BC-4085-A912-42538E419C4A}"/>
    <cellStyle name="Normal 2 2 2 2 13 2 2 6" xfId="46648" xr:uid="{D206AC1B-3603-4B54-ADE9-620237CF6877}"/>
    <cellStyle name="Normal 2 2 2 2 13 2 2_Exec Drivers" xfId="8435" xr:uid="{A045438A-1AEF-442E-AF01-79BC70E09163}"/>
    <cellStyle name="Normal 2 2 2 2 13 2 3" xfId="4774" xr:uid="{DC1E48A9-91D1-41E2-A9C2-83C57D674987}"/>
    <cellStyle name="Normal 2 2 2 2 13 2 3 2" xfId="7622" xr:uid="{EF7B6F35-0B09-467A-8202-7854919BABF8}"/>
    <cellStyle name="Normal 2 2 2 2 13 2 3 2 2" xfId="16264" xr:uid="{05A2B951-7A96-459E-9E5C-E32FB0958CF4}"/>
    <cellStyle name="Normal 2 2 2 2 13 2 3 2 2 2" xfId="36632" xr:uid="{83F88833-BC68-499C-A156-27A37555797C}"/>
    <cellStyle name="Normal 2 2 2 2 13 2 3 2 3" xfId="23051" xr:uid="{C9774215-0616-4625-B0C1-3024CA3E4532}"/>
    <cellStyle name="Normal 2 2 2 2 13 2 3 2 3 2" xfId="43419" xr:uid="{404F13D7-932F-49FA-809C-9D3DEEC7A732}"/>
    <cellStyle name="Normal 2 2 2 2 13 2 3 2 4" xfId="29840" xr:uid="{7B7F40C2-EE75-48A6-B832-1E0D8293406B}"/>
    <cellStyle name="Normal 2 2 2 2 13 2 3 2 5" xfId="50208" xr:uid="{C6A383BB-EB17-42C5-AE59-B3B0F3759296}"/>
    <cellStyle name="Normal 2 2 2 2 13 2 3 3" xfId="13416" xr:uid="{1AC39589-30F7-4BDE-A419-E3B6E1610BFC}"/>
    <cellStyle name="Normal 2 2 2 2 13 2 3 3 2" xfId="33784" xr:uid="{C3595BD8-1E9F-4258-AB26-7C0684724E51}"/>
    <cellStyle name="Normal 2 2 2 2 13 2 3 4" xfId="20203" xr:uid="{85F32586-7B26-4362-A362-4B2ABB941D04}"/>
    <cellStyle name="Normal 2 2 2 2 13 2 3 4 2" xfId="40571" xr:uid="{2C15F3DB-2764-4B5D-898C-E4E894483BD5}"/>
    <cellStyle name="Normal 2 2 2 2 13 2 3 5" xfId="26992" xr:uid="{E48CA969-48B6-499C-ABB5-4ECA694EC39E}"/>
    <cellStyle name="Normal 2 2 2 2 13 2 3 6" xfId="47360" xr:uid="{6FB5E412-B8A6-4AFA-9315-A7E371F2DBBD}"/>
    <cellStyle name="Normal 2 2 2 2 13 2 4" xfId="3296" xr:uid="{BE577459-9090-4800-A2C4-2393C67709AE}"/>
    <cellStyle name="Normal 2 2 2 2 13 2 4 2" xfId="6198" xr:uid="{1C963FDE-A26F-44E1-824E-53D70C3CDE78}"/>
    <cellStyle name="Normal 2 2 2 2 13 2 4 2 2" xfId="14840" xr:uid="{140B34FD-17F5-4339-9AB7-AF09BF47919A}"/>
    <cellStyle name="Normal 2 2 2 2 13 2 4 2 2 2" xfId="35208" xr:uid="{0D9A461E-0D08-407D-AFE3-B2836CA3296F}"/>
    <cellStyle name="Normal 2 2 2 2 13 2 4 2 3" xfId="21627" xr:uid="{AC63B433-C5B1-4560-9DFC-6BC35669DA42}"/>
    <cellStyle name="Normal 2 2 2 2 13 2 4 2 3 2" xfId="41995" xr:uid="{25E10B82-5EFF-4D28-B7CD-E9E1796CCA2C}"/>
    <cellStyle name="Normal 2 2 2 2 13 2 4 2 4" xfId="28416" xr:uid="{498D325F-1F75-4DE4-98A1-392EE9BC03FC}"/>
    <cellStyle name="Normal 2 2 2 2 13 2 4 2 5" xfId="48784" xr:uid="{1CAF1B36-4898-4047-954C-33E16A1EAF30}"/>
    <cellStyle name="Normal 2 2 2 2 13 2 4 3" xfId="11992" xr:uid="{6AED22FB-D883-4562-94F3-D6215B1CE6A2}"/>
    <cellStyle name="Normal 2 2 2 2 13 2 4 3 2" xfId="32360" xr:uid="{49A3BB3D-C8FB-4528-ADE0-8455C753C39D}"/>
    <cellStyle name="Normal 2 2 2 2 13 2 4 4" xfId="18779" xr:uid="{836A9C19-CDEE-4FFF-8234-7CBBAF234A40}"/>
    <cellStyle name="Normal 2 2 2 2 13 2 4 4 2" xfId="39147" xr:uid="{45542854-51D8-41FF-910B-F7870BFCCA8C}"/>
    <cellStyle name="Normal 2 2 2 2 13 2 4 5" xfId="25568" xr:uid="{37D7208E-A77A-4937-AB1C-B759B4AF1C36}"/>
    <cellStyle name="Normal 2 2 2 2 13 2 4 6" xfId="45936" xr:uid="{ABC77F9C-BBE8-4EB2-B4C7-23F4BC1D625D}"/>
    <cellStyle name="Normal 2 2 2 2 13 2 5" xfId="5486" xr:uid="{88D43622-1E4E-42B6-9FF2-093F4570ECE0}"/>
    <cellStyle name="Normal 2 2 2 2 13 2 5 2" xfId="14128" xr:uid="{642146C9-4820-4A91-8BE8-3A9F879FA9D4}"/>
    <cellStyle name="Normal 2 2 2 2 13 2 5 2 2" xfId="34496" xr:uid="{B4642C78-EEDB-4802-B2D6-21E363AF78F1}"/>
    <cellStyle name="Normal 2 2 2 2 13 2 5 3" xfId="20915" xr:uid="{DD093410-140D-44A9-BFC7-BE94E81FD1A0}"/>
    <cellStyle name="Normal 2 2 2 2 13 2 5 3 2" xfId="41283" xr:uid="{473807AA-7B85-4C87-B561-6DFF048E6F02}"/>
    <cellStyle name="Normal 2 2 2 2 13 2 5 4" xfId="27704" xr:uid="{FF2DB8B0-7F5C-45C5-B594-8B96FC880ABC}"/>
    <cellStyle name="Normal 2 2 2 2 13 2 5 5" xfId="48072" xr:uid="{E876EFB5-E13D-4669-A7B9-4F9B54B27E1A}"/>
    <cellStyle name="Normal 2 2 2 2 13 2 6" xfId="2547" xr:uid="{76DB2518-A7CB-4E8F-87EA-D800E895018D}"/>
    <cellStyle name="Normal 2 2 2 2 13 2 6 2" xfId="11280" xr:uid="{12C13761-A4C2-46B8-9D2F-A0E14B1DB1D4}"/>
    <cellStyle name="Normal 2 2 2 2 13 2 6 2 2" xfId="31648" xr:uid="{E662E589-AC78-4091-92C7-E70EA18014C2}"/>
    <cellStyle name="Normal 2 2 2 2 13 2 6 3" xfId="18067" xr:uid="{40D1EA67-A0F2-4443-B43A-715DBD7866BA}"/>
    <cellStyle name="Normal 2 2 2 2 13 2 6 3 2" xfId="38435" xr:uid="{0F13FF95-18C0-4121-8BBF-402109D4CAFE}"/>
    <cellStyle name="Normal 2 2 2 2 13 2 6 4" xfId="24856" xr:uid="{2AF234FC-C39C-4E67-A794-4C55DEE62E0F}"/>
    <cellStyle name="Normal 2 2 2 2 13 2 6 5" xfId="45224" xr:uid="{16409BC8-8F3B-4225-910E-EFB2E9D2D9E4}"/>
    <cellStyle name="Normal 2 2 2 2 13 2 7" xfId="10380" xr:uid="{B488E22A-B3A1-4DD6-BC6C-5AB586F3E1BE}"/>
    <cellStyle name="Normal 2 2 2 2 13 2 7 2" xfId="30748" xr:uid="{0D2EBD17-53BA-4737-992A-75DBD02B227D}"/>
    <cellStyle name="Normal 2 2 2 2 13 2 8" xfId="17167" xr:uid="{13E284C0-1306-4A2A-95BB-336BB4D9BA0A}"/>
    <cellStyle name="Normal 2 2 2 2 13 2 8 2" xfId="37535" xr:uid="{2FE4CBB7-C6F8-4F9A-8CA0-B8CA25E80801}"/>
    <cellStyle name="Normal 2 2 2 2 13 2 9" xfId="23956" xr:uid="{D6EAEAFD-05A5-4061-B497-9C512FCC1B80}"/>
    <cellStyle name="Normal 2 2 2 2 13 2_Exec Drivers" xfId="8508" xr:uid="{76FC5BF1-3327-4564-A3DF-A07720708E4F}"/>
    <cellStyle name="Normal 2 2 2 2 13 3" xfId="3556" xr:uid="{04CD8E73-3DDD-4159-B11C-77B25CBA1C12}"/>
    <cellStyle name="Normal 2 2 2 2 13 3 2" xfId="6440" xr:uid="{9D64ECCD-A44F-48DB-AC7F-A256FE801BAF}"/>
    <cellStyle name="Normal 2 2 2 2 13 3 2 2" xfId="15082" xr:uid="{4282C334-DAD8-4B3F-8F16-FCBEE6B58D55}"/>
    <cellStyle name="Normal 2 2 2 2 13 3 2 2 2" xfId="35450" xr:uid="{A7B7BF06-8811-4A26-AFC5-F07DDD44DBAF}"/>
    <cellStyle name="Normal 2 2 2 2 13 3 2 3" xfId="21869" xr:uid="{7E0F7E9F-76C9-4301-91CD-2869AD982615}"/>
    <cellStyle name="Normal 2 2 2 2 13 3 2 3 2" xfId="42237" xr:uid="{4CF58F25-B405-499A-AA0C-E0E6EBAF609C}"/>
    <cellStyle name="Normal 2 2 2 2 13 3 2 4" xfId="28658" xr:uid="{A1F7D858-B81D-4696-B1A4-61A667F1D2D7}"/>
    <cellStyle name="Normal 2 2 2 2 13 3 2 5" xfId="49026" xr:uid="{253B11CD-8DF6-481D-82B1-302EAEAE2D1A}"/>
    <cellStyle name="Normal 2 2 2 2 13 3 3" xfId="12234" xr:uid="{20490545-F1BA-4106-BAD8-3AE0CD3CC088}"/>
    <cellStyle name="Normal 2 2 2 2 13 3 3 2" xfId="32602" xr:uid="{7E0C6AF0-8086-41D8-8D49-554422DCAFB4}"/>
    <cellStyle name="Normal 2 2 2 2 13 3 4" xfId="19021" xr:uid="{50F86700-F684-45AD-A04B-380D0E002CAA}"/>
    <cellStyle name="Normal 2 2 2 2 13 3 4 2" xfId="39389" xr:uid="{6373AD72-AB31-4245-8D07-05DCD187D8E2}"/>
    <cellStyle name="Normal 2 2 2 2 13 3 5" xfId="25810" xr:uid="{2A550D9B-E7DD-43E4-9941-D7956B8E5054}"/>
    <cellStyle name="Normal 2 2 2 2 13 3 6" xfId="46178" xr:uid="{7EFC087A-1EE8-4A2E-8284-6FCD9FEF9911}"/>
    <cellStyle name="Normal 2 2 2 2 13 3_Exec Drivers" xfId="8311" xr:uid="{461F1758-C590-4782-B106-3188E9DBF872}"/>
    <cellStyle name="Normal 2 2 2 2 13 4" xfId="4304" xr:uid="{9FE97C3B-4E9E-48D0-9F80-38D996D00AC9}"/>
    <cellStyle name="Normal 2 2 2 2 13 4 2" xfId="7152" xr:uid="{377B688B-6DC2-432C-A7DA-E644516D868C}"/>
    <cellStyle name="Normal 2 2 2 2 13 4 2 2" xfId="15794" xr:uid="{4B4AD8E7-9BE9-4164-B1F9-FAE20E413CA1}"/>
    <cellStyle name="Normal 2 2 2 2 13 4 2 2 2" xfId="36162" xr:uid="{AE7483C2-6008-45A8-ACA8-B5943352B71B}"/>
    <cellStyle name="Normal 2 2 2 2 13 4 2 3" xfId="22581" xr:uid="{67AA967A-CB91-472D-8ECB-71C7F0F187EE}"/>
    <cellStyle name="Normal 2 2 2 2 13 4 2 3 2" xfId="42949" xr:uid="{B9FC0B44-8E34-497D-85F8-12A722F718B8}"/>
    <cellStyle name="Normal 2 2 2 2 13 4 2 4" xfId="29370" xr:uid="{FD2C8F7D-E9C4-4FEC-AD1D-02643641A145}"/>
    <cellStyle name="Normal 2 2 2 2 13 4 2 5" xfId="49738" xr:uid="{2F168A4A-04AF-4C2F-A446-4980E603F9BB}"/>
    <cellStyle name="Normal 2 2 2 2 13 4 3" xfId="12946" xr:uid="{9A3B2ADA-774C-407C-B220-AD2BFEB34128}"/>
    <cellStyle name="Normal 2 2 2 2 13 4 3 2" xfId="33314" xr:uid="{04C1B6C0-5910-490A-80AA-E45384548D6F}"/>
    <cellStyle name="Normal 2 2 2 2 13 4 4" xfId="19733" xr:uid="{2905F519-C906-4DA6-A260-CE4B0BA859B0}"/>
    <cellStyle name="Normal 2 2 2 2 13 4 4 2" xfId="40101" xr:uid="{168F47CF-22D9-4044-8130-8B866C5D6BF4}"/>
    <cellStyle name="Normal 2 2 2 2 13 4 5" xfId="26522" xr:uid="{B4D07950-6BBE-4B3F-B80C-3CDE282B24CF}"/>
    <cellStyle name="Normal 2 2 2 2 13 4 6" xfId="46890" xr:uid="{D278F451-AA3C-4B70-926A-756F59D9D1C7}"/>
    <cellStyle name="Normal 2 2 2 2 13 5" xfId="2808" xr:uid="{EE0C1567-4325-425B-AB96-860E9A394195}"/>
    <cellStyle name="Normal 2 2 2 2 13 5 2" xfId="5728" xr:uid="{63704A3A-04EB-483B-BE14-8AEE300EEA3B}"/>
    <cellStyle name="Normal 2 2 2 2 13 5 2 2" xfId="14370" xr:uid="{AF8953F7-F04E-4777-9AF3-43579019F05C}"/>
    <cellStyle name="Normal 2 2 2 2 13 5 2 2 2" xfId="34738" xr:uid="{28CED952-0176-4583-9ED1-9C46C4FED4C2}"/>
    <cellStyle name="Normal 2 2 2 2 13 5 2 3" xfId="21157" xr:uid="{7DFCD9F6-54AF-4D43-A28D-0AF2C9148F57}"/>
    <cellStyle name="Normal 2 2 2 2 13 5 2 3 2" xfId="41525" xr:uid="{9080C168-7FC3-4789-91D9-802868031EA5}"/>
    <cellStyle name="Normal 2 2 2 2 13 5 2 4" xfId="27946" xr:uid="{34E904BA-EC32-4DF6-A616-B0B82AD0B3B9}"/>
    <cellStyle name="Normal 2 2 2 2 13 5 2 5" xfId="48314" xr:uid="{25E32DA4-AD1C-4D5E-BD4A-79250971C535}"/>
    <cellStyle name="Normal 2 2 2 2 13 5 3" xfId="11522" xr:uid="{B8C867A9-1D5A-4171-B182-2F3DA77A61E9}"/>
    <cellStyle name="Normal 2 2 2 2 13 5 3 2" xfId="31890" xr:uid="{7DAC61B1-A4E9-4BED-AB8C-A81F265FE395}"/>
    <cellStyle name="Normal 2 2 2 2 13 5 4" xfId="18309" xr:uid="{DBD220C8-8FF1-495E-8127-2FEDFFF89980}"/>
    <cellStyle name="Normal 2 2 2 2 13 5 4 2" xfId="38677" xr:uid="{7AA1782D-42BE-42F2-B154-50DC797874ED}"/>
    <cellStyle name="Normal 2 2 2 2 13 5 5" xfId="25098" xr:uid="{1EBCB9EC-335F-4DA3-B605-0E92B95A4F0E}"/>
    <cellStyle name="Normal 2 2 2 2 13 5 6" xfId="45466" xr:uid="{F292CF76-C267-4109-B2D4-EA5877FDF33F}"/>
    <cellStyle name="Normal 2 2 2 2 13 6" xfId="5016" xr:uid="{369EC7B7-EDD1-4007-8F60-2D819BD0716B}"/>
    <cellStyle name="Normal 2 2 2 2 13 6 2" xfId="13658" xr:uid="{B327A51F-8B97-4577-9AC1-82F7B847C002}"/>
    <cellStyle name="Normal 2 2 2 2 13 6 2 2" xfId="34026" xr:uid="{70BE9077-350F-42F3-BEAE-19E038E4FE2E}"/>
    <cellStyle name="Normal 2 2 2 2 13 6 3" xfId="20445" xr:uid="{805814CB-A794-4796-970D-F2C738718946}"/>
    <cellStyle name="Normal 2 2 2 2 13 6 3 2" xfId="40813" xr:uid="{00B1E41E-8031-46AE-A492-03C77F743E30}"/>
    <cellStyle name="Normal 2 2 2 2 13 6 4" xfId="27234" xr:uid="{076C4D30-775B-46AF-81B0-F59DD39C5296}"/>
    <cellStyle name="Normal 2 2 2 2 13 6 5" xfId="47602" xr:uid="{77027BBC-6D3B-4047-805A-0736EC42EE31}"/>
    <cellStyle name="Normal 2 2 2 2 13 7" xfId="1916" xr:uid="{676244F1-9D39-4DB6-9E1C-1C6A8F974578}"/>
    <cellStyle name="Normal 2 2 2 2 13 7 2" xfId="10810" xr:uid="{22066C64-5FE1-4C8E-B16C-752F8B327B46}"/>
    <cellStyle name="Normal 2 2 2 2 13 7 2 2" xfId="31178" xr:uid="{1C858D84-9D83-4A2F-A592-DB303E04995D}"/>
    <cellStyle name="Normal 2 2 2 2 13 7 3" xfId="17597" xr:uid="{ACCC538A-8AD1-4FB6-BB74-366E85AFE101}"/>
    <cellStyle name="Normal 2 2 2 2 13 7 3 2" xfId="37965" xr:uid="{554063CB-8CEB-41B9-89CA-B68EEF37EF2D}"/>
    <cellStyle name="Normal 2 2 2 2 13 7 4" xfId="24386" xr:uid="{6C562186-C50A-4FC6-844B-09DAC6DFA5AF}"/>
    <cellStyle name="Normal 2 2 2 2 13 7 5" xfId="44754" xr:uid="{77A25470-572D-4183-BECE-55B081E86456}"/>
    <cellStyle name="Normal 2 2 2 2 13 8" xfId="9796" xr:uid="{1EA7D2AA-78BD-496D-A2DA-B6D412AC01BE}"/>
    <cellStyle name="Normal 2 2 2 2 13 8 2" xfId="30164" xr:uid="{4EA56ED8-DDC1-4E9F-AC66-7CC505C97A7A}"/>
    <cellStyle name="Normal 2 2 2 2 13 9" xfId="16584" xr:uid="{34020E91-AF9E-4E80-ADAA-672D64E123C9}"/>
    <cellStyle name="Normal 2 2 2 2 13 9 2" xfId="36952" xr:uid="{553383FE-1134-4129-8DDF-28E0B8FB388E}"/>
    <cellStyle name="Normal 2 2 2 2 13_Exec Drivers" xfId="8661" xr:uid="{496F8734-4EAF-4F9D-B9E0-5FD9945924A8}"/>
    <cellStyle name="Normal 2 2 2 2 14" xfId="178" xr:uid="{C5336E8A-BE28-4B51-B67B-5701C9C8FD81}"/>
    <cellStyle name="Normal 2 2 2 2 14 10" xfId="23380" xr:uid="{DCB6D770-6F4F-41A7-9CF3-97FEFE7E4047}"/>
    <cellStyle name="Normal 2 2 2 2 14 11" xfId="43748" xr:uid="{7B2D0958-8FCA-4539-8E70-3EA432124687}"/>
    <cellStyle name="Normal 2 2 2 2 14 2" xfId="1471" xr:uid="{AE169042-D6EB-4F2F-B115-5EF0697C1640}"/>
    <cellStyle name="Normal 2 2 2 2 14 2 10" xfId="44331" xr:uid="{621FE8A7-5DF0-42D2-8195-5B149252E153}"/>
    <cellStyle name="Normal 2 2 2 2 14 2 2" xfId="4037" xr:uid="{503AA0C6-9FBE-4FE6-9BCA-2961762DEBF1}"/>
    <cellStyle name="Normal 2 2 2 2 14 2 2 2" xfId="6903" xr:uid="{F6AEB146-CDBB-4507-AA34-21248E82E18B}"/>
    <cellStyle name="Normal 2 2 2 2 14 2 2 2 2" xfId="15545" xr:uid="{8F9A72B5-E43F-46FD-823D-AEBBEA6EA498}"/>
    <cellStyle name="Normal 2 2 2 2 14 2 2 2 2 2" xfId="35913" xr:uid="{7A1DB219-3001-48D0-AB0F-49918B7CADDF}"/>
    <cellStyle name="Normal 2 2 2 2 14 2 2 2 3" xfId="22332" xr:uid="{3823DBF7-DAF8-4EA7-B607-1B32A6C1A5C5}"/>
    <cellStyle name="Normal 2 2 2 2 14 2 2 2 3 2" xfId="42700" xr:uid="{24A09765-CCC0-4A25-8F9A-0C554FB79819}"/>
    <cellStyle name="Normal 2 2 2 2 14 2 2 2 4" xfId="29121" xr:uid="{BDA95EBD-E0FD-4948-9157-67357E13BD74}"/>
    <cellStyle name="Normal 2 2 2 2 14 2 2 2 5" xfId="49489" xr:uid="{126DC9E2-A9CD-4320-B74F-E5E5DA5323BF}"/>
    <cellStyle name="Normal 2 2 2 2 14 2 2 3" xfId="12697" xr:uid="{C03E3D72-990F-4D82-95DD-7AEC432BBAC7}"/>
    <cellStyle name="Normal 2 2 2 2 14 2 2 3 2" xfId="33065" xr:uid="{1357E19A-859D-4A36-B939-B481FCF80F09}"/>
    <cellStyle name="Normal 2 2 2 2 14 2 2 4" xfId="19484" xr:uid="{938AB3C9-EDBC-41F8-B649-67CBF3413880}"/>
    <cellStyle name="Normal 2 2 2 2 14 2 2 4 2" xfId="39852" xr:uid="{3B144E9A-CCB9-400C-84BB-735E8CBBE62F}"/>
    <cellStyle name="Normal 2 2 2 2 14 2 2 5" xfId="26273" xr:uid="{F5C9DE46-F514-4B5F-AF86-13846DB5508B}"/>
    <cellStyle name="Normal 2 2 2 2 14 2 2 6" xfId="46641" xr:uid="{DCB2B770-2983-4AE7-B58C-487B95327AAD}"/>
    <cellStyle name="Normal 2 2 2 2 14 2 2_Exec Drivers" xfId="8396" xr:uid="{A5854081-210A-4D8A-BBDF-C257A74D130E}"/>
    <cellStyle name="Normal 2 2 2 2 14 2 3" xfId="4767" xr:uid="{D1B1F929-3E0E-4BBD-8759-3CAAB54BF978}"/>
    <cellStyle name="Normal 2 2 2 2 14 2 3 2" xfId="7615" xr:uid="{8DC34897-A961-4470-8511-8F3B030AA543}"/>
    <cellStyle name="Normal 2 2 2 2 14 2 3 2 2" xfId="16257" xr:uid="{AAC49B47-778F-4A62-81FC-4BD41B086F40}"/>
    <cellStyle name="Normal 2 2 2 2 14 2 3 2 2 2" xfId="36625" xr:uid="{D82C994A-4D55-416A-8C04-68C032A1E284}"/>
    <cellStyle name="Normal 2 2 2 2 14 2 3 2 3" xfId="23044" xr:uid="{C8DAA603-AFF9-491A-AF33-85AD11AA859A}"/>
    <cellStyle name="Normal 2 2 2 2 14 2 3 2 3 2" xfId="43412" xr:uid="{AE3C7519-6D9B-41A3-8A2D-AF53C2D284AF}"/>
    <cellStyle name="Normal 2 2 2 2 14 2 3 2 4" xfId="29833" xr:uid="{6B53D14E-F363-4C5E-9C88-A15C702120F5}"/>
    <cellStyle name="Normal 2 2 2 2 14 2 3 2 5" xfId="50201" xr:uid="{C2807858-6504-45D0-969D-FBD3396F0670}"/>
    <cellStyle name="Normal 2 2 2 2 14 2 3 3" xfId="13409" xr:uid="{AA1CC4F6-8DFD-40CC-B505-CAF45481B299}"/>
    <cellStyle name="Normal 2 2 2 2 14 2 3 3 2" xfId="33777" xr:uid="{6C85A0EA-692A-41A9-904D-3CE349E6F6BB}"/>
    <cellStyle name="Normal 2 2 2 2 14 2 3 4" xfId="20196" xr:uid="{A5673B39-16EB-4A6F-95FD-AE3660A9CBE3}"/>
    <cellStyle name="Normal 2 2 2 2 14 2 3 4 2" xfId="40564" xr:uid="{882BF01C-F9E8-4343-8DE7-6B59737D3B11}"/>
    <cellStyle name="Normal 2 2 2 2 14 2 3 5" xfId="26985" xr:uid="{2D4145F4-C554-4CA7-A08C-8F928C386761}"/>
    <cellStyle name="Normal 2 2 2 2 14 2 3 6" xfId="47353" xr:uid="{ED13BC51-1E0D-4C7D-8872-857F7DC71F04}"/>
    <cellStyle name="Normal 2 2 2 2 14 2 4" xfId="3289" xr:uid="{8718D99E-125E-49F4-BD8E-1E37C7073462}"/>
    <cellStyle name="Normal 2 2 2 2 14 2 4 2" xfId="6191" xr:uid="{6BB0771A-FFA9-48E7-8D31-72D2981E7A95}"/>
    <cellStyle name="Normal 2 2 2 2 14 2 4 2 2" xfId="14833" xr:uid="{311801DE-D8F5-4B97-AFC5-3D2FFEFDCCA9}"/>
    <cellStyle name="Normal 2 2 2 2 14 2 4 2 2 2" xfId="35201" xr:uid="{C0B9E4B4-CE86-49A8-81C1-F959F66C87EC}"/>
    <cellStyle name="Normal 2 2 2 2 14 2 4 2 3" xfId="21620" xr:uid="{F87396ED-7E57-4409-9C05-B8AD5C8A64F0}"/>
    <cellStyle name="Normal 2 2 2 2 14 2 4 2 3 2" xfId="41988" xr:uid="{EC060AA3-F39A-4D16-9AD6-A6A205566D55}"/>
    <cellStyle name="Normal 2 2 2 2 14 2 4 2 4" xfId="28409" xr:uid="{04A1F9F3-D292-4BB2-A311-7D429B1A0F28}"/>
    <cellStyle name="Normal 2 2 2 2 14 2 4 2 5" xfId="48777" xr:uid="{8921282E-7A80-47A0-AEA0-43C2CE9E0C37}"/>
    <cellStyle name="Normal 2 2 2 2 14 2 4 3" xfId="11985" xr:uid="{6FC7FC73-31BC-4897-9B45-B49DFC0AA0C0}"/>
    <cellStyle name="Normal 2 2 2 2 14 2 4 3 2" xfId="32353" xr:uid="{B19C7915-BFDA-4077-8261-853B0676EC24}"/>
    <cellStyle name="Normal 2 2 2 2 14 2 4 4" xfId="18772" xr:uid="{EF08F0C5-D11F-492A-A046-E3DF45C656ED}"/>
    <cellStyle name="Normal 2 2 2 2 14 2 4 4 2" xfId="39140" xr:uid="{979AFEC4-3A27-4D2A-BEF0-E3B2E2E795C0}"/>
    <cellStyle name="Normal 2 2 2 2 14 2 4 5" xfId="25561" xr:uid="{93DAB91A-8006-484D-A2BD-5A2B0AA510AD}"/>
    <cellStyle name="Normal 2 2 2 2 14 2 4 6" xfId="45929" xr:uid="{2BA21E27-E046-4062-BB68-11B639579F36}"/>
    <cellStyle name="Normal 2 2 2 2 14 2 5" xfId="5479" xr:uid="{E75C496C-3C00-463F-AE5E-F5BA95FF9633}"/>
    <cellStyle name="Normal 2 2 2 2 14 2 5 2" xfId="14121" xr:uid="{BB98711C-7F18-4EF3-8094-6E8B13133957}"/>
    <cellStyle name="Normal 2 2 2 2 14 2 5 2 2" xfId="34489" xr:uid="{28A57DF9-4D1A-4DEB-BBFD-8BAB71202FDE}"/>
    <cellStyle name="Normal 2 2 2 2 14 2 5 3" xfId="20908" xr:uid="{C7E6A4A8-23A8-4EC3-8E1A-CCB51012D83F}"/>
    <cellStyle name="Normal 2 2 2 2 14 2 5 3 2" xfId="41276" xr:uid="{641F9635-7B2C-4A31-A4E6-918D966C0940}"/>
    <cellStyle name="Normal 2 2 2 2 14 2 5 4" xfId="27697" xr:uid="{89CE2206-CDF6-4FBA-A360-B1E2E7390A8F}"/>
    <cellStyle name="Normal 2 2 2 2 14 2 5 5" xfId="48065" xr:uid="{8E1230FD-10E5-41EB-AA89-E23C75722224}"/>
    <cellStyle name="Normal 2 2 2 2 14 2 6" xfId="2540" xr:uid="{0FCD4BB1-C52A-4282-B745-2EC5A507C114}"/>
    <cellStyle name="Normal 2 2 2 2 14 2 6 2" xfId="11273" xr:uid="{F0907C7C-2F63-454B-9FB5-5AC12AE7AB1E}"/>
    <cellStyle name="Normal 2 2 2 2 14 2 6 2 2" xfId="31641" xr:uid="{CCFB8595-197D-4D03-89D5-B2206C6486C8}"/>
    <cellStyle name="Normal 2 2 2 2 14 2 6 3" xfId="18060" xr:uid="{AC05E7D0-747D-48F0-8052-1113911EB36E}"/>
    <cellStyle name="Normal 2 2 2 2 14 2 6 3 2" xfId="38428" xr:uid="{4D872316-9C26-40F9-8B89-414185D62328}"/>
    <cellStyle name="Normal 2 2 2 2 14 2 6 4" xfId="24849" xr:uid="{C981615F-3F20-4002-9FD4-D559A788752C}"/>
    <cellStyle name="Normal 2 2 2 2 14 2 6 5" xfId="45217" xr:uid="{0602E1FE-1995-4396-9A3F-FF19512C1525}"/>
    <cellStyle name="Normal 2 2 2 2 14 2 7" xfId="10387" xr:uid="{713D445F-7CCE-47E0-A33E-0471E42C207A}"/>
    <cellStyle name="Normal 2 2 2 2 14 2 7 2" xfId="30755" xr:uid="{6D6C3CF1-8CDD-419C-A2E6-33D7EFEF2F11}"/>
    <cellStyle name="Normal 2 2 2 2 14 2 8" xfId="17174" xr:uid="{426E74DB-3F46-4102-B532-D42E12FC7F81}"/>
    <cellStyle name="Normal 2 2 2 2 14 2 8 2" xfId="37542" xr:uid="{69E283CB-A88E-42C2-A832-81FA5BA17869}"/>
    <cellStyle name="Normal 2 2 2 2 14 2 9" xfId="23963" xr:uid="{026CEED4-7148-4A6E-A221-34B835635DF4}"/>
    <cellStyle name="Normal 2 2 2 2 14 2_Exec Drivers" xfId="8789" xr:uid="{56B408FF-CABF-4829-9B76-90CFDD6F1B50}"/>
    <cellStyle name="Normal 2 2 2 2 14 3" xfId="3557" xr:uid="{1981D26B-B136-4E94-A056-E6F85AC38571}"/>
    <cellStyle name="Normal 2 2 2 2 14 3 2" xfId="6441" xr:uid="{564E4DC3-6C48-48ED-A598-89C0D19913B3}"/>
    <cellStyle name="Normal 2 2 2 2 14 3 2 2" xfId="15083" xr:uid="{7F4A16CA-C42F-492F-A353-49EF8F5FECFC}"/>
    <cellStyle name="Normal 2 2 2 2 14 3 2 2 2" xfId="35451" xr:uid="{80A4E881-10D8-40F2-98C1-6669FB0BA9E0}"/>
    <cellStyle name="Normal 2 2 2 2 14 3 2 3" xfId="21870" xr:uid="{77A7B353-9063-4B79-9FC6-BE70FADC8CE1}"/>
    <cellStyle name="Normal 2 2 2 2 14 3 2 3 2" xfId="42238" xr:uid="{98751169-EBA1-4A20-994F-B34C9DEB3376}"/>
    <cellStyle name="Normal 2 2 2 2 14 3 2 4" xfId="28659" xr:uid="{E9B28D53-6AE1-43DE-B4D0-297AC5015805}"/>
    <cellStyle name="Normal 2 2 2 2 14 3 2 5" xfId="49027" xr:uid="{A2A5FB5C-0DAB-4992-B534-56D76CB89D30}"/>
    <cellStyle name="Normal 2 2 2 2 14 3 3" xfId="12235" xr:uid="{4C8878C8-7EC0-494B-96FD-D988D8556F56}"/>
    <cellStyle name="Normal 2 2 2 2 14 3 3 2" xfId="32603" xr:uid="{8048AD53-4057-43CA-AC4E-539FF60DB9E6}"/>
    <cellStyle name="Normal 2 2 2 2 14 3 4" xfId="19022" xr:uid="{7C49B7B5-2084-4E88-8684-9B9A873F5B68}"/>
    <cellStyle name="Normal 2 2 2 2 14 3 4 2" xfId="39390" xr:uid="{8F212B8E-8121-4DDA-B719-8CB93951B23C}"/>
    <cellStyle name="Normal 2 2 2 2 14 3 5" xfId="25811" xr:uid="{63E30C86-872D-4A55-B3C5-E58EB197C491}"/>
    <cellStyle name="Normal 2 2 2 2 14 3 6" xfId="46179" xr:uid="{AD18B2B4-7704-4868-81B1-54E210A1007E}"/>
    <cellStyle name="Normal 2 2 2 2 14 3_Exec Drivers" xfId="8108" xr:uid="{B6572BE2-A7C7-4407-A2D0-F5E8EAB9F7EF}"/>
    <cellStyle name="Normal 2 2 2 2 14 4" xfId="4305" xr:uid="{CB57CD82-B3A7-469E-A576-17F0FE58F08D}"/>
    <cellStyle name="Normal 2 2 2 2 14 4 2" xfId="7153" xr:uid="{3F378392-A599-4F8B-BE0D-12B77A9CF0B6}"/>
    <cellStyle name="Normal 2 2 2 2 14 4 2 2" xfId="15795" xr:uid="{851EE2D4-A784-46BE-8AF8-82B6569E2F7A}"/>
    <cellStyle name="Normal 2 2 2 2 14 4 2 2 2" xfId="36163" xr:uid="{1DBFDF91-0C6B-4FF4-AB7E-93CE020CCDED}"/>
    <cellStyle name="Normal 2 2 2 2 14 4 2 3" xfId="22582" xr:uid="{A6297512-E20B-4F21-B3C2-FC0B4D8D7803}"/>
    <cellStyle name="Normal 2 2 2 2 14 4 2 3 2" xfId="42950" xr:uid="{BC9F0DCA-B7D9-45FE-BD9C-73E7A001A874}"/>
    <cellStyle name="Normal 2 2 2 2 14 4 2 4" xfId="29371" xr:uid="{BE6EC17F-C2BF-4215-83A4-7C9BCC0656CF}"/>
    <cellStyle name="Normal 2 2 2 2 14 4 2 5" xfId="49739" xr:uid="{BDDC3E77-FC81-43CC-B4A6-FBE22F367092}"/>
    <cellStyle name="Normal 2 2 2 2 14 4 3" xfId="12947" xr:uid="{6FB05030-AA83-451A-B058-C880AC4B678A}"/>
    <cellStyle name="Normal 2 2 2 2 14 4 3 2" xfId="33315" xr:uid="{7CA6AA63-E224-438B-B400-EC83F98E0880}"/>
    <cellStyle name="Normal 2 2 2 2 14 4 4" xfId="19734" xr:uid="{D4AFB64A-A837-4438-827D-B794D804BDC4}"/>
    <cellStyle name="Normal 2 2 2 2 14 4 4 2" xfId="40102" xr:uid="{00B355B7-40D4-437E-BF5E-9E795704958F}"/>
    <cellStyle name="Normal 2 2 2 2 14 4 5" xfId="26523" xr:uid="{8217A9AD-94DD-4D8A-B1FC-6396ED823064}"/>
    <cellStyle name="Normal 2 2 2 2 14 4 6" xfId="46891" xr:uid="{D58A74ED-5F40-4152-9BE2-338DE652B123}"/>
    <cellStyle name="Normal 2 2 2 2 14 5" xfId="2809" xr:uid="{9D617B12-C87B-47C3-83C4-F6A878F08593}"/>
    <cellStyle name="Normal 2 2 2 2 14 5 2" xfId="5729" xr:uid="{F3B6AF68-1543-4929-A676-2ACDA6100331}"/>
    <cellStyle name="Normal 2 2 2 2 14 5 2 2" xfId="14371" xr:uid="{9FCDD114-E1B7-4E07-A8A1-8B0DEA30CEAC}"/>
    <cellStyle name="Normal 2 2 2 2 14 5 2 2 2" xfId="34739" xr:uid="{41FBF0B5-B30E-4F90-A5DE-4118D9D223ED}"/>
    <cellStyle name="Normal 2 2 2 2 14 5 2 3" xfId="21158" xr:uid="{BF9F5B18-5E4A-44E6-818E-35F576B3281C}"/>
    <cellStyle name="Normal 2 2 2 2 14 5 2 3 2" xfId="41526" xr:uid="{C61F2B85-9A44-4600-8A63-3A2AE92809F4}"/>
    <cellStyle name="Normal 2 2 2 2 14 5 2 4" xfId="27947" xr:uid="{D2FFD146-05C3-4650-B14E-A4CA3CE28814}"/>
    <cellStyle name="Normal 2 2 2 2 14 5 2 5" xfId="48315" xr:uid="{4E2DE567-F332-421C-BBED-64F97A3A4F23}"/>
    <cellStyle name="Normal 2 2 2 2 14 5 3" xfId="11523" xr:uid="{1EC04E6F-A2E2-4D62-B8B3-4CA49E54D632}"/>
    <cellStyle name="Normal 2 2 2 2 14 5 3 2" xfId="31891" xr:uid="{65E68636-A0AF-46F0-A309-5248362808DB}"/>
    <cellStyle name="Normal 2 2 2 2 14 5 4" xfId="18310" xr:uid="{F2E88093-BABC-4086-AA42-EE994B86532C}"/>
    <cellStyle name="Normal 2 2 2 2 14 5 4 2" xfId="38678" xr:uid="{D915BCF5-E76B-49FB-8041-C182EC0F2D43}"/>
    <cellStyle name="Normal 2 2 2 2 14 5 5" xfId="25099" xr:uid="{C87FD718-E736-495B-86B0-262CFBF10910}"/>
    <cellStyle name="Normal 2 2 2 2 14 5 6" xfId="45467" xr:uid="{93F7DEC8-DA5E-4CC2-AF4A-A1FE0BF6C787}"/>
    <cellStyle name="Normal 2 2 2 2 14 6" xfId="5017" xr:uid="{20ACD35D-A0CD-49DE-823E-B3B0E5B32331}"/>
    <cellStyle name="Normal 2 2 2 2 14 6 2" xfId="13659" xr:uid="{32A02E49-31FF-4D10-B581-F4AFD0092B99}"/>
    <cellStyle name="Normal 2 2 2 2 14 6 2 2" xfId="34027" xr:uid="{7AAC76CD-4611-487E-998C-0B7688CA96F3}"/>
    <cellStyle name="Normal 2 2 2 2 14 6 3" xfId="20446" xr:uid="{A456AEF9-0EBB-4688-8B89-8164F8E879DE}"/>
    <cellStyle name="Normal 2 2 2 2 14 6 3 2" xfId="40814" xr:uid="{78C68854-CC2A-4AAD-8AC3-38752E56E306}"/>
    <cellStyle name="Normal 2 2 2 2 14 6 4" xfId="27235" xr:uid="{8898B847-ECC8-487D-9D83-7517102F05BE}"/>
    <cellStyle name="Normal 2 2 2 2 14 6 5" xfId="47603" xr:uid="{F5863E64-EC0F-4554-91E5-D411E525C88E}"/>
    <cellStyle name="Normal 2 2 2 2 14 7" xfId="1917" xr:uid="{063180E6-45A8-40F7-A732-5015963B95B1}"/>
    <cellStyle name="Normal 2 2 2 2 14 7 2" xfId="10811" xr:uid="{BF0A9BFC-0ECC-4140-89C2-4B3197A098AE}"/>
    <cellStyle name="Normal 2 2 2 2 14 7 2 2" xfId="31179" xr:uid="{C0DB202C-01ED-4B83-A1B2-D481DF6B6354}"/>
    <cellStyle name="Normal 2 2 2 2 14 7 3" xfId="17598" xr:uid="{111F6AFC-C222-45E2-80EF-2796D7CB95BB}"/>
    <cellStyle name="Normal 2 2 2 2 14 7 3 2" xfId="37966" xr:uid="{A14E165C-0B73-4970-9629-79796C5565A3}"/>
    <cellStyle name="Normal 2 2 2 2 14 7 4" xfId="24387" xr:uid="{CC3A8D1E-8BB0-4B2D-91BF-B633E854E0FD}"/>
    <cellStyle name="Normal 2 2 2 2 14 7 5" xfId="44755" xr:uid="{9D2D7C53-B540-47EB-A58C-ED3E0B6EA18B}"/>
    <cellStyle name="Normal 2 2 2 2 14 8" xfId="9803" xr:uid="{E9F75E87-D6D1-4FA1-8279-EEE752567018}"/>
    <cellStyle name="Normal 2 2 2 2 14 8 2" xfId="30171" xr:uid="{CCC4EEA6-06BE-4DD8-B197-043B4873971E}"/>
    <cellStyle name="Normal 2 2 2 2 14 9" xfId="16591" xr:uid="{05C961F1-34C3-42C9-A270-A756BA9CCB62}"/>
    <cellStyle name="Normal 2 2 2 2 14 9 2" xfId="36959" xr:uid="{EB18359B-48DA-4BF7-B68F-FF94F8224DEE}"/>
    <cellStyle name="Normal 2 2 2 2 14_Exec Drivers" xfId="8248" xr:uid="{25040F83-FDFD-4849-B670-01167CE6251A}"/>
    <cellStyle name="Normal 2 2 2 2 15" xfId="191" xr:uid="{F7821805-D9B2-4F5A-8ECA-3DB381A8B09D}"/>
    <cellStyle name="Normal 2 2 2 2 15 10" xfId="23387" xr:uid="{026CBB3B-DCA2-4933-A364-8687798D0AF5}"/>
    <cellStyle name="Normal 2 2 2 2 15 11" xfId="43755" xr:uid="{3040DEC0-B1EE-4DED-A23A-EE8302538A15}"/>
    <cellStyle name="Normal 2 2 2 2 15 2" xfId="1478" xr:uid="{39DCA4CD-E348-40B3-8CC0-F0C3DBFAC7C5}"/>
    <cellStyle name="Normal 2 2 2 2 15 2 10" xfId="44338" xr:uid="{645AEFE8-A1F2-4CD9-B5D7-78D14FF14422}"/>
    <cellStyle name="Normal 2 2 2 2 15 2 2" xfId="4030" xr:uid="{68407D7E-75AF-4B41-99B5-24998E7B563D}"/>
    <cellStyle name="Normal 2 2 2 2 15 2 2 2" xfId="6896" xr:uid="{AB9A3A2E-C21B-49CB-94B8-69FBE0233461}"/>
    <cellStyle name="Normal 2 2 2 2 15 2 2 2 2" xfId="15538" xr:uid="{9CD51CB9-DE9C-4D5C-A346-79D947050578}"/>
    <cellStyle name="Normal 2 2 2 2 15 2 2 2 2 2" xfId="35906" xr:uid="{315BE573-3A0D-4CF1-98AE-CD1248F09010}"/>
    <cellStyle name="Normal 2 2 2 2 15 2 2 2 3" xfId="22325" xr:uid="{E266A846-F22B-43E7-AED1-90CA50622AC5}"/>
    <cellStyle name="Normal 2 2 2 2 15 2 2 2 3 2" xfId="42693" xr:uid="{473F18BA-1F3B-43E1-A771-741055E8C90C}"/>
    <cellStyle name="Normal 2 2 2 2 15 2 2 2 4" xfId="29114" xr:uid="{AB7F564D-C11C-4A9B-8250-6EC4080EE73B}"/>
    <cellStyle name="Normal 2 2 2 2 15 2 2 2 5" xfId="49482" xr:uid="{B55919C7-8D96-4F66-ACEA-A2DEDA90C61F}"/>
    <cellStyle name="Normal 2 2 2 2 15 2 2 3" xfId="12690" xr:uid="{1F9AAE45-C62A-46F7-A6E5-F44AC3089AA1}"/>
    <cellStyle name="Normal 2 2 2 2 15 2 2 3 2" xfId="33058" xr:uid="{55DA11EA-871E-4993-9B61-C5432B0F01EE}"/>
    <cellStyle name="Normal 2 2 2 2 15 2 2 4" xfId="19477" xr:uid="{0F5E546A-5DBF-47C6-AEAA-85B3DC327CEF}"/>
    <cellStyle name="Normal 2 2 2 2 15 2 2 4 2" xfId="39845" xr:uid="{EB1FFEAF-DDCB-45BE-AF91-D8A4598B7881}"/>
    <cellStyle name="Normal 2 2 2 2 15 2 2 5" xfId="26266" xr:uid="{9CA6DC2C-04FC-42DF-A1AD-5AAAD8AAADF3}"/>
    <cellStyle name="Normal 2 2 2 2 15 2 2 6" xfId="46634" xr:uid="{3C28675F-70AC-4D64-858B-5D47A4AACEE7}"/>
    <cellStyle name="Normal 2 2 2 2 15 2 2_Exec Drivers" xfId="9145" xr:uid="{9C1FDC56-7D3E-470D-805D-D9A0C3BD0B1D}"/>
    <cellStyle name="Normal 2 2 2 2 15 2 3" xfId="4760" xr:uid="{378DB620-111D-4111-92CA-5A54675818E6}"/>
    <cellStyle name="Normal 2 2 2 2 15 2 3 2" xfId="7608" xr:uid="{28D6BB58-1B91-4D55-B20B-28B835BB24F4}"/>
    <cellStyle name="Normal 2 2 2 2 15 2 3 2 2" xfId="16250" xr:uid="{8F453636-7420-4044-B7E3-DF1DEFC33F9C}"/>
    <cellStyle name="Normal 2 2 2 2 15 2 3 2 2 2" xfId="36618" xr:uid="{A3F26F4F-B0C8-4084-A5B6-5D7BC02CD7EB}"/>
    <cellStyle name="Normal 2 2 2 2 15 2 3 2 3" xfId="23037" xr:uid="{AF7B0C3E-49BB-4F25-8C3A-CA5DDD154CFD}"/>
    <cellStyle name="Normal 2 2 2 2 15 2 3 2 3 2" xfId="43405" xr:uid="{2A234BF4-601D-4FE6-A41C-A8C093B9CDA8}"/>
    <cellStyle name="Normal 2 2 2 2 15 2 3 2 4" xfId="29826" xr:uid="{09DC1A56-2C77-4116-B952-0050F0CF9DBF}"/>
    <cellStyle name="Normal 2 2 2 2 15 2 3 2 5" xfId="50194" xr:uid="{CEEC6E9D-27C8-4D2A-B198-FA043ACDDCF2}"/>
    <cellStyle name="Normal 2 2 2 2 15 2 3 3" xfId="13402" xr:uid="{4CEC9AA0-F083-4E57-9BF1-B0025B0F5DA3}"/>
    <cellStyle name="Normal 2 2 2 2 15 2 3 3 2" xfId="33770" xr:uid="{B2121BC4-41AE-4146-BA57-C6F03D59B698}"/>
    <cellStyle name="Normal 2 2 2 2 15 2 3 4" xfId="20189" xr:uid="{80E9871A-52FC-4080-B039-8640B16F04D6}"/>
    <cellStyle name="Normal 2 2 2 2 15 2 3 4 2" xfId="40557" xr:uid="{6C1A6D22-5F9E-43C7-86A5-2D7C75EE5167}"/>
    <cellStyle name="Normal 2 2 2 2 15 2 3 5" xfId="26978" xr:uid="{0F3B1570-5B03-49A5-B482-B338291ED519}"/>
    <cellStyle name="Normal 2 2 2 2 15 2 3 6" xfId="47346" xr:uid="{57089693-AF1D-4E06-8E5F-4C32AC78B875}"/>
    <cellStyle name="Normal 2 2 2 2 15 2 4" xfId="3282" xr:uid="{87556C41-A717-4E98-9E70-5A878EEBBED6}"/>
    <cellStyle name="Normal 2 2 2 2 15 2 4 2" xfId="6184" xr:uid="{229F41BE-F839-4CC5-8ACE-32DFB5332C24}"/>
    <cellStyle name="Normal 2 2 2 2 15 2 4 2 2" xfId="14826" xr:uid="{94E5E374-153E-4045-8D7B-A78A87E5C106}"/>
    <cellStyle name="Normal 2 2 2 2 15 2 4 2 2 2" xfId="35194" xr:uid="{97DB6D8B-E5E3-442A-818B-39AAE28067B4}"/>
    <cellStyle name="Normal 2 2 2 2 15 2 4 2 3" xfId="21613" xr:uid="{2CE447FF-B3BB-41BB-8B05-A2042278C458}"/>
    <cellStyle name="Normal 2 2 2 2 15 2 4 2 3 2" xfId="41981" xr:uid="{E2749BF2-4C24-4C69-873E-D0AA644B96D7}"/>
    <cellStyle name="Normal 2 2 2 2 15 2 4 2 4" xfId="28402" xr:uid="{CC5F9E11-EBF4-456A-A2BE-6FBD2CF16B81}"/>
    <cellStyle name="Normal 2 2 2 2 15 2 4 2 5" xfId="48770" xr:uid="{9E57B97E-66C2-4F1C-A984-E4BE1BABF0B6}"/>
    <cellStyle name="Normal 2 2 2 2 15 2 4 3" xfId="11978" xr:uid="{10FD68F5-1498-45E5-A18E-CB4C37EF1C7D}"/>
    <cellStyle name="Normal 2 2 2 2 15 2 4 3 2" xfId="32346" xr:uid="{57B95B44-EFE5-48C5-917A-3311122EF347}"/>
    <cellStyle name="Normal 2 2 2 2 15 2 4 4" xfId="18765" xr:uid="{BC8E24BD-B81C-4AFA-A90A-923ECDF6AA32}"/>
    <cellStyle name="Normal 2 2 2 2 15 2 4 4 2" xfId="39133" xr:uid="{858EF24F-B9E3-44CA-AEE1-9EC492E97DBD}"/>
    <cellStyle name="Normal 2 2 2 2 15 2 4 5" xfId="25554" xr:uid="{994E3E3D-EE40-4837-A43B-2F480D629DCA}"/>
    <cellStyle name="Normal 2 2 2 2 15 2 4 6" xfId="45922" xr:uid="{859A03A8-6FFC-44E0-83D1-7FC06798EF54}"/>
    <cellStyle name="Normal 2 2 2 2 15 2 5" xfId="5472" xr:uid="{F21119BE-5B89-44A5-AE4E-06B0490C9015}"/>
    <cellStyle name="Normal 2 2 2 2 15 2 5 2" xfId="14114" xr:uid="{812506AA-FF56-4A3B-B7D0-F20CECE71EA2}"/>
    <cellStyle name="Normal 2 2 2 2 15 2 5 2 2" xfId="34482" xr:uid="{C7B09019-E924-42BD-B50D-76DFC205F401}"/>
    <cellStyle name="Normal 2 2 2 2 15 2 5 3" xfId="20901" xr:uid="{144BE1FF-6083-4389-B20B-85CD91D20D8D}"/>
    <cellStyle name="Normal 2 2 2 2 15 2 5 3 2" xfId="41269" xr:uid="{27F6A11C-D230-4D32-A02A-461013CF9266}"/>
    <cellStyle name="Normal 2 2 2 2 15 2 5 4" xfId="27690" xr:uid="{EAF348C2-CC12-4938-BDAA-D18A8A1603E7}"/>
    <cellStyle name="Normal 2 2 2 2 15 2 5 5" xfId="48058" xr:uid="{2305AE07-494E-499D-BEB1-7FBE0DC566C5}"/>
    <cellStyle name="Normal 2 2 2 2 15 2 6" xfId="2533" xr:uid="{7F8C54E5-9FAC-4E05-827D-CAFC8CC95B04}"/>
    <cellStyle name="Normal 2 2 2 2 15 2 6 2" xfId="11266" xr:uid="{1149E1CC-30A1-4CF3-B05A-EA2EBE739EEC}"/>
    <cellStyle name="Normal 2 2 2 2 15 2 6 2 2" xfId="31634" xr:uid="{25FDB33A-D5A4-4D67-A3A0-4C57864A02CD}"/>
    <cellStyle name="Normal 2 2 2 2 15 2 6 3" xfId="18053" xr:uid="{887D55AB-5AAF-4499-8ADA-599623107C8A}"/>
    <cellStyle name="Normal 2 2 2 2 15 2 6 3 2" xfId="38421" xr:uid="{3BA58121-A63A-4F4A-A64D-901910D045E3}"/>
    <cellStyle name="Normal 2 2 2 2 15 2 6 4" xfId="24842" xr:uid="{AD694F6C-0A3D-40E4-BF8C-CC18CDC58E58}"/>
    <cellStyle name="Normal 2 2 2 2 15 2 6 5" xfId="45210" xr:uid="{60431636-347E-4CCF-AFBE-DB219DF4DC84}"/>
    <cellStyle name="Normal 2 2 2 2 15 2 7" xfId="10394" xr:uid="{82558AC0-EB80-4C3F-83F4-6EBC450D00EA}"/>
    <cellStyle name="Normal 2 2 2 2 15 2 7 2" xfId="30762" xr:uid="{4417C697-A911-49FC-A0F4-A8200CF690E9}"/>
    <cellStyle name="Normal 2 2 2 2 15 2 8" xfId="17181" xr:uid="{D1816D8F-5338-4DD1-9BC6-8805A23A833E}"/>
    <cellStyle name="Normal 2 2 2 2 15 2 8 2" xfId="37549" xr:uid="{F1EE584E-0DD2-48E5-875A-AA8E46D4AAD2}"/>
    <cellStyle name="Normal 2 2 2 2 15 2 9" xfId="23970" xr:uid="{1738161D-29C8-4BE2-96E4-D23C38FD045C}"/>
    <cellStyle name="Normal 2 2 2 2 15 2_Exec Drivers" xfId="9523" xr:uid="{81BF6B3E-FAF2-4BAA-9896-B9D8AC25F804}"/>
    <cellStyle name="Normal 2 2 2 2 15 3" xfId="3558" xr:uid="{DDA6CE68-240F-41E8-8923-10ECCBA27CFD}"/>
    <cellStyle name="Normal 2 2 2 2 15 3 2" xfId="6442" xr:uid="{14A1AC32-88FB-468A-AF14-E64D6506CE25}"/>
    <cellStyle name="Normal 2 2 2 2 15 3 2 2" xfId="15084" xr:uid="{649D1FF6-2605-41B0-BBA3-8A9E54A30F8B}"/>
    <cellStyle name="Normal 2 2 2 2 15 3 2 2 2" xfId="35452" xr:uid="{ECDFD215-BBC8-4D81-925B-2B8CAA11E664}"/>
    <cellStyle name="Normal 2 2 2 2 15 3 2 3" xfId="21871" xr:uid="{27D39DBF-B8B4-415B-940F-A1F64BD8F84E}"/>
    <cellStyle name="Normal 2 2 2 2 15 3 2 3 2" xfId="42239" xr:uid="{C836FFE0-5284-494F-BA53-00ED87F53179}"/>
    <cellStyle name="Normal 2 2 2 2 15 3 2 4" xfId="28660" xr:uid="{BC00551C-2FCE-41D5-BC28-84B166C18A4B}"/>
    <cellStyle name="Normal 2 2 2 2 15 3 2 5" xfId="49028" xr:uid="{D7B07C10-16BB-4600-B8B5-AC1E4EA57318}"/>
    <cellStyle name="Normal 2 2 2 2 15 3 3" xfId="12236" xr:uid="{E42A29B7-0C64-49BC-9E08-47596FB773FE}"/>
    <cellStyle name="Normal 2 2 2 2 15 3 3 2" xfId="32604" xr:uid="{E98370FE-35CC-4C9D-BCC8-06D7391DC004}"/>
    <cellStyle name="Normal 2 2 2 2 15 3 4" xfId="19023" xr:uid="{0ABF4663-6720-45E3-861A-911F0E3D8828}"/>
    <cellStyle name="Normal 2 2 2 2 15 3 4 2" xfId="39391" xr:uid="{1C93EA10-DD0D-4D66-8C16-1CE44BB74420}"/>
    <cellStyle name="Normal 2 2 2 2 15 3 5" xfId="25812" xr:uid="{A3E008FB-2703-4625-BE70-63899CC2812F}"/>
    <cellStyle name="Normal 2 2 2 2 15 3 6" xfId="46180" xr:uid="{B553C606-A6BC-4489-8AAE-FB46615286F7}"/>
    <cellStyle name="Normal 2 2 2 2 15 3_Exec Drivers" xfId="8799" xr:uid="{86E53D03-F687-460B-9EEC-C2C96784216D}"/>
    <cellStyle name="Normal 2 2 2 2 15 4" xfId="4306" xr:uid="{796918D4-D474-4A85-A159-821A9219494F}"/>
    <cellStyle name="Normal 2 2 2 2 15 4 2" xfId="7154" xr:uid="{677C19AC-F611-4803-AE3B-DD2C850B6B85}"/>
    <cellStyle name="Normal 2 2 2 2 15 4 2 2" xfId="15796" xr:uid="{41B0ABF5-9ECC-4CA2-A730-F39B9E90031F}"/>
    <cellStyle name="Normal 2 2 2 2 15 4 2 2 2" xfId="36164" xr:uid="{8884B618-7615-4409-B9A3-92D53ADE60D0}"/>
    <cellStyle name="Normal 2 2 2 2 15 4 2 3" xfId="22583" xr:uid="{D3D05849-CC8C-44A0-8DBB-88DFD56B27CA}"/>
    <cellStyle name="Normal 2 2 2 2 15 4 2 3 2" xfId="42951" xr:uid="{81AA93BA-0AE1-43B9-9B54-8383550E1373}"/>
    <cellStyle name="Normal 2 2 2 2 15 4 2 4" xfId="29372" xr:uid="{418E2306-2E3A-4032-A48D-417A85559C31}"/>
    <cellStyle name="Normal 2 2 2 2 15 4 2 5" xfId="49740" xr:uid="{03C0B8F3-AE04-4BED-9732-2B1EAA5B1BE8}"/>
    <cellStyle name="Normal 2 2 2 2 15 4 3" xfId="12948" xr:uid="{9FA6D7FC-E9A6-46B9-BE22-C4640DEED718}"/>
    <cellStyle name="Normal 2 2 2 2 15 4 3 2" xfId="33316" xr:uid="{A4C76896-C584-4107-8C57-1A206D2058F0}"/>
    <cellStyle name="Normal 2 2 2 2 15 4 4" xfId="19735" xr:uid="{39E83BCE-4E89-4EF8-B2B1-17545223EF97}"/>
    <cellStyle name="Normal 2 2 2 2 15 4 4 2" xfId="40103" xr:uid="{801BF02B-F5C9-4196-B232-564B65B53690}"/>
    <cellStyle name="Normal 2 2 2 2 15 4 5" xfId="26524" xr:uid="{6FAED4D6-A318-46F7-81EE-B897FEFEDE76}"/>
    <cellStyle name="Normal 2 2 2 2 15 4 6" xfId="46892" xr:uid="{587E17C8-C192-4A74-AF17-83DD7D7493B0}"/>
    <cellStyle name="Normal 2 2 2 2 15 5" xfId="2810" xr:uid="{9E5255DC-0692-4287-B10B-AD4772ABAB1A}"/>
    <cellStyle name="Normal 2 2 2 2 15 5 2" xfId="5730" xr:uid="{8F272B5C-E106-4372-AC4F-1D5CAC17B65E}"/>
    <cellStyle name="Normal 2 2 2 2 15 5 2 2" xfId="14372" xr:uid="{03B2FC85-F573-490E-AE96-3CCBB7A9A081}"/>
    <cellStyle name="Normal 2 2 2 2 15 5 2 2 2" xfId="34740" xr:uid="{6163489D-335C-4463-8482-8CADA3A3F225}"/>
    <cellStyle name="Normal 2 2 2 2 15 5 2 3" xfId="21159" xr:uid="{FB228DD1-1A25-4056-A883-E377F5439545}"/>
    <cellStyle name="Normal 2 2 2 2 15 5 2 3 2" xfId="41527" xr:uid="{152D36E1-A3E7-4ED3-A5EE-F619A3F6241B}"/>
    <cellStyle name="Normal 2 2 2 2 15 5 2 4" xfId="27948" xr:uid="{32186B3C-1426-404D-AB95-AF9B51D47D5C}"/>
    <cellStyle name="Normal 2 2 2 2 15 5 2 5" xfId="48316" xr:uid="{45F840EC-D8C6-4F70-9C6A-C676FD1D2170}"/>
    <cellStyle name="Normal 2 2 2 2 15 5 3" xfId="11524" xr:uid="{2CCD3EA9-5869-4A4B-8D2C-6EF3D5A3E0DC}"/>
    <cellStyle name="Normal 2 2 2 2 15 5 3 2" xfId="31892" xr:uid="{64C3ECC2-2DC0-4721-ACA9-D33D06576DBB}"/>
    <cellStyle name="Normal 2 2 2 2 15 5 4" xfId="18311" xr:uid="{01BF3F4E-5D27-46FC-BFF8-2F2784577E64}"/>
    <cellStyle name="Normal 2 2 2 2 15 5 4 2" xfId="38679" xr:uid="{42956F29-12C1-4D25-8915-701BBEBB1B47}"/>
    <cellStyle name="Normal 2 2 2 2 15 5 5" xfId="25100" xr:uid="{0821A933-D6F8-4AAE-B41A-46DDE48505E4}"/>
    <cellStyle name="Normal 2 2 2 2 15 5 6" xfId="45468" xr:uid="{88932326-29A6-4050-9C7D-A1E766D67A62}"/>
    <cellStyle name="Normal 2 2 2 2 15 6" xfId="5018" xr:uid="{B273BAEA-CA8D-4AEF-BF6C-E2A8B799278F}"/>
    <cellStyle name="Normal 2 2 2 2 15 6 2" xfId="13660" xr:uid="{8775E852-5C67-4CB0-87FE-7C7364FB9E1B}"/>
    <cellStyle name="Normal 2 2 2 2 15 6 2 2" xfId="34028" xr:uid="{8D0AAD25-96D9-4F94-A6B1-223C2EFFAD1B}"/>
    <cellStyle name="Normal 2 2 2 2 15 6 3" xfId="20447" xr:uid="{3CC4CE93-9F80-4A99-A7C4-C988FC8FDE95}"/>
    <cellStyle name="Normal 2 2 2 2 15 6 3 2" xfId="40815" xr:uid="{B9792374-2B47-4F0E-80E9-2C8312D1B6AA}"/>
    <cellStyle name="Normal 2 2 2 2 15 6 4" xfId="27236" xr:uid="{BDF21504-6876-49F5-90FA-65820E52C164}"/>
    <cellStyle name="Normal 2 2 2 2 15 6 5" xfId="47604" xr:uid="{4D0DDB0E-17A3-4A32-BA04-16208178DF08}"/>
    <cellStyle name="Normal 2 2 2 2 15 7" xfId="1918" xr:uid="{FAA2B6AE-9954-4C95-BC39-25092487A56B}"/>
    <cellStyle name="Normal 2 2 2 2 15 7 2" xfId="10812" xr:uid="{18A55DEB-CA7C-4E8B-8F79-B7B61B936121}"/>
    <cellStyle name="Normal 2 2 2 2 15 7 2 2" xfId="31180" xr:uid="{689D43A3-D2D0-4431-8B13-D0F6E76BFB5D}"/>
    <cellStyle name="Normal 2 2 2 2 15 7 3" xfId="17599" xr:uid="{FEF50EF6-E025-415C-9E95-6BC8CB157390}"/>
    <cellStyle name="Normal 2 2 2 2 15 7 3 2" xfId="37967" xr:uid="{88B80DE0-E92B-487A-A08D-ABB02F2BF527}"/>
    <cellStyle name="Normal 2 2 2 2 15 7 4" xfId="24388" xr:uid="{86135C5B-C5BA-4A07-A805-E3BE2D1BAA92}"/>
    <cellStyle name="Normal 2 2 2 2 15 7 5" xfId="44756" xr:uid="{0A585993-AB81-4D42-9439-E04EA3D51AD8}"/>
    <cellStyle name="Normal 2 2 2 2 15 8" xfId="9810" xr:uid="{615D87F4-984D-46D9-A121-BAE1EB4A6B12}"/>
    <cellStyle name="Normal 2 2 2 2 15 8 2" xfId="30178" xr:uid="{1B6B4B2B-0A08-4079-B25D-379466B82316}"/>
    <cellStyle name="Normal 2 2 2 2 15 9" xfId="16598" xr:uid="{B4DF9D51-50F0-4571-942D-365EDE29546F}"/>
    <cellStyle name="Normal 2 2 2 2 15 9 2" xfId="36966" xr:uid="{77F39B5F-02AE-4BEF-9DA2-377EB3A8A97D}"/>
    <cellStyle name="Normal 2 2 2 2 15_Exec Drivers" xfId="8930" xr:uid="{AFCA9FEE-3054-4647-A792-C57FCCA86AFE}"/>
    <cellStyle name="Normal 2 2 2 2 16" xfId="204" xr:uid="{42316877-511B-4AD3-A77E-616F23982197}"/>
    <cellStyle name="Normal 2 2 2 2 16 10" xfId="23394" xr:uid="{140E78B1-B923-4C26-8567-A28306DE46D6}"/>
    <cellStyle name="Normal 2 2 2 2 16 11" xfId="43762" xr:uid="{130D6AC7-16CA-4EC9-8DE1-BC32AB371ED3}"/>
    <cellStyle name="Normal 2 2 2 2 16 2" xfId="1485" xr:uid="{F51F7B73-C24E-41A2-92D5-9542FD801DEF}"/>
    <cellStyle name="Normal 2 2 2 2 16 2 10" xfId="44345" xr:uid="{B257D231-04E3-4EEA-A784-0BA4797C4752}"/>
    <cellStyle name="Normal 2 2 2 2 16 2 2" xfId="4023" xr:uid="{6C887989-4C37-49A7-B0D7-5029D43959B5}"/>
    <cellStyle name="Normal 2 2 2 2 16 2 2 2" xfId="6889" xr:uid="{3707BF26-A4E7-458F-B920-854E2679E796}"/>
    <cellStyle name="Normal 2 2 2 2 16 2 2 2 2" xfId="15531" xr:uid="{027FCF55-79E4-4164-8665-3025124D122A}"/>
    <cellStyle name="Normal 2 2 2 2 16 2 2 2 2 2" xfId="35899" xr:uid="{8C7EDF67-2ABC-4FDD-A073-8CD19822C7E4}"/>
    <cellStyle name="Normal 2 2 2 2 16 2 2 2 3" xfId="22318" xr:uid="{4C19DD2E-C551-48BA-84F3-A32C23919A77}"/>
    <cellStyle name="Normal 2 2 2 2 16 2 2 2 3 2" xfId="42686" xr:uid="{19C729CF-B8E6-4211-9AF9-51F07D210EEA}"/>
    <cellStyle name="Normal 2 2 2 2 16 2 2 2 4" xfId="29107" xr:uid="{680BB313-6053-4EBF-A155-218EA4F49213}"/>
    <cellStyle name="Normal 2 2 2 2 16 2 2 2 5" xfId="49475" xr:uid="{EEA10833-2015-4074-9CA4-6357E7F7C7E3}"/>
    <cellStyle name="Normal 2 2 2 2 16 2 2 3" xfId="12683" xr:uid="{8DF49721-20D6-4CC3-BBDE-90719AC5DD1E}"/>
    <cellStyle name="Normal 2 2 2 2 16 2 2 3 2" xfId="33051" xr:uid="{E15D2991-3928-46FE-B6CA-FCB063E40687}"/>
    <cellStyle name="Normal 2 2 2 2 16 2 2 4" xfId="19470" xr:uid="{9217BC65-612D-42D8-A70E-24E93F366EE1}"/>
    <cellStyle name="Normal 2 2 2 2 16 2 2 4 2" xfId="39838" xr:uid="{D1852A0B-3D0D-4840-BEE6-4627B833FB5A}"/>
    <cellStyle name="Normal 2 2 2 2 16 2 2 5" xfId="26259" xr:uid="{CB3BFF15-B9A8-4181-AFB3-06DD754724B1}"/>
    <cellStyle name="Normal 2 2 2 2 16 2 2 6" xfId="46627" xr:uid="{52C11956-B02C-4107-A325-57F9E8F80583}"/>
    <cellStyle name="Normal 2 2 2 2 16 2 2_Exec Drivers" xfId="9036" xr:uid="{3FEC1C57-6E1C-4CFC-AC9A-188280F49616}"/>
    <cellStyle name="Normal 2 2 2 2 16 2 3" xfId="4753" xr:uid="{5778AE97-9516-4DC3-82AA-B189A8343D88}"/>
    <cellStyle name="Normal 2 2 2 2 16 2 3 2" xfId="7601" xr:uid="{AFEF41A5-9827-4400-A217-4D39108938B4}"/>
    <cellStyle name="Normal 2 2 2 2 16 2 3 2 2" xfId="16243" xr:uid="{5CE35D90-EC31-4E68-8BF3-7826B0A75650}"/>
    <cellStyle name="Normal 2 2 2 2 16 2 3 2 2 2" xfId="36611" xr:uid="{42903642-D8C0-413A-B32B-4B24AFB8054B}"/>
    <cellStyle name="Normal 2 2 2 2 16 2 3 2 3" xfId="23030" xr:uid="{11C61DAA-FBCE-4A68-B66F-F5668A20398F}"/>
    <cellStyle name="Normal 2 2 2 2 16 2 3 2 3 2" xfId="43398" xr:uid="{5FC42B46-295A-44C5-8C2F-CD06EB8DD6AC}"/>
    <cellStyle name="Normal 2 2 2 2 16 2 3 2 4" xfId="29819" xr:uid="{90938D92-8EC6-462C-B751-D5F7C1646810}"/>
    <cellStyle name="Normal 2 2 2 2 16 2 3 2 5" xfId="50187" xr:uid="{BF9BD899-84CC-47E9-9EA8-7A0DEA9E9221}"/>
    <cellStyle name="Normal 2 2 2 2 16 2 3 3" xfId="13395" xr:uid="{F48323C8-AD86-45D6-93CA-C1531F2C4961}"/>
    <cellStyle name="Normal 2 2 2 2 16 2 3 3 2" xfId="33763" xr:uid="{F8B760B2-A1E5-4EFC-8C0E-8A87FF1155A0}"/>
    <cellStyle name="Normal 2 2 2 2 16 2 3 4" xfId="20182" xr:uid="{8B00A6EC-372A-4A77-B7A4-BBD269D3BCBA}"/>
    <cellStyle name="Normal 2 2 2 2 16 2 3 4 2" xfId="40550" xr:uid="{E922468E-3AF9-483D-9C78-9ECF4B62992F}"/>
    <cellStyle name="Normal 2 2 2 2 16 2 3 5" xfId="26971" xr:uid="{863E3728-EF3E-4E4A-9C8A-54DEC1311323}"/>
    <cellStyle name="Normal 2 2 2 2 16 2 3 6" xfId="47339" xr:uid="{59DC2CAD-D4D9-447E-B61E-EE9AF3AC2371}"/>
    <cellStyle name="Normal 2 2 2 2 16 2 4" xfId="3275" xr:uid="{C604DC43-8B9F-4919-B16A-36AA226332B5}"/>
    <cellStyle name="Normal 2 2 2 2 16 2 4 2" xfId="6177" xr:uid="{C31A46BA-9C6B-4114-BCDA-A3B29121D6F1}"/>
    <cellStyle name="Normal 2 2 2 2 16 2 4 2 2" xfId="14819" xr:uid="{1DC6279E-771F-4749-92A7-EDC5F11E10F9}"/>
    <cellStyle name="Normal 2 2 2 2 16 2 4 2 2 2" xfId="35187" xr:uid="{17E3247A-43BE-4B07-BCC5-BB04A59937D9}"/>
    <cellStyle name="Normal 2 2 2 2 16 2 4 2 3" xfId="21606" xr:uid="{133CFE82-EC43-4812-871B-A8D4EA39EBE7}"/>
    <cellStyle name="Normal 2 2 2 2 16 2 4 2 3 2" xfId="41974" xr:uid="{55F72DB0-FD18-427C-B7ED-E9D63B8F6B39}"/>
    <cellStyle name="Normal 2 2 2 2 16 2 4 2 4" xfId="28395" xr:uid="{F7256585-CFE8-496B-8B8C-1109BF9C79C0}"/>
    <cellStyle name="Normal 2 2 2 2 16 2 4 2 5" xfId="48763" xr:uid="{EB9CBA17-AC5E-43EC-92E3-838224338A88}"/>
    <cellStyle name="Normal 2 2 2 2 16 2 4 3" xfId="11971" xr:uid="{6E51C815-AC1A-45F2-BE0B-35D0C5CD6633}"/>
    <cellStyle name="Normal 2 2 2 2 16 2 4 3 2" xfId="32339" xr:uid="{2C110F9D-CA98-453C-A959-3317C5B0E539}"/>
    <cellStyle name="Normal 2 2 2 2 16 2 4 4" xfId="18758" xr:uid="{677F9990-9434-44BF-8A9A-9E6753675A1D}"/>
    <cellStyle name="Normal 2 2 2 2 16 2 4 4 2" xfId="39126" xr:uid="{2486F6AC-14FE-4428-A807-9199E052A1E3}"/>
    <cellStyle name="Normal 2 2 2 2 16 2 4 5" xfId="25547" xr:uid="{9B2CE23E-A9E6-4550-B5D4-7480EA8DE712}"/>
    <cellStyle name="Normal 2 2 2 2 16 2 4 6" xfId="45915" xr:uid="{E1DC1DC4-1997-432E-B1B8-463D1C2D9D83}"/>
    <cellStyle name="Normal 2 2 2 2 16 2 5" xfId="5465" xr:uid="{4E6FCD56-A2BC-439C-8EB2-59F978B7FD92}"/>
    <cellStyle name="Normal 2 2 2 2 16 2 5 2" xfId="14107" xr:uid="{936E6434-8CE9-4148-A699-A0AA5E1BF364}"/>
    <cellStyle name="Normal 2 2 2 2 16 2 5 2 2" xfId="34475" xr:uid="{C10D2F07-E5AE-4D7A-A8B0-8405963436DA}"/>
    <cellStyle name="Normal 2 2 2 2 16 2 5 3" xfId="20894" xr:uid="{816988F0-F1E9-4E3E-8B66-90C1995D081C}"/>
    <cellStyle name="Normal 2 2 2 2 16 2 5 3 2" xfId="41262" xr:uid="{1561D466-A6CC-45A7-B7DE-F11A263CA5DD}"/>
    <cellStyle name="Normal 2 2 2 2 16 2 5 4" xfId="27683" xr:uid="{3795C18C-6DE0-4990-AA6C-D3DDA5916F3D}"/>
    <cellStyle name="Normal 2 2 2 2 16 2 5 5" xfId="48051" xr:uid="{DE814EAA-B8C8-477B-A8A4-4DEC96635842}"/>
    <cellStyle name="Normal 2 2 2 2 16 2 6" xfId="2526" xr:uid="{C5F02ACC-7CED-4919-A383-2F3101E3A73A}"/>
    <cellStyle name="Normal 2 2 2 2 16 2 6 2" xfId="11259" xr:uid="{F807B0EF-D2A7-4250-80A1-2B25896E2062}"/>
    <cellStyle name="Normal 2 2 2 2 16 2 6 2 2" xfId="31627" xr:uid="{5C351D32-50C8-4A45-8D97-A8290BFB6189}"/>
    <cellStyle name="Normal 2 2 2 2 16 2 6 3" xfId="18046" xr:uid="{FFC97056-5DA9-4084-90C6-F40B63990C56}"/>
    <cellStyle name="Normal 2 2 2 2 16 2 6 3 2" xfId="38414" xr:uid="{A39B14D7-2288-43F9-B71D-6A6040DEB42E}"/>
    <cellStyle name="Normal 2 2 2 2 16 2 6 4" xfId="24835" xr:uid="{2FDDEE19-47F0-4393-99F6-75B95997091D}"/>
    <cellStyle name="Normal 2 2 2 2 16 2 6 5" xfId="45203" xr:uid="{1CD3722D-6A0E-4048-99A1-024E1317F59A}"/>
    <cellStyle name="Normal 2 2 2 2 16 2 7" xfId="10401" xr:uid="{DA58E392-E0BE-4257-B9FE-A68A5320D69E}"/>
    <cellStyle name="Normal 2 2 2 2 16 2 7 2" xfId="30769" xr:uid="{08B4CC54-B273-41AA-9443-21BEC464BEF1}"/>
    <cellStyle name="Normal 2 2 2 2 16 2 8" xfId="17188" xr:uid="{D25E4366-5803-4DAE-9FC8-ECC943FC99FC}"/>
    <cellStyle name="Normal 2 2 2 2 16 2 8 2" xfId="37556" xr:uid="{37BAA587-05DE-4FE4-825B-C4871536A796}"/>
    <cellStyle name="Normal 2 2 2 2 16 2 9" xfId="23977" xr:uid="{4A4585F4-EDFC-4C8E-89BE-7B7B3F7BFC3C}"/>
    <cellStyle name="Normal 2 2 2 2 16 2_Exec Drivers" xfId="8758" xr:uid="{51EA09DB-9014-4DB0-8665-AD64614F66BA}"/>
    <cellStyle name="Normal 2 2 2 2 16 3" xfId="3559" xr:uid="{81640E12-99F6-4187-9100-B7B1F794DA50}"/>
    <cellStyle name="Normal 2 2 2 2 16 3 2" xfId="6443" xr:uid="{B6DB92BB-4A94-47EA-B46E-5F86D6B1F0E3}"/>
    <cellStyle name="Normal 2 2 2 2 16 3 2 2" xfId="15085" xr:uid="{0CA8A180-EE1E-4982-8325-F6E97C03265A}"/>
    <cellStyle name="Normal 2 2 2 2 16 3 2 2 2" xfId="35453" xr:uid="{991D9464-5C11-4BB8-89EC-E075BB71C696}"/>
    <cellStyle name="Normal 2 2 2 2 16 3 2 3" xfId="21872" xr:uid="{39139B33-3C7F-4169-AD6F-C4F0F6CDCE44}"/>
    <cellStyle name="Normal 2 2 2 2 16 3 2 3 2" xfId="42240" xr:uid="{DF68DA9D-08DD-4C33-8823-0825C99211F2}"/>
    <cellStyle name="Normal 2 2 2 2 16 3 2 4" xfId="28661" xr:uid="{619000D0-10A1-4166-A0A3-540AFD870660}"/>
    <cellStyle name="Normal 2 2 2 2 16 3 2 5" xfId="49029" xr:uid="{FB67E0D8-8D55-48AD-AC77-5E3F3DF4D0E9}"/>
    <cellStyle name="Normal 2 2 2 2 16 3 3" xfId="12237" xr:uid="{0ECEE209-7D92-488F-B74E-E8C76387A534}"/>
    <cellStyle name="Normal 2 2 2 2 16 3 3 2" xfId="32605" xr:uid="{73C1345D-BAF2-43A7-96EC-D6192016E83B}"/>
    <cellStyle name="Normal 2 2 2 2 16 3 4" xfId="19024" xr:uid="{B36506FD-302A-4105-8548-F4F55F3B7C45}"/>
    <cellStyle name="Normal 2 2 2 2 16 3 4 2" xfId="39392" xr:uid="{560B3A6F-5B6A-43CC-803D-95602BF79910}"/>
    <cellStyle name="Normal 2 2 2 2 16 3 5" xfId="25813" xr:uid="{854E6B98-763F-4C65-B3DF-9626037CC51F}"/>
    <cellStyle name="Normal 2 2 2 2 16 3 6" xfId="46181" xr:uid="{56B3BB12-CE66-4396-B3FC-61ABFD4B88FC}"/>
    <cellStyle name="Normal 2 2 2 2 16 3_Exec Drivers" xfId="8686" xr:uid="{A9566F39-F295-4492-AF1B-D0244B2D971C}"/>
    <cellStyle name="Normal 2 2 2 2 16 4" xfId="4307" xr:uid="{61DC6F0D-9676-40C0-BE64-5F3BB021D659}"/>
    <cellStyle name="Normal 2 2 2 2 16 4 2" xfId="7155" xr:uid="{375927F0-4327-4AFC-84E0-1116A3C3BB0A}"/>
    <cellStyle name="Normal 2 2 2 2 16 4 2 2" xfId="15797" xr:uid="{192DE65D-F196-4F63-B85C-C6675C3E94E7}"/>
    <cellStyle name="Normal 2 2 2 2 16 4 2 2 2" xfId="36165" xr:uid="{75BDFE79-0988-4D37-BDD1-5A1CD583034A}"/>
    <cellStyle name="Normal 2 2 2 2 16 4 2 3" xfId="22584" xr:uid="{91A48C30-ED37-4EEC-A05E-F5FF38EEFFD5}"/>
    <cellStyle name="Normal 2 2 2 2 16 4 2 3 2" xfId="42952" xr:uid="{6337D70C-74FC-4578-B98C-0F7BA3FE7B36}"/>
    <cellStyle name="Normal 2 2 2 2 16 4 2 4" xfId="29373" xr:uid="{D93D286C-5ADA-4747-BE9A-AFB296052362}"/>
    <cellStyle name="Normal 2 2 2 2 16 4 2 5" xfId="49741" xr:uid="{6F95FA9C-9155-4E49-9F24-9BCF73D494FC}"/>
    <cellStyle name="Normal 2 2 2 2 16 4 3" xfId="12949" xr:uid="{7093C7E7-4A08-4B20-9821-39C88F96F4A0}"/>
    <cellStyle name="Normal 2 2 2 2 16 4 3 2" xfId="33317" xr:uid="{77713C8E-FB54-4D00-B11F-C07DBC68A9FA}"/>
    <cellStyle name="Normal 2 2 2 2 16 4 4" xfId="19736" xr:uid="{E1D4D4BD-F7CB-4AE2-B3A6-584887D6E5F3}"/>
    <cellStyle name="Normal 2 2 2 2 16 4 4 2" xfId="40104" xr:uid="{919B0F6D-822A-4DEB-BD4D-63E0AC607742}"/>
    <cellStyle name="Normal 2 2 2 2 16 4 5" xfId="26525" xr:uid="{43465642-ABDA-44FC-819F-26BE9E39AFE8}"/>
    <cellStyle name="Normal 2 2 2 2 16 4 6" xfId="46893" xr:uid="{F04E7CEA-B945-49DC-9FBD-4061BFCEA8A3}"/>
    <cellStyle name="Normal 2 2 2 2 16 5" xfId="2811" xr:uid="{2E169181-7AE8-437E-9D49-61AD7BB89B9E}"/>
    <cellStyle name="Normal 2 2 2 2 16 5 2" xfId="5731" xr:uid="{3A16A0F4-2854-461D-BF9B-64B67E2B4702}"/>
    <cellStyle name="Normal 2 2 2 2 16 5 2 2" xfId="14373" xr:uid="{6A785069-1F5D-4911-8937-F68E55E1E18D}"/>
    <cellStyle name="Normal 2 2 2 2 16 5 2 2 2" xfId="34741" xr:uid="{2F7369FF-D6DB-44BB-BE17-2580528F0AE6}"/>
    <cellStyle name="Normal 2 2 2 2 16 5 2 3" xfId="21160" xr:uid="{164A7877-3778-46EA-A39F-80FA36742708}"/>
    <cellStyle name="Normal 2 2 2 2 16 5 2 3 2" xfId="41528" xr:uid="{2C08A4F1-E29C-4BBB-9A54-2FA66CC1EB03}"/>
    <cellStyle name="Normal 2 2 2 2 16 5 2 4" xfId="27949" xr:uid="{87EBE962-3D06-4C74-AC7B-86C013742D26}"/>
    <cellStyle name="Normal 2 2 2 2 16 5 2 5" xfId="48317" xr:uid="{C9C855D7-5F3D-4D33-BD84-FE33C7927A91}"/>
    <cellStyle name="Normal 2 2 2 2 16 5 3" xfId="11525" xr:uid="{C5B10795-7381-4FE0-A2CC-0834E0640194}"/>
    <cellStyle name="Normal 2 2 2 2 16 5 3 2" xfId="31893" xr:uid="{B202EB75-6D56-4877-A479-07B4897FE336}"/>
    <cellStyle name="Normal 2 2 2 2 16 5 4" xfId="18312" xr:uid="{88DCDC98-6F74-44FF-8690-2E2DF3D19137}"/>
    <cellStyle name="Normal 2 2 2 2 16 5 4 2" xfId="38680" xr:uid="{24786E0F-11CB-48E0-BD8A-8C6EE2C1E4DD}"/>
    <cellStyle name="Normal 2 2 2 2 16 5 5" xfId="25101" xr:uid="{1780E73C-3227-4D48-AC5D-4030A53D1D00}"/>
    <cellStyle name="Normal 2 2 2 2 16 5 6" xfId="45469" xr:uid="{2F4914AC-C004-4676-9ED5-5F90BDA48F28}"/>
    <cellStyle name="Normal 2 2 2 2 16 6" xfId="5019" xr:uid="{F1C297C8-7561-452F-A866-7435EC8EB22F}"/>
    <cellStyle name="Normal 2 2 2 2 16 6 2" xfId="13661" xr:uid="{9418F13B-8808-4C91-8C38-969BA7EE8E27}"/>
    <cellStyle name="Normal 2 2 2 2 16 6 2 2" xfId="34029" xr:uid="{2AFC67ED-1F09-43A2-8751-61B5A025D26E}"/>
    <cellStyle name="Normal 2 2 2 2 16 6 3" xfId="20448" xr:uid="{376AF4D2-07AA-4988-AEF1-B345F088CAD3}"/>
    <cellStyle name="Normal 2 2 2 2 16 6 3 2" xfId="40816" xr:uid="{59CC8D63-2C5F-4132-B511-1F9368818227}"/>
    <cellStyle name="Normal 2 2 2 2 16 6 4" xfId="27237" xr:uid="{470E396A-F6C3-4108-804D-B45515928DFD}"/>
    <cellStyle name="Normal 2 2 2 2 16 6 5" xfId="47605" xr:uid="{3532BE5D-5829-43FD-A0F6-36381315D957}"/>
    <cellStyle name="Normal 2 2 2 2 16 7" xfId="1919" xr:uid="{6567EDB2-90F0-4570-8F04-759900037838}"/>
    <cellStyle name="Normal 2 2 2 2 16 7 2" xfId="10813" xr:uid="{16FB1C2D-284D-494C-A218-097F1E29EA0F}"/>
    <cellStyle name="Normal 2 2 2 2 16 7 2 2" xfId="31181" xr:uid="{CAF978AD-D9E8-4B75-A812-091A5980037A}"/>
    <cellStyle name="Normal 2 2 2 2 16 7 3" xfId="17600" xr:uid="{69DBDC73-7648-405B-A501-6A3BB67881D3}"/>
    <cellStyle name="Normal 2 2 2 2 16 7 3 2" xfId="37968" xr:uid="{E80EE479-1178-4B92-96FF-96AC873EDEDA}"/>
    <cellStyle name="Normal 2 2 2 2 16 7 4" xfId="24389" xr:uid="{DA957BBD-054B-42C0-BC62-4A32178F702B}"/>
    <cellStyle name="Normal 2 2 2 2 16 7 5" xfId="44757" xr:uid="{F5034643-0FEF-4814-B9F4-FE366C80128C}"/>
    <cellStyle name="Normal 2 2 2 2 16 8" xfId="9817" xr:uid="{DFBC540D-80DC-4A34-A268-74C99D5354CA}"/>
    <cellStyle name="Normal 2 2 2 2 16 8 2" xfId="30185" xr:uid="{C01DF600-0A66-4519-BC00-E08E1A16BF55}"/>
    <cellStyle name="Normal 2 2 2 2 16 9" xfId="16605" xr:uid="{64F57C6A-D62D-4DD5-BA17-9372431AEEFA}"/>
    <cellStyle name="Normal 2 2 2 2 16 9 2" xfId="36973" xr:uid="{64AF3892-E164-4C1A-80A4-A54CDC7E9476}"/>
    <cellStyle name="Normal 2 2 2 2 16_Exec Drivers" xfId="8652" xr:uid="{FCDA43D5-B1F2-4A38-9FE9-143BF899C8B1}"/>
    <cellStyle name="Normal 2 2 2 2 17" xfId="217" xr:uid="{5662B651-939D-4D91-86C2-E485646C0A3D}"/>
    <cellStyle name="Normal 2 2 2 2 17 10" xfId="23401" xr:uid="{9777B6A8-A060-47C5-994C-3C3251B53800}"/>
    <cellStyle name="Normal 2 2 2 2 17 11" xfId="43769" xr:uid="{EFD43046-17DC-47CB-A23F-41690188128A}"/>
    <cellStyle name="Normal 2 2 2 2 17 2" xfId="1492" xr:uid="{CFA0CBB6-50B0-469C-A4DC-BB45CB96318C}"/>
    <cellStyle name="Normal 2 2 2 2 17 2 10" xfId="44352" xr:uid="{E61BF708-79C5-4725-BF15-966DAF799C8C}"/>
    <cellStyle name="Normal 2 2 2 2 17 2 2" xfId="4016" xr:uid="{62B20FA9-CB6D-4963-8296-ECCC0E939406}"/>
    <cellStyle name="Normal 2 2 2 2 17 2 2 2" xfId="6882" xr:uid="{3C07448F-597A-450E-BA16-4829479FBD2B}"/>
    <cellStyle name="Normal 2 2 2 2 17 2 2 2 2" xfId="15524" xr:uid="{318C6933-2A3D-4780-B7E0-F0AA05E439A7}"/>
    <cellStyle name="Normal 2 2 2 2 17 2 2 2 2 2" xfId="35892" xr:uid="{CBEDBC02-11A1-42C3-8D96-9AD2416A5614}"/>
    <cellStyle name="Normal 2 2 2 2 17 2 2 2 3" xfId="22311" xr:uid="{A881F492-59A0-493A-B9CA-96FE82CAC5EE}"/>
    <cellStyle name="Normal 2 2 2 2 17 2 2 2 3 2" xfId="42679" xr:uid="{A46D309F-0082-4D0C-B0C2-FAB0BEA32019}"/>
    <cellStyle name="Normal 2 2 2 2 17 2 2 2 4" xfId="29100" xr:uid="{AC292C98-6D8A-4004-9C2A-54DA4CEEFA5A}"/>
    <cellStyle name="Normal 2 2 2 2 17 2 2 2 5" xfId="49468" xr:uid="{0C1C65CE-3E07-4226-946A-5CC485379991}"/>
    <cellStyle name="Normal 2 2 2 2 17 2 2 3" xfId="12676" xr:uid="{85CAF04F-B779-46B7-8293-7DC2F2DE480C}"/>
    <cellStyle name="Normal 2 2 2 2 17 2 2 3 2" xfId="33044" xr:uid="{2F339470-03D2-486C-A2C4-EBF929E6114F}"/>
    <cellStyle name="Normal 2 2 2 2 17 2 2 4" xfId="19463" xr:uid="{F249441F-953D-4BFB-872E-CCED672EBAB0}"/>
    <cellStyle name="Normal 2 2 2 2 17 2 2 4 2" xfId="39831" xr:uid="{9249CE2D-5117-4F4A-95AF-26B6A2731023}"/>
    <cellStyle name="Normal 2 2 2 2 17 2 2 5" xfId="26252" xr:uid="{BBF2C4FF-3E95-4CB6-BB06-8AD21E102E6F}"/>
    <cellStyle name="Normal 2 2 2 2 17 2 2 6" xfId="46620" xr:uid="{B91AA8A2-FE21-4ACC-8380-B0A08D395C9F}"/>
    <cellStyle name="Normal 2 2 2 2 17 2 2_Exec Drivers" xfId="8611" xr:uid="{D7304A3F-1E56-41E6-820A-11069623F07B}"/>
    <cellStyle name="Normal 2 2 2 2 17 2 3" xfId="4746" xr:uid="{3CE79889-6C5E-4759-8AE2-4C4E724FF351}"/>
    <cellStyle name="Normal 2 2 2 2 17 2 3 2" xfId="7594" xr:uid="{E662273A-82C4-40EB-8956-69062B99191B}"/>
    <cellStyle name="Normal 2 2 2 2 17 2 3 2 2" xfId="16236" xr:uid="{24362D0D-8AAA-47FE-802A-BF75602A82EE}"/>
    <cellStyle name="Normal 2 2 2 2 17 2 3 2 2 2" xfId="36604" xr:uid="{4FA096F2-E71F-46C9-8300-CA27D3F421CE}"/>
    <cellStyle name="Normal 2 2 2 2 17 2 3 2 3" xfId="23023" xr:uid="{EF84E903-0787-4E39-9238-4970E64C9C1B}"/>
    <cellStyle name="Normal 2 2 2 2 17 2 3 2 3 2" xfId="43391" xr:uid="{9BEE71D4-8ADC-4844-A93C-CB9D4B4B1CBF}"/>
    <cellStyle name="Normal 2 2 2 2 17 2 3 2 4" xfId="29812" xr:uid="{17A513E6-2DB8-4782-B720-F4720C06AFB6}"/>
    <cellStyle name="Normal 2 2 2 2 17 2 3 2 5" xfId="50180" xr:uid="{4B17BC84-69E6-4178-BDA7-9D58D5B75AD3}"/>
    <cellStyle name="Normal 2 2 2 2 17 2 3 3" xfId="13388" xr:uid="{4F3D7354-E577-4AF0-B86F-AAB5FE9CF7C9}"/>
    <cellStyle name="Normal 2 2 2 2 17 2 3 3 2" xfId="33756" xr:uid="{1783D014-7F2F-4094-B4AF-DD7FD67D30D0}"/>
    <cellStyle name="Normal 2 2 2 2 17 2 3 4" xfId="20175" xr:uid="{2F77E6E2-5E57-49F9-80D1-D41B2FE5CD43}"/>
    <cellStyle name="Normal 2 2 2 2 17 2 3 4 2" xfId="40543" xr:uid="{FDC74168-2A95-4510-A15F-24D3FE90B4CE}"/>
    <cellStyle name="Normal 2 2 2 2 17 2 3 5" xfId="26964" xr:uid="{BE3FCCFB-CCA1-4579-A8C3-A8CB1A7B396E}"/>
    <cellStyle name="Normal 2 2 2 2 17 2 3 6" xfId="47332" xr:uid="{1FBA3F00-E8B8-4071-A598-6B3AC90243FC}"/>
    <cellStyle name="Normal 2 2 2 2 17 2 4" xfId="3268" xr:uid="{2734EB90-8961-4D4B-B872-57E9C41CFBA3}"/>
    <cellStyle name="Normal 2 2 2 2 17 2 4 2" xfId="6170" xr:uid="{619EA736-C709-4A3D-B37D-79C2C1A46A02}"/>
    <cellStyle name="Normal 2 2 2 2 17 2 4 2 2" xfId="14812" xr:uid="{72CBAA27-4F52-4715-AAFF-3E5CFCDA47F5}"/>
    <cellStyle name="Normal 2 2 2 2 17 2 4 2 2 2" xfId="35180" xr:uid="{65DB4BA7-FEEE-4FBC-AB48-6A7B77D025F4}"/>
    <cellStyle name="Normal 2 2 2 2 17 2 4 2 3" xfId="21599" xr:uid="{F850F6E4-4521-4F3C-ACCD-D2E8B3FD7A94}"/>
    <cellStyle name="Normal 2 2 2 2 17 2 4 2 3 2" xfId="41967" xr:uid="{F2CAA6CE-2590-483A-A7B6-F5EF9B9C6B88}"/>
    <cellStyle name="Normal 2 2 2 2 17 2 4 2 4" xfId="28388" xr:uid="{1295CD3E-F2FD-4F0F-A78E-ECF243B677E8}"/>
    <cellStyle name="Normal 2 2 2 2 17 2 4 2 5" xfId="48756" xr:uid="{F35B7CB0-F8A9-4726-B8D5-25A24D93BDF9}"/>
    <cellStyle name="Normal 2 2 2 2 17 2 4 3" xfId="11964" xr:uid="{D889D3AC-7C74-4FDA-895B-7A9435B5324C}"/>
    <cellStyle name="Normal 2 2 2 2 17 2 4 3 2" xfId="32332" xr:uid="{E707BCC6-4431-43E2-B192-0E816386437B}"/>
    <cellStyle name="Normal 2 2 2 2 17 2 4 4" xfId="18751" xr:uid="{5DE4FD8A-B48A-44AE-9F2C-7522FD1C3E67}"/>
    <cellStyle name="Normal 2 2 2 2 17 2 4 4 2" xfId="39119" xr:uid="{D4C007EC-7F1C-4339-B0D4-DBBE1936A1AF}"/>
    <cellStyle name="Normal 2 2 2 2 17 2 4 5" xfId="25540" xr:uid="{543BA30F-990F-4829-8C65-ACA41F4466D7}"/>
    <cellStyle name="Normal 2 2 2 2 17 2 4 6" xfId="45908" xr:uid="{B5A5D872-3216-4F3B-9F7D-4836630C6617}"/>
    <cellStyle name="Normal 2 2 2 2 17 2 5" xfId="5458" xr:uid="{B7BE3B3B-D5EF-4ECA-838F-5ECC62916AAF}"/>
    <cellStyle name="Normal 2 2 2 2 17 2 5 2" xfId="14100" xr:uid="{822D1DDC-0748-4235-A561-53BC7F07D964}"/>
    <cellStyle name="Normal 2 2 2 2 17 2 5 2 2" xfId="34468" xr:uid="{75B215F8-79C4-4000-A9E8-E5E7BB7C1AA3}"/>
    <cellStyle name="Normal 2 2 2 2 17 2 5 3" xfId="20887" xr:uid="{D196E7EC-276B-42A8-BA4E-BB313DF63A0D}"/>
    <cellStyle name="Normal 2 2 2 2 17 2 5 3 2" xfId="41255" xr:uid="{46E8793E-5A40-4FDA-8404-72AF27CBEAC2}"/>
    <cellStyle name="Normal 2 2 2 2 17 2 5 4" xfId="27676" xr:uid="{95CFF701-A26B-4B50-A77E-F698EDEB3CAB}"/>
    <cellStyle name="Normal 2 2 2 2 17 2 5 5" xfId="48044" xr:uid="{2FF3A1AD-6527-44A6-B304-CA0D0180917C}"/>
    <cellStyle name="Normal 2 2 2 2 17 2 6" xfId="2519" xr:uid="{C9F7F1FA-B338-453D-A19B-B1DA86EC34D3}"/>
    <cellStyle name="Normal 2 2 2 2 17 2 6 2" xfId="11252" xr:uid="{7587CA66-DA5E-45B6-AF50-67799FEE263C}"/>
    <cellStyle name="Normal 2 2 2 2 17 2 6 2 2" xfId="31620" xr:uid="{141EE251-7131-4FFB-ACAB-B365EA427EB8}"/>
    <cellStyle name="Normal 2 2 2 2 17 2 6 3" xfId="18039" xr:uid="{506A8B24-53FA-43FE-943D-50D986789B2B}"/>
    <cellStyle name="Normal 2 2 2 2 17 2 6 3 2" xfId="38407" xr:uid="{32CD491C-9E78-42CE-8C05-7525333524EA}"/>
    <cellStyle name="Normal 2 2 2 2 17 2 6 4" xfId="24828" xr:uid="{3CE95FAE-FD75-46CC-8FDD-D47DBDF7E394}"/>
    <cellStyle name="Normal 2 2 2 2 17 2 6 5" xfId="45196" xr:uid="{3999006E-9B57-4629-BB21-277D46D92664}"/>
    <cellStyle name="Normal 2 2 2 2 17 2 7" xfId="10408" xr:uid="{F0A2B9E4-0A21-4AF4-8821-6DF3AF8B7A93}"/>
    <cellStyle name="Normal 2 2 2 2 17 2 7 2" xfId="30776" xr:uid="{F0B9F63D-4E9A-40A9-8CC2-91C35CCFE84E}"/>
    <cellStyle name="Normal 2 2 2 2 17 2 8" xfId="17195" xr:uid="{28E125DE-CB19-4BD4-A9CC-15D917F9034F}"/>
    <cellStyle name="Normal 2 2 2 2 17 2 8 2" xfId="37563" xr:uid="{8609A3D3-B049-40CB-BFF6-114C6FA88015}"/>
    <cellStyle name="Normal 2 2 2 2 17 2 9" xfId="23984" xr:uid="{51AC7DDC-772D-4F5E-B8D2-F68503E848DB}"/>
    <cellStyle name="Normal 2 2 2 2 17 2_Exec Drivers" xfId="9484" xr:uid="{886747AE-5815-46AA-A53D-D11142B914BE}"/>
    <cellStyle name="Normal 2 2 2 2 17 3" xfId="3560" xr:uid="{F42EEBF5-7F9F-4488-8646-9880C9F98241}"/>
    <cellStyle name="Normal 2 2 2 2 17 3 2" xfId="6444" xr:uid="{B4D88FC5-906D-407D-B592-2D9C7A4B9833}"/>
    <cellStyle name="Normal 2 2 2 2 17 3 2 2" xfId="15086" xr:uid="{47627088-80FE-4FA0-964B-1D604AFDD0C3}"/>
    <cellStyle name="Normal 2 2 2 2 17 3 2 2 2" xfId="35454" xr:uid="{57C4E9CF-BF85-4A78-8113-755B63CB1500}"/>
    <cellStyle name="Normal 2 2 2 2 17 3 2 3" xfId="21873" xr:uid="{B3105BD1-EB9F-4C56-9B13-DDBC7CD4EB03}"/>
    <cellStyle name="Normal 2 2 2 2 17 3 2 3 2" xfId="42241" xr:uid="{7330A3D8-CB05-4491-87DD-4C9B77C5144E}"/>
    <cellStyle name="Normal 2 2 2 2 17 3 2 4" xfId="28662" xr:uid="{7D360A39-A692-46D0-92A8-0D8271F6EFA9}"/>
    <cellStyle name="Normal 2 2 2 2 17 3 2 5" xfId="49030" xr:uid="{CD29041E-90BE-4B59-9069-512C54882E46}"/>
    <cellStyle name="Normal 2 2 2 2 17 3 3" xfId="12238" xr:uid="{A55F1C43-A88D-4CFA-9946-9BC29B1CC15B}"/>
    <cellStyle name="Normal 2 2 2 2 17 3 3 2" xfId="32606" xr:uid="{C62471BE-14D2-482E-A65C-A80B0CBD5F43}"/>
    <cellStyle name="Normal 2 2 2 2 17 3 4" xfId="19025" xr:uid="{EFD2385E-2C6E-41A1-A724-C5B0B324B9A4}"/>
    <cellStyle name="Normal 2 2 2 2 17 3 4 2" xfId="39393" xr:uid="{490F7247-FA1F-4072-BE01-E74BFFA05C72}"/>
    <cellStyle name="Normal 2 2 2 2 17 3 5" xfId="25814" xr:uid="{944DA07F-A66E-4415-B58B-EF56645571DB}"/>
    <cellStyle name="Normal 2 2 2 2 17 3 6" xfId="46182" xr:uid="{57C54CDB-D25F-4399-BB09-D675F608D637}"/>
    <cellStyle name="Normal 2 2 2 2 17 3_Exec Drivers" xfId="8578" xr:uid="{0BD629C1-810C-4F2D-A1E6-796D4DF78BDB}"/>
    <cellStyle name="Normal 2 2 2 2 17 4" xfId="4308" xr:uid="{B331A2AC-ED74-401D-94B9-8B2D0F0F29C2}"/>
    <cellStyle name="Normal 2 2 2 2 17 4 2" xfId="7156" xr:uid="{C6FCA0BD-4555-4A35-A321-9F8E8FA4121D}"/>
    <cellStyle name="Normal 2 2 2 2 17 4 2 2" xfId="15798" xr:uid="{975C7768-3CDA-4E0C-A526-378F27E44D4E}"/>
    <cellStyle name="Normal 2 2 2 2 17 4 2 2 2" xfId="36166" xr:uid="{4B4A9D12-F2D7-43D6-881E-5E1B98A79FB7}"/>
    <cellStyle name="Normal 2 2 2 2 17 4 2 3" xfId="22585" xr:uid="{587FE24D-8C9D-4920-A284-8CDA48B34A1D}"/>
    <cellStyle name="Normal 2 2 2 2 17 4 2 3 2" xfId="42953" xr:uid="{8899A217-032E-458D-A2C6-0CC632042700}"/>
    <cellStyle name="Normal 2 2 2 2 17 4 2 4" xfId="29374" xr:uid="{F5D67219-0730-4CAF-A6A8-19AC7A517A1F}"/>
    <cellStyle name="Normal 2 2 2 2 17 4 2 5" xfId="49742" xr:uid="{1E5F831C-69D8-4C8E-975E-1DE5D2719E1C}"/>
    <cellStyle name="Normal 2 2 2 2 17 4 3" xfId="12950" xr:uid="{1336ECB3-D985-4503-AEA0-53E639ACEB7F}"/>
    <cellStyle name="Normal 2 2 2 2 17 4 3 2" xfId="33318" xr:uid="{71E526BD-AC95-42EB-9372-BE4DAEDD42AC}"/>
    <cellStyle name="Normal 2 2 2 2 17 4 4" xfId="19737" xr:uid="{5433557E-ED59-4CD1-84BB-20EA5A6FBA79}"/>
    <cellStyle name="Normal 2 2 2 2 17 4 4 2" xfId="40105" xr:uid="{CD6F518A-5488-414C-A99C-9259672BBB8A}"/>
    <cellStyle name="Normal 2 2 2 2 17 4 5" xfId="26526" xr:uid="{54ABE313-C70A-4942-9802-E550873EE44B}"/>
    <cellStyle name="Normal 2 2 2 2 17 4 6" xfId="46894" xr:uid="{CF38A2EF-A7D6-48BB-98A1-638CCF3675B4}"/>
    <cellStyle name="Normal 2 2 2 2 17 5" xfId="2812" xr:uid="{162181EA-5C35-4CC8-B2C4-ACDB8D844A34}"/>
    <cellStyle name="Normal 2 2 2 2 17 5 2" xfId="5732" xr:uid="{9055F8CC-9AB7-40B3-B254-CD71F4AEB36C}"/>
    <cellStyle name="Normal 2 2 2 2 17 5 2 2" xfId="14374" xr:uid="{0E518460-A12F-4B8B-B058-D5DAD6DA8DD3}"/>
    <cellStyle name="Normal 2 2 2 2 17 5 2 2 2" xfId="34742" xr:uid="{E544DC5C-05CB-4EB3-AA2B-979A5E515B26}"/>
    <cellStyle name="Normal 2 2 2 2 17 5 2 3" xfId="21161" xr:uid="{B91F2958-448E-4985-93A6-6DD0F4484E8F}"/>
    <cellStyle name="Normal 2 2 2 2 17 5 2 3 2" xfId="41529" xr:uid="{C4110D35-309D-4CD1-96F7-1AD024290489}"/>
    <cellStyle name="Normal 2 2 2 2 17 5 2 4" xfId="27950" xr:uid="{89F0DB0B-37AC-4C0A-862E-1BB1B5769714}"/>
    <cellStyle name="Normal 2 2 2 2 17 5 2 5" xfId="48318" xr:uid="{7E8577E1-4794-4621-83D1-ABDF902E5BDA}"/>
    <cellStyle name="Normal 2 2 2 2 17 5 3" xfId="11526" xr:uid="{2A502694-2A49-498F-92CD-55FA7014E11F}"/>
    <cellStyle name="Normal 2 2 2 2 17 5 3 2" xfId="31894" xr:uid="{50DE2853-3207-4482-8B9D-53C5B5CCE2D1}"/>
    <cellStyle name="Normal 2 2 2 2 17 5 4" xfId="18313" xr:uid="{A5057193-BCEA-4EB8-8FC5-4760B32168D4}"/>
    <cellStyle name="Normal 2 2 2 2 17 5 4 2" xfId="38681" xr:uid="{5ADD9944-2558-428F-9DC1-A7D4D0CE4038}"/>
    <cellStyle name="Normal 2 2 2 2 17 5 5" xfId="25102" xr:uid="{C67DFE78-D8C2-4DAB-949F-42B206AE33C8}"/>
    <cellStyle name="Normal 2 2 2 2 17 5 6" xfId="45470" xr:uid="{646DA7E3-3C6D-4C4B-A5C6-46A7723FE84B}"/>
    <cellStyle name="Normal 2 2 2 2 17 6" xfId="5020" xr:uid="{B16DF118-786B-4CC3-9845-5C9BA3FB2E6E}"/>
    <cellStyle name="Normal 2 2 2 2 17 6 2" xfId="13662" xr:uid="{C55DF3FB-6B5F-4E14-8627-AD3B9B2F10CC}"/>
    <cellStyle name="Normal 2 2 2 2 17 6 2 2" xfId="34030" xr:uid="{77D02657-398B-43E7-A13E-D5DA44CE41DF}"/>
    <cellStyle name="Normal 2 2 2 2 17 6 3" xfId="20449" xr:uid="{5BA462C7-7118-49C2-BDC2-CAB7D69F005F}"/>
    <cellStyle name="Normal 2 2 2 2 17 6 3 2" xfId="40817" xr:uid="{57ECB65C-354C-4921-BF22-46A5017156E1}"/>
    <cellStyle name="Normal 2 2 2 2 17 6 4" xfId="27238" xr:uid="{533949C3-5A41-45FF-A48F-AD982BCE41D6}"/>
    <cellStyle name="Normal 2 2 2 2 17 6 5" xfId="47606" xr:uid="{8E806B0C-1422-4CA2-BCB0-37CB473CCDD0}"/>
    <cellStyle name="Normal 2 2 2 2 17 7" xfId="1920" xr:uid="{7C793484-407C-4D63-AEAE-9AE39F12B3C0}"/>
    <cellStyle name="Normal 2 2 2 2 17 7 2" xfId="10814" xr:uid="{E9B7907A-4CBD-4FBA-9867-6C967EFF3F62}"/>
    <cellStyle name="Normal 2 2 2 2 17 7 2 2" xfId="31182" xr:uid="{0F3A35C4-B31C-464A-BF3A-664397DA3334}"/>
    <cellStyle name="Normal 2 2 2 2 17 7 3" xfId="17601" xr:uid="{C54A39D6-7F27-47E7-A536-866338994404}"/>
    <cellStyle name="Normal 2 2 2 2 17 7 3 2" xfId="37969" xr:uid="{BBFEC2CF-15C8-4CBF-800F-4C1F74E34AE2}"/>
    <cellStyle name="Normal 2 2 2 2 17 7 4" xfId="24390" xr:uid="{B246A684-DDCA-47A1-A099-EAB1885A6EB6}"/>
    <cellStyle name="Normal 2 2 2 2 17 7 5" xfId="44758" xr:uid="{49D12B04-B17A-4EFE-AC36-C2D048B188CB}"/>
    <cellStyle name="Normal 2 2 2 2 17 8" xfId="9824" xr:uid="{EA23660A-77CF-4187-8504-8C6812DAD9CE}"/>
    <cellStyle name="Normal 2 2 2 2 17 8 2" xfId="30192" xr:uid="{33C82E85-A9E8-49A0-9117-317EA0B5D196}"/>
    <cellStyle name="Normal 2 2 2 2 17 9" xfId="16612" xr:uid="{88DDC09F-4AFB-4298-8930-F24E286E5BA5}"/>
    <cellStyle name="Normal 2 2 2 2 17 9 2" xfId="36980" xr:uid="{97B6CDEB-5675-4191-BDFD-9DB8FF3535BD}"/>
    <cellStyle name="Normal 2 2 2 2 17_Exec Drivers" xfId="2406" xr:uid="{889C795D-B0CD-4123-AD52-66907C833DC0}"/>
    <cellStyle name="Normal 2 2 2 2 18" xfId="230" xr:uid="{E26C222A-5D25-423D-A313-388916CE9F51}"/>
    <cellStyle name="Normal 2 2 2 2 18 10" xfId="23408" xr:uid="{EAE5A632-662D-4FB2-942D-AC6FB4A87856}"/>
    <cellStyle name="Normal 2 2 2 2 18 11" xfId="43776" xr:uid="{0760030A-8E24-4151-82CA-1F0D44059206}"/>
    <cellStyle name="Normal 2 2 2 2 18 2" xfId="1499" xr:uid="{D734CD53-FCF2-4F56-857B-776455F7425A}"/>
    <cellStyle name="Normal 2 2 2 2 18 2 10" xfId="44359" xr:uid="{1F9E059A-8777-49C0-A97F-38F241FC03CB}"/>
    <cellStyle name="Normal 2 2 2 2 18 2 2" xfId="4009" xr:uid="{D69A7E6D-50D9-474A-B52C-43B8C8D15F99}"/>
    <cellStyle name="Normal 2 2 2 2 18 2 2 2" xfId="6875" xr:uid="{435911C3-F130-401B-A37E-6A927737E8C1}"/>
    <cellStyle name="Normal 2 2 2 2 18 2 2 2 2" xfId="15517" xr:uid="{35CFEE3F-0D5C-4810-A99B-D92C2C68944E}"/>
    <cellStyle name="Normal 2 2 2 2 18 2 2 2 2 2" xfId="35885" xr:uid="{5A9A93E9-AA87-409B-AF4B-E85AC3CF2961}"/>
    <cellStyle name="Normal 2 2 2 2 18 2 2 2 3" xfId="22304" xr:uid="{2A317A1B-B818-4EEB-8179-42B89A381FD2}"/>
    <cellStyle name="Normal 2 2 2 2 18 2 2 2 3 2" xfId="42672" xr:uid="{850789C3-83A4-4ACA-83C4-02FA54CF0C82}"/>
    <cellStyle name="Normal 2 2 2 2 18 2 2 2 4" xfId="29093" xr:uid="{1612B61C-068A-4218-88BD-526CE8EBFE36}"/>
    <cellStyle name="Normal 2 2 2 2 18 2 2 2 5" xfId="49461" xr:uid="{C76C7A3D-A912-411E-B4DF-FB977C7F38AA}"/>
    <cellStyle name="Normal 2 2 2 2 18 2 2 3" xfId="12669" xr:uid="{1D399DD1-D4AD-4E30-B39B-C07C163D4633}"/>
    <cellStyle name="Normal 2 2 2 2 18 2 2 3 2" xfId="33037" xr:uid="{D10A8A2B-7FCF-4E06-85E6-C4C19594CA25}"/>
    <cellStyle name="Normal 2 2 2 2 18 2 2 4" xfId="19456" xr:uid="{F97BFA20-AA07-46C2-A570-B5ABF5D2AF75}"/>
    <cellStyle name="Normal 2 2 2 2 18 2 2 4 2" xfId="39824" xr:uid="{2D555F6F-1FA6-4503-B6FF-18004E1F72B9}"/>
    <cellStyle name="Normal 2 2 2 2 18 2 2 5" xfId="26245" xr:uid="{9A07313F-6906-43B0-B13F-251DADABC35B}"/>
    <cellStyle name="Normal 2 2 2 2 18 2 2 6" xfId="46613" xr:uid="{EA9DF309-E44B-41F4-A539-64E50480CEF8}"/>
    <cellStyle name="Normal 2 2 2 2 18 2 2_Exec Drivers" xfId="9023" xr:uid="{6CD410A4-3851-4A1D-BC49-3BAED0E6EBB7}"/>
    <cellStyle name="Normal 2 2 2 2 18 2 3" xfId="4739" xr:uid="{48EBB11A-7715-496F-924C-4E832ECE57E8}"/>
    <cellStyle name="Normal 2 2 2 2 18 2 3 2" xfId="7587" xr:uid="{2FE619C2-F33A-488F-B462-32364769395D}"/>
    <cellStyle name="Normal 2 2 2 2 18 2 3 2 2" xfId="16229" xr:uid="{1DCC5FD2-B098-4893-8526-87F8A4E50363}"/>
    <cellStyle name="Normal 2 2 2 2 18 2 3 2 2 2" xfId="36597" xr:uid="{4DCB229B-6515-49B5-924C-6E8DDC051D2C}"/>
    <cellStyle name="Normal 2 2 2 2 18 2 3 2 3" xfId="23016" xr:uid="{07471FE4-BE4E-4A54-ACD3-C8EE49B3F3D0}"/>
    <cellStyle name="Normal 2 2 2 2 18 2 3 2 3 2" xfId="43384" xr:uid="{2D960DAB-4405-4D7E-87C5-0119B2972C52}"/>
    <cellStyle name="Normal 2 2 2 2 18 2 3 2 4" xfId="29805" xr:uid="{6322C347-5842-42BB-B2CB-5B9FC7B59D90}"/>
    <cellStyle name="Normal 2 2 2 2 18 2 3 2 5" xfId="50173" xr:uid="{27556385-57F5-4D40-850D-11C111816CE0}"/>
    <cellStyle name="Normal 2 2 2 2 18 2 3 3" xfId="13381" xr:uid="{A300FD4A-5FC8-4BFC-A485-09AA90352205}"/>
    <cellStyle name="Normal 2 2 2 2 18 2 3 3 2" xfId="33749" xr:uid="{BD598247-BF05-405D-8D7F-DC9F470BF275}"/>
    <cellStyle name="Normal 2 2 2 2 18 2 3 4" xfId="20168" xr:uid="{D735DDAC-FDCA-4B1C-95A0-288C58329251}"/>
    <cellStyle name="Normal 2 2 2 2 18 2 3 4 2" xfId="40536" xr:uid="{C0988682-FC33-401A-9570-A2D1D5B8817A}"/>
    <cellStyle name="Normal 2 2 2 2 18 2 3 5" xfId="26957" xr:uid="{58CD2915-966B-4CDB-9EEE-304C2EEFD2C6}"/>
    <cellStyle name="Normal 2 2 2 2 18 2 3 6" xfId="47325" xr:uid="{A9CADFBA-B824-48C1-AB5B-8F2609ED0EDE}"/>
    <cellStyle name="Normal 2 2 2 2 18 2 4" xfId="3261" xr:uid="{E7381B64-9E0B-48E5-ABAE-6DB9D0A58FD9}"/>
    <cellStyle name="Normal 2 2 2 2 18 2 4 2" xfId="6163" xr:uid="{23BDFD36-6AD7-4810-ADEC-A869FA0B7A8E}"/>
    <cellStyle name="Normal 2 2 2 2 18 2 4 2 2" xfId="14805" xr:uid="{3B9B90F1-8A8F-46A0-91CB-B5B0F3D9CADC}"/>
    <cellStyle name="Normal 2 2 2 2 18 2 4 2 2 2" xfId="35173" xr:uid="{5B7B95E0-0B43-4503-9A2D-0010BB19B362}"/>
    <cellStyle name="Normal 2 2 2 2 18 2 4 2 3" xfId="21592" xr:uid="{F2A6AF92-952B-4F9E-A929-087FB0CFA18E}"/>
    <cellStyle name="Normal 2 2 2 2 18 2 4 2 3 2" xfId="41960" xr:uid="{065243B0-0FDB-498E-843F-E8D1F243271B}"/>
    <cellStyle name="Normal 2 2 2 2 18 2 4 2 4" xfId="28381" xr:uid="{45BD4D2B-B8B7-4C1D-8289-38019BF3A9CD}"/>
    <cellStyle name="Normal 2 2 2 2 18 2 4 2 5" xfId="48749" xr:uid="{86DF7C21-4869-42FE-9ADC-17680AD4F8AC}"/>
    <cellStyle name="Normal 2 2 2 2 18 2 4 3" xfId="11957" xr:uid="{7555A1FC-4810-4E33-8EA0-893A6B915521}"/>
    <cellStyle name="Normal 2 2 2 2 18 2 4 3 2" xfId="32325" xr:uid="{6758E9D2-FFAE-47CE-8057-8B1606D77423}"/>
    <cellStyle name="Normal 2 2 2 2 18 2 4 4" xfId="18744" xr:uid="{31BCEB22-2B57-43B0-A6C3-FD7DB0BB4315}"/>
    <cellStyle name="Normal 2 2 2 2 18 2 4 4 2" xfId="39112" xr:uid="{BBAF0FBB-7CE2-4482-A076-CD0EA31DF994}"/>
    <cellStyle name="Normal 2 2 2 2 18 2 4 5" xfId="25533" xr:uid="{4818EC10-8F52-4D35-8256-830F7C9FFDC2}"/>
    <cellStyle name="Normal 2 2 2 2 18 2 4 6" xfId="45901" xr:uid="{59261995-F0A9-4CEF-AEDB-81E928642EA4}"/>
    <cellStyle name="Normal 2 2 2 2 18 2 5" xfId="5451" xr:uid="{0BE7BBB0-79DD-49CF-B7F5-FE9E8AAA9D76}"/>
    <cellStyle name="Normal 2 2 2 2 18 2 5 2" xfId="14093" xr:uid="{057C0F35-D60F-450F-89D3-91A024EA1887}"/>
    <cellStyle name="Normal 2 2 2 2 18 2 5 2 2" xfId="34461" xr:uid="{F5793010-E37B-4EF4-A96A-00A3C0567F7F}"/>
    <cellStyle name="Normal 2 2 2 2 18 2 5 3" xfId="20880" xr:uid="{CA096115-FDBB-4B1F-B84B-AFD5F5747E25}"/>
    <cellStyle name="Normal 2 2 2 2 18 2 5 3 2" xfId="41248" xr:uid="{504C9B72-8723-4486-B0FB-E3ADD0DBB7F7}"/>
    <cellStyle name="Normal 2 2 2 2 18 2 5 4" xfId="27669" xr:uid="{D6E5D30F-8B70-4B85-A19E-3999F01F40A5}"/>
    <cellStyle name="Normal 2 2 2 2 18 2 5 5" xfId="48037" xr:uid="{2D736FF6-B155-4BE5-BED3-77899A72759B}"/>
    <cellStyle name="Normal 2 2 2 2 18 2 6" xfId="2512" xr:uid="{3329AB0C-F237-45B5-880C-C35FA20CF21E}"/>
    <cellStyle name="Normal 2 2 2 2 18 2 6 2" xfId="11245" xr:uid="{A5D7C8F8-EBA4-46A5-80BF-257CEBF84582}"/>
    <cellStyle name="Normal 2 2 2 2 18 2 6 2 2" xfId="31613" xr:uid="{1C3B170D-D55F-4227-9CFC-E77F0463C678}"/>
    <cellStyle name="Normal 2 2 2 2 18 2 6 3" xfId="18032" xr:uid="{8DFA6349-F1D7-4745-84F2-D8FA427623B4}"/>
    <cellStyle name="Normal 2 2 2 2 18 2 6 3 2" xfId="38400" xr:uid="{BB01A131-CD73-478C-99DF-C688887522C8}"/>
    <cellStyle name="Normal 2 2 2 2 18 2 6 4" xfId="24821" xr:uid="{CBCD5E21-A681-4EA7-AE2F-236D7AF132CF}"/>
    <cellStyle name="Normal 2 2 2 2 18 2 6 5" xfId="45189" xr:uid="{6BF6C88F-27BB-44B4-A2FB-5AED5D3D75C6}"/>
    <cellStyle name="Normal 2 2 2 2 18 2 7" xfId="10415" xr:uid="{A1FE7844-B920-4B6F-9146-DF4E5638C3AC}"/>
    <cellStyle name="Normal 2 2 2 2 18 2 7 2" xfId="30783" xr:uid="{6B5546C6-AA30-49E4-B501-C51F3198EECA}"/>
    <cellStyle name="Normal 2 2 2 2 18 2 8" xfId="17202" xr:uid="{C39A469C-DA3C-48D7-8231-CF5B69F14271}"/>
    <cellStyle name="Normal 2 2 2 2 18 2 8 2" xfId="37570" xr:uid="{1EE81D66-29ED-485F-9320-89947ADECE05}"/>
    <cellStyle name="Normal 2 2 2 2 18 2 9" xfId="23991" xr:uid="{A4E89718-8E51-4C39-A075-9A574A34B774}"/>
    <cellStyle name="Normal 2 2 2 2 18 2_Exec Drivers" xfId="9413" xr:uid="{5DC75AEE-0E7F-47F5-AEE0-5D50BB4B1E9D}"/>
    <cellStyle name="Normal 2 2 2 2 18 3" xfId="3561" xr:uid="{87269996-0C20-4593-8ACD-F7A8BB30B22C}"/>
    <cellStyle name="Normal 2 2 2 2 18 3 2" xfId="6445" xr:uid="{F0611F54-9F14-4FEF-9102-A04A9B6565D5}"/>
    <cellStyle name="Normal 2 2 2 2 18 3 2 2" xfId="15087" xr:uid="{158880D6-9252-430C-8922-8A200987454B}"/>
    <cellStyle name="Normal 2 2 2 2 18 3 2 2 2" xfId="35455" xr:uid="{083C9E5D-2D57-4672-BA6C-CA8EC167DA8C}"/>
    <cellStyle name="Normal 2 2 2 2 18 3 2 3" xfId="21874" xr:uid="{8B3C4467-FBF8-462E-A791-30EB59FC0263}"/>
    <cellStyle name="Normal 2 2 2 2 18 3 2 3 2" xfId="42242" xr:uid="{E3351978-60D9-498F-A2A5-92198373C4D7}"/>
    <cellStyle name="Normal 2 2 2 2 18 3 2 4" xfId="28663" xr:uid="{155D2DDC-FF9A-4C86-9450-FAD99A61310B}"/>
    <cellStyle name="Normal 2 2 2 2 18 3 2 5" xfId="49031" xr:uid="{475D107B-72C3-459A-BE95-17280C02EE7F}"/>
    <cellStyle name="Normal 2 2 2 2 18 3 3" xfId="12239" xr:uid="{75360157-A41B-4B86-ACDB-A0AF006E03EF}"/>
    <cellStyle name="Normal 2 2 2 2 18 3 3 2" xfId="32607" xr:uid="{FBD7E108-1B93-4D97-8BE3-98C1866E5C39}"/>
    <cellStyle name="Normal 2 2 2 2 18 3 4" xfId="19026" xr:uid="{8204741F-C2BB-4E00-9285-50EDA5B2AB9D}"/>
    <cellStyle name="Normal 2 2 2 2 18 3 4 2" xfId="39394" xr:uid="{049FF4E7-9D86-414B-91E0-75D8590CB1DF}"/>
    <cellStyle name="Normal 2 2 2 2 18 3 5" xfId="25815" xr:uid="{0150303A-8FA7-434B-9235-6DB50A226B17}"/>
    <cellStyle name="Normal 2 2 2 2 18 3 6" xfId="46183" xr:uid="{F1448575-1BBF-4EFC-85AB-826BFFBEF61A}"/>
    <cellStyle name="Normal 2 2 2 2 18 3_Exec Drivers" xfId="9291" xr:uid="{B064340F-0037-406E-9D0A-ED5E8AE89C4D}"/>
    <cellStyle name="Normal 2 2 2 2 18 4" xfId="4309" xr:uid="{2E7F6B14-AD5E-42CF-872A-320A72AD0A33}"/>
    <cellStyle name="Normal 2 2 2 2 18 4 2" xfId="7157" xr:uid="{61E65A12-473B-4E44-A925-CFA644957F1A}"/>
    <cellStyle name="Normal 2 2 2 2 18 4 2 2" xfId="15799" xr:uid="{99218FB3-7E66-4354-835B-232CE67DCCFB}"/>
    <cellStyle name="Normal 2 2 2 2 18 4 2 2 2" xfId="36167" xr:uid="{17EDD5C0-2DD0-498B-99E8-8B9BB56D39F8}"/>
    <cellStyle name="Normal 2 2 2 2 18 4 2 3" xfId="22586" xr:uid="{66F0143B-FBF7-4292-8D0F-5DC2AFF16D1A}"/>
    <cellStyle name="Normal 2 2 2 2 18 4 2 3 2" xfId="42954" xr:uid="{739033BA-B095-434F-8EEF-224A0C634688}"/>
    <cellStyle name="Normal 2 2 2 2 18 4 2 4" xfId="29375" xr:uid="{5B40F15A-6333-48BF-88F5-2529A6C125CC}"/>
    <cellStyle name="Normal 2 2 2 2 18 4 2 5" xfId="49743" xr:uid="{1D006E0C-7DBB-4C78-825B-EC16FAD86EDB}"/>
    <cellStyle name="Normal 2 2 2 2 18 4 3" xfId="12951" xr:uid="{453B40E7-E065-43D2-BD79-8A1FED054727}"/>
    <cellStyle name="Normal 2 2 2 2 18 4 3 2" xfId="33319" xr:uid="{4949FB5D-ECB6-4D7E-85D7-ADB7A4E8E87B}"/>
    <cellStyle name="Normal 2 2 2 2 18 4 4" xfId="19738" xr:uid="{8AF9C88F-91F3-4C79-BA1C-3727F29E5744}"/>
    <cellStyle name="Normal 2 2 2 2 18 4 4 2" xfId="40106" xr:uid="{62291D81-E4EA-45B7-9572-81B16348BB7B}"/>
    <cellStyle name="Normal 2 2 2 2 18 4 5" xfId="26527" xr:uid="{159EE0EC-26FC-4924-A766-7F72F95421F7}"/>
    <cellStyle name="Normal 2 2 2 2 18 4 6" xfId="46895" xr:uid="{43DA1865-F6C5-4F57-AE82-CAD0C6D192A2}"/>
    <cellStyle name="Normal 2 2 2 2 18 5" xfId="2813" xr:uid="{71DC33D5-65BC-44D6-B905-1AF5F6BC186E}"/>
    <cellStyle name="Normal 2 2 2 2 18 5 2" xfId="5733" xr:uid="{A9632807-DF3D-4BD8-A688-08C0AEC07BFC}"/>
    <cellStyle name="Normal 2 2 2 2 18 5 2 2" xfId="14375" xr:uid="{A571FA18-6C0E-417B-A997-A10F8A2E237A}"/>
    <cellStyle name="Normal 2 2 2 2 18 5 2 2 2" xfId="34743" xr:uid="{57893D29-7E95-4885-A7B8-63A27477897F}"/>
    <cellStyle name="Normal 2 2 2 2 18 5 2 3" xfId="21162" xr:uid="{BA81B907-0AB7-498A-89FE-2160DBFA9CCE}"/>
    <cellStyle name="Normal 2 2 2 2 18 5 2 3 2" xfId="41530" xr:uid="{2A2D5C73-6263-40CB-8287-4C413D974F64}"/>
    <cellStyle name="Normal 2 2 2 2 18 5 2 4" xfId="27951" xr:uid="{8CE180C2-509A-42A7-AC2D-D6B044748501}"/>
    <cellStyle name="Normal 2 2 2 2 18 5 2 5" xfId="48319" xr:uid="{CAE4F994-FE49-4431-BFB4-830D900A243E}"/>
    <cellStyle name="Normal 2 2 2 2 18 5 3" xfId="11527" xr:uid="{445F77ED-02CB-4DC4-BC6A-57DD6C297773}"/>
    <cellStyle name="Normal 2 2 2 2 18 5 3 2" xfId="31895" xr:uid="{A126DF62-E3B7-4D76-AB8B-A58A228307E6}"/>
    <cellStyle name="Normal 2 2 2 2 18 5 4" xfId="18314" xr:uid="{3B013D94-1E80-43E8-BF3F-24B690756C25}"/>
    <cellStyle name="Normal 2 2 2 2 18 5 4 2" xfId="38682" xr:uid="{0588141F-D63B-42E3-8B98-5BF2AEB8FA62}"/>
    <cellStyle name="Normal 2 2 2 2 18 5 5" xfId="25103" xr:uid="{DA69FB86-D452-462C-B492-71B8CFB8C81F}"/>
    <cellStyle name="Normal 2 2 2 2 18 5 6" xfId="45471" xr:uid="{B64B71A4-B469-4B59-BEBE-23C5EE73E46F}"/>
    <cellStyle name="Normal 2 2 2 2 18 6" xfId="5021" xr:uid="{C9BD05D9-1C38-486F-BEC6-83D1C0A05E83}"/>
    <cellStyle name="Normal 2 2 2 2 18 6 2" xfId="13663" xr:uid="{4A88C87E-0727-4528-80BB-A10EE0EEF9F5}"/>
    <cellStyle name="Normal 2 2 2 2 18 6 2 2" xfId="34031" xr:uid="{CD188489-D650-4CF2-888E-BBA3C4745ADF}"/>
    <cellStyle name="Normal 2 2 2 2 18 6 3" xfId="20450" xr:uid="{BDE4FF2B-5195-4CB0-B8E6-3E5F3F12A4ED}"/>
    <cellStyle name="Normal 2 2 2 2 18 6 3 2" xfId="40818" xr:uid="{DDEE7251-9F4F-4479-ACBD-91C862248514}"/>
    <cellStyle name="Normal 2 2 2 2 18 6 4" xfId="27239" xr:uid="{E01D6724-063A-45D3-85A8-0AE692F6EA78}"/>
    <cellStyle name="Normal 2 2 2 2 18 6 5" xfId="47607" xr:uid="{E9881AD1-65F3-4FEC-9B52-598C29D8A258}"/>
    <cellStyle name="Normal 2 2 2 2 18 7" xfId="1921" xr:uid="{39B2DA9C-4BA2-4E2E-8BA3-584A069DDC31}"/>
    <cellStyle name="Normal 2 2 2 2 18 7 2" xfId="10815" xr:uid="{967AB313-ACC4-4718-95B6-1DD57F27AD06}"/>
    <cellStyle name="Normal 2 2 2 2 18 7 2 2" xfId="31183" xr:uid="{3F5B9B09-3228-4409-B385-2A4DFAB2CFFD}"/>
    <cellStyle name="Normal 2 2 2 2 18 7 3" xfId="17602" xr:uid="{57C88E7B-21F6-4F62-8C83-D1B9ED948687}"/>
    <cellStyle name="Normal 2 2 2 2 18 7 3 2" xfId="37970" xr:uid="{69932D66-F2F5-406E-989F-EBD8B52E9B68}"/>
    <cellStyle name="Normal 2 2 2 2 18 7 4" xfId="24391" xr:uid="{37AD4016-D08C-4113-9D01-61CBDA1272DD}"/>
    <cellStyle name="Normal 2 2 2 2 18 7 5" xfId="44759" xr:uid="{EFA3FC11-EDF6-4137-B8A6-A24D3E04075F}"/>
    <cellStyle name="Normal 2 2 2 2 18 8" xfId="9831" xr:uid="{D03F8F9A-6D3B-4701-A49B-138A4EE6EE0F}"/>
    <cellStyle name="Normal 2 2 2 2 18 8 2" xfId="30199" xr:uid="{BD700C82-41F3-47A9-9EF3-EA83805DBC6E}"/>
    <cellStyle name="Normal 2 2 2 2 18 9" xfId="16619" xr:uid="{25949EEF-E39A-4560-A4FF-4483A4B0E467}"/>
    <cellStyle name="Normal 2 2 2 2 18 9 2" xfId="36987" xr:uid="{8BE7D34A-DDBA-48F4-AF09-EB236E3F70AA}"/>
    <cellStyle name="Normal 2 2 2 2 18_Exec Drivers" xfId="8487" xr:uid="{F789B90E-95D9-4FF3-8A72-816B09F69F0A}"/>
    <cellStyle name="Normal 2 2 2 2 19" xfId="243" xr:uid="{D0FC5146-E794-4E0B-8368-D6A208DE9E43}"/>
    <cellStyle name="Normal 2 2 2 2 19 10" xfId="23415" xr:uid="{C9DED437-194C-48E3-B621-09765CE8FAA9}"/>
    <cellStyle name="Normal 2 2 2 2 19 11" xfId="43783" xr:uid="{D4E841C3-FBE0-41FE-ABA9-2BE1EC3424D6}"/>
    <cellStyle name="Normal 2 2 2 2 19 2" xfId="1506" xr:uid="{2454CF67-C26B-4A94-885E-B93693D27E74}"/>
    <cellStyle name="Normal 2 2 2 2 19 2 10" xfId="44366" xr:uid="{4DC6DFB4-6D07-4A82-B574-F90B47598E09}"/>
    <cellStyle name="Normal 2 2 2 2 19 2 2" xfId="4002" xr:uid="{BBDA1E5D-C3AE-4F39-B120-6D80093DF938}"/>
    <cellStyle name="Normal 2 2 2 2 19 2 2 2" xfId="6868" xr:uid="{43387102-86EF-4937-B509-A0A236A36252}"/>
    <cellStyle name="Normal 2 2 2 2 19 2 2 2 2" xfId="15510" xr:uid="{47B3B666-FF79-4E07-949B-08D74015BE7B}"/>
    <cellStyle name="Normal 2 2 2 2 19 2 2 2 2 2" xfId="35878" xr:uid="{0C5B15A9-3AB8-41B3-92FF-F3F7717262B9}"/>
    <cellStyle name="Normal 2 2 2 2 19 2 2 2 3" xfId="22297" xr:uid="{FDD42EE2-EF2F-418F-8A04-1C8741768228}"/>
    <cellStyle name="Normal 2 2 2 2 19 2 2 2 3 2" xfId="42665" xr:uid="{B210F7CB-E943-4AB5-9C21-C15302840D3B}"/>
    <cellStyle name="Normal 2 2 2 2 19 2 2 2 4" xfId="29086" xr:uid="{B02BE2F0-5B1D-43CB-9367-43430E630919}"/>
    <cellStyle name="Normal 2 2 2 2 19 2 2 2 5" xfId="49454" xr:uid="{75EF6F2A-D8CA-4ED7-9241-F673A1D0D3AA}"/>
    <cellStyle name="Normal 2 2 2 2 19 2 2 3" xfId="12662" xr:uid="{669AC8A9-D2C7-42FF-A84F-E137F1032E07}"/>
    <cellStyle name="Normal 2 2 2 2 19 2 2 3 2" xfId="33030" xr:uid="{7FF903F0-2A25-4A6A-9763-7F1D475A3F49}"/>
    <cellStyle name="Normal 2 2 2 2 19 2 2 4" xfId="19449" xr:uid="{BBCE45F5-728B-459E-85E8-B6672F68EE62}"/>
    <cellStyle name="Normal 2 2 2 2 19 2 2 4 2" xfId="39817" xr:uid="{4CBB6939-DA4E-4165-8850-A5D4E4FC075F}"/>
    <cellStyle name="Normal 2 2 2 2 19 2 2 5" xfId="26238" xr:uid="{15278600-44D0-4A33-9B30-BD505DEC4FDC}"/>
    <cellStyle name="Normal 2 2 2 2 19 2 2 6" xfId="46606" xr:uid="{4F4C10D5-EFE3-49EC-AB2D-35433DE9BDAA}"/>
    <cellStyle name="Normal 2 2 2 2 19 2 2_Exec Drivers" xfId="9594" xr:uid="{B665A61C-A036-4F73-BD04-0CC6C3B220E7}"/>
    <cellStyle name="Normal 2 2 2 2 19 2 3" xfId="4732" xr:uid="{981D4CEB-E5B4-4DB4-A2C4-A1E9F8E6CC65}"/>
    <cellStyle name="Normal 2 2 2 2 19 2 3 2" xfId="7580" xr:uid="{3DD32A47-FFE3-4C2C-B059-7AA0009CE6EB}"/>
    <cellStyle name="Normal 2 2 2 2 19 2 3 2 2" xfId="16222" xr:uid="{098D82BA-DC7D-430D-9BFD-A0ED47F437D2}"/>
    <cellStyle name="Normal 2 2 2 2 19 2 3 2 2 2" xfId="36590" xr:uid="{1D812B6C-93A0-4ED7-B01D-5511BE43EDC3}"/>
    <cellStyle name="Normal 2 2 2 2 19 2 3 2 3" xfId="23009" xr:uid="{3CCC3578-A028-4969-86D4-32E72D9E96D2}"/>
    <cellStyle name="Normal 2 2 2 2 19 2 3 2 3 2" xfId="43377" xr:uid="{F9FBEA87-CB08-4B45-97D4-855C93C91D26}"/>
    <cellStyle name="Normal 2 2 2 2 19 2 3 2 4" xfId="29798" xr:uid="{28596193-D6C8-4A01-830F-6DDB9311B1E6}"/>
    <cellStyle name="Normal 2 2 2 2 19 2 3 2 5" xfId="50166" xr:uid="{CE902EE5-0C4F-41DB-B7AF-1516922ABCC1}"/>
    <cellStyle name="Normal 2 2 2 2 19 2 3 3" xfId="13374" xr:uid="{2B077F74-E7ED-4A3F-8DA6-1B34AF4B65BA}"/>
    <cellStyle name="Normal 2 2 2 2 19 2 3 3 2" xfId="33742" xr:uid="{0A8217F6-3D6E-4DE4-B2A5-AABB01A23027}"/>
    <cellStyle name="Normal 2 2 2 2 19 2 3 4" xfId="20161" xr:uid="{155162EF-91FB-47E0-B92A-8D759E6EBCC5}"/>
    <cellStyle name="Normal 2 2 2 2 19 2 3 4 2" xfId="40529" xr:uid="{B0649A80-BA8E-448B-9E59-C7097FAA18AE}"/>
    <cellStyle name="Normal 2 2 2 2 19 2 3 5" xfId="26950" xr:uid="{3F17CE70-C4FC-4C2C-A9E4-5E43E152FB84}"/>
    <cellStyle name="Normal 2 2 2 2 19 2 3 6" xfId="47318" xr:uid="{90178868-2E17-40BD-A7BA-3C4C7D7DA798}"/>
    <cellStyle name="Normal 2 2 2 2 19 2 4" xfId="3254" xr:uid="{BFB4484F-8F3C-40CA-98AD-E606D794B250}"/>
    <cellStyle name="Normal 2 2 2 2 19 2 4 2" xfId="6156" xr:uid="{30310971-8CF7-44C3-B5B8-AD4BE64AD3F8}"/>
    <cellStyle name="Normal 2 2 2 2 19 2 4 2 2" xfId="14798" xr:uid="{EB58FC37-C04E-4E00-BAEE-7FD1E9752AC9}"/>
    <cellStyle name="Normal 2 2 2 2 19 2 4 2 2 2" xfId="35166" xr:uid="{0CCE830C-ED0D-49BD-AEC2-63C3B5F86802}"/>
    <cellStyle name="Normal 2 2 2 2 19 2 4 2 3" xfId="21585" xr:uid="{CC8A87E2-6FBF-406F-AB8A-B2921E45EA25}"/>
    <cellStyle name="Normal 2 2 2 2 19 2 4 2 3 2" xfId="41953" xr:uid="{7251F7CF-23C7-4A59-9C51-9214BFB9535D}"/>
    <cellStyle name="Normal 2 2 2 2 19 2 4 2 4" xfId="28374" xr:uid="{A736D6A1-5485-4B06-A27D-905D2F943940}"/>
    <cellStyle name="Normal 2 2 2 2 19 2 4 2 5" xfId="48742" xr:uid="{21BD2D12-240A-4F23-8FC8-81DC68F09A63}"/>
    <cellStyle name="Normal 2 2 2 2 19 2 4 3" xfId="11950" xr:uid="{F3A337F4-CAB0-4733-BA84-20C6976276E9}"/>
    <cellStyle name="Normal 2 2 2 2 19 2 4 3 2" xfId="32318" xr:uid="{88916DED-091A-430B-8F73-F2504C496BB4}"/>
    <cellStyle name="Normal 2 2 2 2 19 2 4 4" xfId="18737" xr:uid="{5037ECD3-5C04-49D0-94FA-464C5FB3EE98}"/>
    <cellStyle name="Normal 2 2 2 2 19 2 4 4 2" xfId="39105" xr:uid="{9811B600-0323-4C03-9EEC-3F67F89F0496}"/>
    <cellStyle name="Normal 2 2 2 2 19 2 4 5" xfId="25526" xr:uid="{DC014622-4E0E-4D40-8DC2-DF97454337A6}"/>
    <cellStyle name="Normal 2 2 2 2 19 2 4 6" xfId="45894" xr:uid="{FA7BE663-61C0-4C8F-86D7-AD41ABA24D65}"/>
    <cellStyle name="Normal 2 2 2 2 19 2 5" xfId="5444" xr:uid="{8811CFA0-0D5B-458A-94CF-88B01EFD7275}"/>
    <cellStyle name="Normal 2 2 2 2 19 2 5 2" xfId="14086" xr:uid="{BAEBABBE-7375-4E18-9EF4-7448836091A5}"/>
    <cellStyle name="Normal 2 2 2 2 19 2 5 2 2" xfId="34454" xr:uid="{97001F03-60FD-4F63-A340-DC6A7CAE44A6}"/>
    <cellStyle name="Normal 2 2 2 2 19 2 5 3" xfId="20873" xr:uid="{F044CD80-B5CB-49FC-85FF-F0F20D8F9B18}"/>
    <cellStyle name="Normal 2 2 2 2 19 2 5 3 2" xfId="41241" xr:uid="{AD5DFFC0-EC21-41A3-8405-8215F06EC4BB}"/>
    <cellStyle name="Normal 2 2 2 2 19 2 5 4" xfId="27662" xr:uid="{730E11D0-1E1C-40E2-9773-B0CB2B6733E2}"/>
    <cellStyle name="Normal 2 2 2 2 19 2 5 5" xfId="48030" xr:uid="{30A0B1EE-CC46-4208-856B-91D9FF66D494}"/>
    <cellStyle name="Normal 2 2 2 2 19 2 6" xfId="2505" xr:uid="{C51E128B-FC6A-4B38-BD7D-CB5E3D6197CA}"/>
    <cellStyle name="Normal 2 2 2 2 19 2 6 2" xfId="11238" xr:uid="{4785F0BC-93C5-45D6-82D1-023B1B875E5E}"/>
    <cellStyle name="Normal 2 2 2 2 19 2 6 2 2" xfId="31606" xr:uid="{2B118873-09A0-4B4A-BB5F-11FCECA1384E}"/>
    <cellStyle name="Normal 2 2 2 2 19 2 6 3" xfId="18025" xr:uid="{20E6EC30-4501-4E85-87C4-C8C8312A17A8}"/>
    <cellStyle name="Normal 2 2 2 2 19 2 6 3 2" xfId="38393" xr:uid="{1232E3E0-6BF2-4E58-B996-697C66358641}"/>
    <cellStyle name="Normal 2 2 2 2 19 2 6 4" xfId="24814" xr:uid="{52D08187-B2F7-4A3B-B042-84A0FD5FADC3}"/>
    <cellStyle name="Normal 2 2 2 2 19 2 6 5" xfId="45182" xr:uid="{E5866825-FCE6-47E4-A3F3-EBC1E0A7FD3B}"/>
    <cellStyle name="Normal 2 2 2 2 19 2 7" xfId="10422" xr:uid="{8761A6E6-785A-402C-B195-D337CC72DBCF}"/>
    <cellStyle name="Normal 2 2 2 2 19 2 7 2" xfId="30790" xr:uid="{2DEE612A-B9C4-4735-B66A-DC3AE0B25E99}"/>
    <cellStyle name="Normal 2 2 2 2 19 2 8" xfId="17209" xr:uid="{FC44E4A1-48FA-4485-A304-D39509BF656E}"/>
    <cellStyle name="Normal 2 2 2 2 19 2 8 2" xfId="37577" xr:uid="{765DE91E-CF9F-4941-B6F6-F3799B09577D}"/>
    <cellStyle name="Normal 2 2 2 2 19 2 9" xfId="23998" xr:uid="{682BE11A-79EC-4983-9D55-FC37288DB1DE}"/>
    <cellStyle name="Normal 2 2 2 2 19 2_Exec Drivers" xfId="8732" xr:uid="{A4973D4B-A550-4A61-8D6E-172DE3FB41CE}"/>
    <cellStyle name="Normal 2 2 2 2 19 3" xfId="3562" xr:uid="{87AF8B45-49A1-47FD-94F8-C01D3EFD2222}"/>
    <cellStyle name="Normal 2 2 2 2 19 3 2" xfId="6446" xr:uid="{D68EF7B2-C7BC-46D5-9AE4-BC7F4C814E15}"/>
    <cellStyle name="Normal 2 2 2 2 19 3 2 2" xfId="15088" xr:uid="{8799A553-A6DA-42C0-9630-2CADFF635B46}"/>
    <cellStyle name="Normal 2 2 2 2 19 3 2 2 2" xfId="35456" xr:uid="{D74193F0-F6B0-43EA-B8B8-0A85F74D3AA2}"/>
    <cellStyle name="Normal 2 2 2 2 19 3 2 3" xfId="21875" xr:uid="{7C3D1BDA-0B16-4CF7-9102-EC2F5C6C8407}"/>
    <cellStyle name="Normal 2 2 2 2 19 3 2 3 2" xfId="42243" xr:uid="{1D6A8E69-BFA4-4685-96D8-6A82C97F5DF3}"/>
    <cellStyle name="Normal 2 2 2 2 19 3 2 4" xfId="28664" xr:uid="{A0BE9161-9ED9-479D-B9C0-2266F035E5AE}"/>
    <cellStyle name="Normal 2 2 2 2 19 3 2 5" xfId="49032" xr:uid="{9244D0D4-4D6E-41E0-AC81-88A00302B1D0}"/>
    <cellStyle name="Normal 2 2 2 2 19 3 3" xfId="12240" xr:uid="{6670F62D-B170-4C40-8E27-E9A233A4F489}"/>
    <cellStyle name="Normal 2 2 2 2 19 3 3 2" xfId="32608" xr:uid="{B8C55EFC-81E9-478D-9832-75DE2DA47EB2}"/>
    <cellStyle name="Normal 2 2 2 2 19 3 4" xfId="19027" xr:uid="{D25925CE-B3DD-4855-9C45-FD1BE9CA8CB0}"/>
    <cellStyle name="Normal 2 2 2 2 19 3 4 2" xfId="39395" xr:uid="{184D9393-8BE3-449D-81EA-6449F8AA771C}"/>
    <cellStyle name="Normal 2 2 2 2 19 3 5" xfId="25816" xr:uid="{FA18239B-9F58-4E32-A110-B9C01F6730BC}"/>
    <cellStyle name="Normal 2 2 2 2 19 3 6" xfId="46184" xr:uid="{17F7D705-8551-41D8-BA8C-0744A665A236}"/>
    <cellStyle name="Normal 2 2 2 2 19 3_Exec Drivers" xfId="8420" xr:uid="{C0B73A30-C902-4C92-8311-77E116E9F74D}"/>
    <cellStyle name="Normal 2 2 2 2 19 4" xfId="4310" xr:uid="{C4981BBE-B39C-46E2-94D1-26791BDAE6AE}"/>
    <cellStyle name="Normal 2 2 2 2 19 4 2" xfId="7158" xr:uid="{CA448C26-E81E-4092-BA63-5C5C06566E4A}"/>
    <cellStyle name="Normal 2 2 2 2 19 4 2 2" xfId="15800" xr:uid="{A32785C8-1D4F-4BCC-8E9A-51D3E1706EAB}"/>
    <cellStyle name="Normal 2 2 2 2 19 4 2 2 2" xfId="36168" xr:uid="{F95B94D8-422A-4BCA-BE5F-80BF018C7586}"/>
    <cellStyle name="Normal 2 2 2 2 19 4 2 3" xfId="22587" xr:uid="{D6AC30E1-B650-43E6-90F7-CB568CDAB14D}"/>
    <cellStyle name="Normal 2 2 2 2 19 4 2 3 2" xfId="42955" xr:uid="{EBE2449D-EA4B-40ED-BB1D-DBBF945D8803}"/>
    <cellStyle name="Normal 2 2 2 2 19 4 2 4" xfId="29376" xr:uid="{DCCCB9B3-75B9-4F85-8092-0ED0F4874809}"/>
    <cellStyle name="Normal 2 2 2 2 19 4 2 5" xfId="49744" xr:uid="{5DFE7B1B-96ED-45FF-ACA7-8CA1C74AA9B1}"/>
    <cellStyle name="Normal 2 2 2 2 19 4 3" xfId="12952" xr:uid="{598B7404-F138-4F59-BFD1-678FF17CE3E6}"/>
    <cellStyle name="Normal 2 2 2 2 19 4 3 2" xfId="33320" xr:uid="{743FD8DD-E555-4876-9D5D-267BFD81C9BD}"/>
    <cellStyle name="Normal 2 2 2 2 19 4 4" xfId="19739" xr:uid="{A3EE9768-20AE-4F71-A9D7-C2D0AF4467D5}"/>
    <cellStyle name="Normal 2 2 2 2 19 4 4 2" xfId="40107" xr:uid="{896019DD-330E-45B3-BD40-3409CC35F3EC}"/>
    <cellStyle name="Normal 2 2 2 2 19 4 5" xfId="26528" xr:uid="{85FFD804-C76F-4E3E-9172-7367462C60AF}"/>
    <cellStyle name="Normal 2 2 2 2 19 4 6" xfId="46896" xr:uid="{8BC8E543-E2CC-429A-9933-3F43B3B4AC3E}"/>
    <cellStyle name="Normal 2 2 2 2 19 5" xfId="2814" xr:uid="{D85FCD32-C7D6-46FA-A6CB-8F10E84E6793}"/>
    <cellStyle name="Normal 2 2 2 2 19 5 2" xfId="5734" xr:uid="{A67FF71E-196D-4147-B8F3-18F5F13B2D83}"/>
    <cellStyle name="Normal 2 2 2 2 19 5 2 2" xfId="14376" xr:uid="{0807A6AF-0EFD-4379-AFFA-49EA150A9440}"/>
    <cellStyle name="Normal 2 2 2 2 19 5 2 2 2" xfId="34744" xr:uid="{2B1C6C06-01FB-4E04-A260-184EB614E8C9}"/>
    <cellStyle name="Normal 2 2 2 2 19 5 2 3" xfId="21163" xr:uid="{31BCFB1F-F299-4A30-90FA-4899EAB09375}"/>
    <cellStyle name="Normal 2 2 2 2 19 5 2 3 2" xfId="41531" xr:uid="{B0BCA0EC-2861-4ABC-AE84-283264944F91}"/>
    <cellStyle name="Normal 2 2 2 2 19 5 2 4" xfId="27952" xr:uid="{4F2952B9-241D-4665-915A-251D7616BE6B}"/>
    <cellStyle name="Normal 2 2 2 2 19 5 2 5" xfId="48320" xr:uid="{56BF5F34-D5C1-44C4-8ADE-39AE11559831}"/>
    <cellStyle name="Normal 2 2 2 2 19 5 3" xfId="11528" xr:uid="{4863138A-F111-4574-B618-552C656D827D}"/>
    <cellStyle name="Normal 2 2 2 2 19 5 3 2" xfId="31896" xr:uid="{3B4E755B-3B43-4AAB-BECF-AE2AB9FA2AA1}"/>
    <cellStyle name="Normal 2 2 2 2 19 5 4" xfId="18315" xr:uid="{0930EF02-E272-416C-B9CA-4B2EA9ACED9D}"/>
    <cellStyle name="Normal 2 2 2 2 19 5 4 2" xfId="38683" xr:uid="{05C4CAEF-8938-4297-8DE5-665FF08CD944}"/>
    <cellStyle name="Normal 2 2 2 2 19 5 5" xfId="25104" xr:uid="{336D5FFD-F9B8-433B-B8A0-46361B62E047}"/>
    <cellStyle name="Normal 2 2 2 2 19 5 6" xfId="45472" xr:uid="{77D5ED2D-D2FB-43F7-ADD3-AC610D3CC73B}"/>
    <cellStyle name="Normal 2 2 2 2 19 6" xfId="5022" xr:uid="{D2C971A8-873D-4277-B4B1-46CC5C1E843C}"/>
    <cellStyle name="Normal 2 2 2 2 19 6 2" xfId="13664" xr:uid="{905047E3-B8EC-4809-A522-796E1ED1DEED}"/>
    <cellStyle name="Normal 2 2 2 2 19 6 2 2" xfId="34032" xr:uid="{4E8E8C75-08E0-4676-A8C3-AAF3FC5DDB2A}"/>
    <cellStyle name="Normal 2 2 2 2 19 6 3" xfId="20451" xr:uid="{D59161AF-B86F-4B9B-987D-492B95B04750}"/>
    <cellStyle name="Normal 2 2 2 2 19 6 3 2" xfId="40819" xr:uid="{D07A5148-F996-4EBD-BC17-1A42B9164ED7}"/>
    <cellStyle name="Normal 2 2 2 2 19 6 4" xfId="27240" xr:uid="{B84F9484-481C-47E8-B17B-38254CC1B8B2}"/>
    <cellStyle name="Normal 2 2 2 2 19 6 5" xfId="47608" xr:uid="{B42EBD6A-F432-4125-BDB6-3B62A2BD1036}"/>
    <cellStyle name="Normal 2 2 2 2 19 7" xfId="1922" xr:uid="{A8363F74-57BD-46DA-BA61-983444E33B08}"/>
    <cellStyle name="Normal 2 2 2 2 19 7 2" xfId="10816" xr:uid="{B7F21179-CF60-4C77-A110-43DA788F1C7B}"/>
    <cellStyle name="Normal 2 2 2 2 19 7 2 2" xfId="31184" xr:uid="{182A3C82-2E9E-4255-8E90-A27ECA1D8F04}"/>
    <cellStyle name="Normal 2 2 2 2 19 7 3" xfId="17603" xr:uid="{9E181546-C328-4A1E-9580-F09BE5B40B62}"/>
    <cellStyle name="Normal 2 2 2 2 19 7 3 2" xfId="37971" xr:uid="{E601DCCE-4F54-43D8-B333-1DEEF53144D1}"/>
    <cellStyle name="Normal 2 2 2 2 19 7 4" xfId="24392" xr:uid="{EC8C82AC-7119-4033-A4D5-EA94937A9936}"/>
    <cellStyle name="Normal 2 2 2 2 19 7 5" xfId="44760" xr:uid="{EFB71EB1-29DE-4BDF-A523-637277312870}"/>
    <cellStyle name="Normal 2 2 2 2 19 8" xfId="9838" xr:uid="{1BB143B8-3662-4D13-814E-139169CD03B9}"/>
    <cellStyle name="Normal 2 2 2 2 19 8 2" xfId="30206" xr:uid="{8A3F24BB-D75C-4389-A57B-D2955AF980A0}"/>
    <cellStyle name="Normal 2 2 2 2 19 9" xfId="16626" xr:uid="{858E3A19-51EF-4F99-8B13-3CC125B7AC14}"/>
    <cellStyle name="Normal 2 2 2 2 19 9 2" xfId="36994" xr:uid="{A04C03BA-3464-4284-BE42-E5BA3414CC39}"/>
    <cellStyle name="Normal 2 2 2 2 19_Exec Drivers" xfId="8670" xr:uid="{5908CDDB-D71A-4696-9720-8E9FE3C22322}"/>
    <cellStyle name="Normal 2 2 2 2 2" xfId="49" xr:uid="{3419DF80-B691-43CF-8662-994794358DF1}"/>
    <cellStyle name="Normal 2 2 2 2 2 10" xfId="143" xr:uid="{C2242B16-0426-42F3-B384-9AC2ED394100}"/>
    <cellStyle name="Normal 2 2 2 2 2 11" xfId="156" xr:uid="{13C21C3F-9A10-4A0F-8FCC-E54926629182}"/>
    <cellStyle name="Normal 2 2 2 2 2 12" xfId="169" xr:uid="{EB946DEE-7260-4E85-A891-20C710D5F91A}"/>
    <cellStyle name="Normal 2 2 2 2 2 13" xfId="182" xr:uid="{E50341B9-A7EC-421B-89B3-FBED50D42489}"/>
    <cellStyle name="Normal 2 2 2 2 2 14" xfId="195" xr:uid="{5307F58E-45C2-4F76-A5B6-36386969B1B0}"/>
    <cellStyle name="Normal 2 2 2 2 2 15" xfId="208" xr:uid="{04A77FF5-8A71-4089-9E0F-B766EE9AAE11}"/>
    <cellStyle name="Normal 2 2 2 2 2 16" xfId="221" xr:uid="{0A280D9A-54E9-470B-95BE-FE5DBC0C31BD}"/>
    <cellStyle name="Normal 2 2 2 2 2 17" xfId="234" xr:uid="{72AAF84D-F6FB-4F51-B815-81D7DD09EF24}"/>
    <cellStyle name="Normal 2 2 2 2 2 18" xfId="247" xr:uid="{ABC3BD3F-2A3A-4AAD-B36E-6273BC73B89E}"/>
    <cellStyle name="Normal 2 2 2 2 2 19" xfId="260" xr:uid="{7710ED6C-8B2D-4C31-9A06-B2E23233054F}"/>
    <cellStyle name="Normal 2 2 2 2 2 2" xfId="50" xr:uid="{75694249-2FF0-4962-B8FF-89A9FC0B7844}"/>
    <cellStyle name="Normal 2 2 2 2 2 2 2" xfId="480" xr:uid="{90A972B8-B119-4CD5-BAD2-778CD0AF4C0C}"/>
    <cellStyle name="Normal 2 2 2 2 2 2 2 10" xfId="9964" xr:uid="{1688E01A-6723-4B90-B6F0-57EFA5FF14B7}"/>
    <cellStyle name="Normal 2 2 2 2 2 2 2 10 2" xfId="30332" xr:uid="{C8D1AE3F-F558-4636-9FB1-DA8A70208882}"/>
    <cellStyle name="Normal 2 2 2 2 2 2 2 11" xfId="16752" xr:uid="{CAB86F39-31A3-4377-842B-8B6CD136180F}"/>
    <cellStyle name="Normal 2 2 2 2 2 2 2 11 2" xfId="37120" xr:uid="{600C983B-8292-4900-81E9-3235A98C03BC}"/>
    <cellStyle name="Normal 2 2 2 2 2 2 2 12" xfId="23541" xr:uid="{F8FF23A9-48FC-4EA2-AF8B-C10A27CB82C8}"/>
    <cellStyle name="Normal 2 2 2 2 2 2 2 13" xfId="43909" xr:uid="{1F9BD013-3924-4934-A3E7-1A545E295B64}"/>
    <cellStyle name="Normal 2 2 2 2 2 2 2 2" xfId="481" xr:uid="{26026B4F-52B1-4C38-BBDB-7119F8E10762}"/>
    <cellStyle name="Normal 2 2 2 2 2 2 2 3" xfId="501" xr:uid="{53BBB479-3755-430C-B2A1-17B9A3FB2EE6}"/>
    <cellStyle name="Normal 2 2 2 2 2 2 2 4" xfId="1631" xr:uid="{5CDE9F94-59CC-4035-88CC-83C5C0E6BEBC}"/>
    <cellStyle name="Normal 2 2 2 2 2 2 2 4 10" xfId="44491" xr:uid="{3EB8F500-E2D9-4EAF-B881-FBAB353FF36E}"/>
    <cellStyle name="Normal 2 2 2 2 2 2 2 4 2" xfId="4166" xr:uid="{1A2EF584-34CD-41E3-9907-63343476795A}"/>
    <cellStyle name="Normal 2 2 2 2 2 2 2 4 2 2" xfId="7014" xr:uid="{4E6C857F-9029-4831-A3BB-5AE182512384}"/>
    <cellStyle name="Normal 2 2 2 2 2 2 2 4 2 2 2" xfId="15656" xr:uid="{B9CFCE45-06D5-4458-ABDA-CF9112C5CE5A}"/>
    <cellStyle name="Normal 2 2 2 2 2 2 2 4 2 2 2 2" xfId="36024" xr:uid="{C0D5EF3C-4C08-4CD0-B792-89373152A332}"/>
    <cellStyle name="Normal 2 2 2 2 2 2 2 4 2 2 3" xfId="22443" xr:uid="{979E54EC-5D0B-4026-8B3F-1B7F826A7AB4}"/>
    <cellStyle name="Normal 2 2 2 2 2 2 2 4 2 2 3 2" xfId="42811" xr:uid="{6DA07122-BF69-4EA4-B9E6-E9ED2C6ECC84}"/>
    <cellStyle name="Normal 2 2 2 2 2 2 2 4 2 2 4" xfId="29232" xr:uid="{A24D6C50-2231-4F99-B9DB-4313198062F9}"/>
    <cellStyle name="Normal 2 2 2 2 2 2 2 4 2 2 5" xfId="49600" xr:uid="{9AA09E1C-BAD4-455F-B6DF-029618AA1945}"/>
    <cellStyle name="Normal 2 2 2 2 2 2 2 4 2 3" xfId="12808" xr:uid="{2CB9FD6C-D052-46B4-A50C-73320CB27C75}"/>
    <cellStyle name="Normal 2 2 2 2 2 2 2 4 2 3 2" xfId="33176" xr:uid="{7C7DC842-B5B0-46F1-9083-E8434A551BED}"/>
    <cellStyle name="Normal 2 2 2 2 2 2 2 4 2 4" xfId="19595" xr:uid="{721A4CE9-4F19-46C5-8CAA-2D1296177118}"/>
    <cellStyle name="Normal 2 2 2 2 2 2 2 4 2 4 2" xfId="39963" xr:uid="{762C059D-7E40-4AF0-8774-01DE63AF21A4}"/>
    <cellStyle name="Normal 2 2 2 2 2 2 2 4 2 5" xfId="26384" xr:uid="{46EED68B-7D15-43AB-B5BA-96EE5E3F9F28}"/>
    <cellStyle name="Normal 2 2 2 2 2 2 2 4 2 6" xfId="46752" xr:uid="{A86364E1-4090-4D6B-8DCE-6B95DA2B0E80}"/>
    <cellStyle name="Normal 2 2 2 2 2 2 2 4 2_Exec Drivers" xfId="9305" xr:uid="{AB8483C2-1005-4871-BFE5-470AA14C5F8F}"/>
    <cellStyle name="Normal 2 2 2 2 2 2 2 4 3" xfId="4878" xr:uid="{6D27CB40-44D4-43C7-A3DD-211A99881B1C}"/>
    <cellStyle name="Normal 2 2 2 2 2 2 2 4 3 2" xfId="7726" xr:uid="{F65B9308-839D-45B0-B551-9C74CE857EC1}"/>
    <cellStyle name="Normal 2 2 2 2 2 2 2 4 3 2 2" xfId="16368" xr:uid="{3D98C692-6378-4818-8A13-CBDC25CA01EC}"/>
    <cellStyle name="Normal 2 2 2 2 2 2 2 4 3 2 2 2" xfId="36736" xr:uid="{BC380728-80AD-473D-9C4D-F6DD318560B8}"/>
    <cellStyle name="Normal 2 2 2 2 2 2 2 4 3 2 3" xfId="23155" xr:uid="{1B01A943-6083-4872-A2F4-9E54C5AAFACE}"/>
    <cellStyle name="Normal 2 2 2 2 2 2 2 4 3 2 3 2" xfId="43523" xr:uid="{27929B7A-52E0-4AB9-800D-C033658D0D17}"/>
    <cellStyle name="Normal 2 2 2 2 2 2 2 4 3 2 4" xfId="29944" xr:uid="{673E05AF-7823-442C-8FB6-60463DB20CDC}"/>
    <cellStyle name="Normal 2 2 2 2 2 2 2 4 3 2 5" xfId="50312" xr:uid="{2A7D676A-F114-4152-80A9-8472791631B6}"/>
    <cellStyle name="Normal 2 2 2 2 2 2 2 4 3 3" xfId="13520" xr:uid="{196F81F0-6E0A-4823-B7C5-37B19E1314ED}"/>
    <cellStyle name="Normal 2 2 2 2 2 2 2 4 3 3 2" xfId="33888" xr:uid="{F20221D4-57A3-4541-BC6E-0C3817BAB5F5}"/>
    <cellStyle name="Normal 2 2 2 2 2 2 2 4 3 4" xfId="20307" xr:uid="{83258D1B-3796-42DA-B258-E53B4FF384BD}"/>
    <cellStyle name="Normal 2 2 2 2 2 2 2 4 3 4 2" xfId="40675" xr:uid="{2B5A69F3-1E5F-4231-A077-9686CC6D3C57}"/>
    <cellStyle name="Normal 2 2 2 2 2 2 2 4 3 5" xfId="27096" xr:uid="{4FFDF61F-58B6-4F81-9AFE-3D6C0F61A692}"/>
    <cellStyle name="Normal 2 2 2 2 2 2 2 4 3 6" xfId="47464" xr:uid="{D92E631D-61E3-435A-BF64-6113ABCE55A1}"/>
    <cellStyle name="Normal 2 2 2 2 2 2 2 4 4" xfId="3418" xr:uid="{D0B00EE5-5825-4460-AE4F-7A7BFEC8456B}"/>
    <cellStyle name="Normal 2 2 2 2 2 2 2 4 4 2" xfId="6302" xr:uid="{485B98AE-2FB2-4D63-9134-D0B622AA5FAD}"/>
    <cellStyle name="Normal 2 2 2 2 2 2 2 4 4 2 2" xfId="14944" xr:uid="{9317AB20-28E0-47B6-91F5-C0C6F5F18D3F}"/>
    <cellStyle name="Normal 2 2 2 2 2 2 2 4 4 2 2 2" xfId="35312" xr:uid="{9ED0D529-E91B-4CEC-BED9-9AA2AD4DA609}"/>
    <cellStyle name="Normal 2 2 2 2 2 2 2 4 4 2 3" xfId="21731" xr:uid="{4914FCA4-95CE-4B86-89D8-B053A152B217}"/>
    <cellStyle name="Normal 2 2 2 2 2 2 2 4 4 2 3 2" xfId="42099" xr:uid="{7E29EBFC-2025-4E4F-AA76-50146F94D35B}"/>
    <cellStyle name="Normal 2 2 2 2 2 2 2 4 4 2 4" xfId="28520" xr:uid="{518FAE8D-6EEC-468D-A0C0-CE40620DBDE9}"/>
    <cellStyle name="Normal 2 2 2 2 2 2 2 4 4 2 5" xfId="48888" xr:uid="{59A6C93C-2ABB-4397-BAA8-70048D348378}"/>
    <cellStyle name="Normal 2 2 2 2 2 2 2 4 4 3" xfId="12096" xr:uid="{A204F276-DC2A-430C-836B-C481B38D2F90}"/>
    <cellStyle name="Normal 2 2 2 2 2 2 2 4 4 3 2" xfId="32464" xr:uid="{EB1070E1-8277-4784-9A58-C7B7D57960AE}"/>
    <cellStyle name="Normal 2 2 2 2 2 2 2 4 4 4" xfId="18883" xr:uid="{1D0A3D95-4688-461E-A3DE-EE40E6CCEB8F}"/>
    <cellStyle name="Normal 2 2 2 2 2 2 2 4 4 4 2" xfId="39251" xr:uid="{2AB6895B-9C15-46CF-9D67-3F623D46F8A7}"/>
    <cellStyle name="Normal 2 2 2 2 2 2 2 4 4 5" xfId="25672" xr:uid="{16A4A95A-CA41-4BC2-94BF-2635D13E3602}"/>
    <cellStyle name="Normal 2 2 2 2 2 2 2 4 4 6" xfId="46040" xr:uid="{3B0DDDB9-DEB3-4ABE-95A5-5461BE283575}"/>
    <cellStyle name="Normal 2 2 2 2 2 2 2 4 5" xfId="5590" xr:uid="{223E7AAF-05D6-48A8-8C86-32A8717ADD48}"/>
    <cellStyle name="Normal 2 2 2 2 2 2 2 4 5 2" xfId="14232" xr:uid="{50B9E362-E528-4B93-B835-A3825585F874}"/>
    <cellStyle name="Normal 2 2 2 2 2 2 2 4 5 2 2" xfId="34600" xr:uid="{77F84A44-F2DD-43EC-9652-6CB56AC05355}"/>
    <cellStyle name="Normal 2 2 2 2 2 2 2 4 5 3" xfId="21019" xr:uid="{4460F60D-7240-4EAC-902A-DF1DA4FF912C}"/>
    <cellStyle name="Normal 2 2 2 2 2 2 2 4 5 3 2" xfId="41387" xr:uid="{3451D712-B3C1-41FC-8052-9B5285EDC791}"/>
    <cellStyle name="Normal 2 2 2 2 2 2 2 4 5 4" xfId="27808" xr:uid="{ED0B265F-DAD9-4A48-B286-530CD360046F}"/>
    <cellStyle name="Normal 2 2 2 2 2 2 2 4 5 5" xfId="48176" xr:uid="{96F34DB7-FF65-4CE7-9754-772EE464E8D9}"/>
    <cellStyle name="Normal 2 2 2 2 2 2 2 4 6" xfId="2669" xr:uid="{A0D1BB2E-3092-4A6A-B1B7-56C05F137703}"/>
    <cellStyle name="Normal 2 2 2 2 2 2 2 4 6 2" xfId="11384" xr:uid="{BAF68474-AD24-4337-83C4-82D9AD895785}"/>
    <cellStyle name="Normal 2 2 2 2 2 2 2 4 6 2 2" xfId="31752" xr:uid="{B26C6441-88CA-41F3-86BA-2D4AF2909776}"/>
    <cellStyle name="Normal 2 2 2 2 2 2 2 4 6 3" xfId="18171" xr:uid="{128CC253-B193-4BBD-B28F-3D20990DBABC}"/>
    <cellStyle name="Normal 2 2 2 2 2 2 2 4 6 3 2" xfId="38539" xr:uid="{9E4F5121-A1C5-4133-8A77-BCE82C60F5E9}"/>
    <cellStyle name="Normal 2 2 2 2 2 2 2 4 6 4" xfId="24960" xr:uid="{4FDE9FE9-D495-4C04-8F6A-686BFD64446E}"/>
    <cellStyle name="Normal 2 2 2 2 2 2 2 4 6 5" xfId="45328" xr:uid="{A647A781-93EC-4549-85C5-F9DAFDB488EC}"/>
    <cellStyle name="Normal 2 2 2 2 2 2 2 4 7" xfId="10547" xr:uid="{A2CE46FB-31DA-4B8F-A34F-5109F88781C8}"/>
    <cellStyle name="Normal 2 2 2 2 2 2 2 4 7 2" xfId="30915" xr:uid="{D3790A43-4155-4475-AFC5-FA4F62FDC6F0}"/>
    <cellStyle name="Normal 2 2 2 2 2 2 2 4 8" xfId="17334" xr:uid="{0085344E-E285-429B-BC7A-B11DE1A27A0E}"/>
    <cellStyle name="Normal 2 2 2 2 2 2 2 4 8 2" xfId="37702" xr:uid="{18DBEF0F-0285-494A-ACE6-4D6FB9B3F086}"/>
    <cellStyle name="Normal 2 2 2 2 2 2 2 4 9" xfId="24123" xr:uid="{D1577334-0E1E-403C-AB20-2D18DDB54472}"/>
    <cellStyle name="Normal 2 2 2 2 2 2 2 4_Exec Drivers" xfId="9085" xr:uid="{3BB21FA2-5DB7-471E-9BB9-99544BC75A75}"/>
    <cellStyle name="Normal 2 2 2 2 2 2 2 5" xfId="3564" xr:uid="{607E239B-FD23-41C0-B34B-761DB0B690BE}"/>
    <cellStyle name="Normal 2 2 2 2 2 2 2 5 2" xfId="6448" xr:uid="{79CAE582-633E-4109-B141-4B8C7518C9C5}"/>
    <cellStyle name="Normal 2 2 2 2 2 2 2 5 2 2" xfId="15090" xr:uid="{ED24EC96-E70D-46B5-B73F-5FB2A0D28103}"/>
    <cellStyle name="Normal 2 2 2 2 2 2 2 5 2 2 2" xfId="35458" xr:uid="{4E892147-3610-478C-9F9C-E4F0D6B54A1B}"/>
    <cellStyle name="Normal 2 2 2 2 2 2 2 5 2 3" xfId="21877" xr:uid="{1199E6FB-32A7-44BB-8EFD-91494B4AA192}"/>
    <cellStyle name="Normal 2 2 2 2 2 2 2 5 2 3 2" xfId="42245" xr:uid="{50DEB515-A225-48E1-8224-E8231AB7FA20}"/>
    <cellStyle name="Normal 2 2 2 2 2 2 2 5 2 4" xfId="28666" xr:uid="{F0866EA0-7E6E-4EAF-A324-82213D748E20}"/>
    <cellStyle name="Normal 2 2 2 2 2 2 2 5 2 5" xfId="49034" xr:uid="{D050CED3-F199-4D45-975D-C5B0B81B02B9}"/>
    <cellStyle name="Normal 2 2 2 2 2 2 2 5 3" xfId="12242" xr:uid="{C4FEA469-6E0A-4C8A-9073-2B9DB506F17A}"/>
    <cellStyle name="Normal 2 2 2 2 2 2 2 5 3 2" xfId="32610" xr:uid="{2B000170-E0C4-4432-8A57-780C2F2A2B73}"/>
    <cellStyle name="Normal 2 2 2 2 2 2 2 5 4" xfId="19029" xr:uid="{774C346D-3A5C-4C6A-ADC0-EB605B6593A1}"/>
    <cellStyle name="Normal 2 2 2 2 2 2 2 5 4 2" xfId="39397" xr:uid="{F66D8FBB-A301-4475-9C86-96F5D8517E39}"/>
    <cellStyle name="Normal 2 2 2 2 2 2 2 5 5" xfId="25818" xr:uid="{5694B277-E824-4B08-B188-E2576E2010DE}"/>
    <cellStyle name="Normal 2 2 2 2 2 2 2 5 6" xfId="46186" xr:uid="{265AA211-A799-4C75-8E6B-F59D8CF7F5CB}"/>
    <cellStyle name="Normal 2 2 2 2 2 2 2 5_Exec Drivers" xfId="9377" xr:uid="{D3990E65-8C9C-4A0C-9DA3-9AB538B68688}"/>
    <cellStyle name="Normal 2 2 2 2 2 2 2 6" xfId="4312" xr:uid="{B4A8E0BA-1F84-42D5-8FC9-169A679E445B}"/>
    <cellStyle name="Normal 2 2 2 2 2 2 2 6 2" xfId="7160" xr:uid="{90BCCA82-2FF7-4E8C-A695-0DFCAA31B8B8}"/>
    <cellStyle name="Normal 2 2 2 2 2 2 2 6 2 2" xfId="15802" xr:uid="{598CBBE9-F56E-436C-9F17-241D9C380702}"/>
    <cellStyle name="Normal 2 2 2 2 2 2 2 6 2 2 2" xfId="36170" xr:uid="{6D45DA42-BB6D-409A-A58C-4D67B0721404}"/>
    <cellStyle name="Normal 2 2 2 2 2 2 2 6 2 3" xfId="22589" xr:uid="{98A12191-F2DF-4C1A-9C3A-58DA3198E9BB}"/>
    <cellStyle name="Normal 2 2 2 2 2 2 2 6 2 3 2" xfId="42957" xr:uid="{DCA197C9-0728-424B-8216-0F01983F21A7}"/>
    <cellStyle name="Normal 2 2 2 2 2 2 2 6 2 4" xfId="29378" xr:uid="{9EA0DA1B-265D-4AA2-ACBE-57D58770D576}"/>
    <cellStyle name="Normal 2 2 2 2 2 2 2 6 2 5" xfId="49746" xr:uid="{8B4A8191-BE7E-464C-86F4-E1CA442B049E}"/>
    <cellStyle name="Normal 2 2 2 2 2 2 2 6 3" xfId="12954" xr:uid="{8143B16E-C4B7-45A1-AE51-FDA850E2A14C}"/>
    <cellStyle name="Normal 2 2 2 2 2 2 2 6 3 2" xfId="33322" xr:uid="{BE6C4620-CDE5-4B6A-97A3-95703D16C0E7}"/>
    <cellStyle name="Normal 2 2 2 2 2 2 2 6 4" xfId="19741" xr:uid="{630ECF2B-6F12-4080-9E6A-CFEC482173A9}"/>
    <cellStyle name="Normal 2 2 2 2 2 2 2 6 4 2" xfId="40109" xr:uid="{78FFF9F8-8171-4961-B532-A0ABE3A8E16C}"/>
    <cellStyle name="Normal 2 2 2 2 2 2 2 6 5" xfId="26530" xr:uid="{3A81D153-8427-48EE-86EA-EA56DA42E35E}"/>
    <cellStyle name="Normal 2 2 2 2 2 2 2 6 6" xfId="46898" xr:uid="{11EEAAFC-2D01-4383-B134-72AD098B37CF}"/>
    <cellStyle name="Normal 2 2 2 2 2 2 2 7" xfId="2816" xr:uid="{9BEC059E-BC11-4F69-8502-95364D276721}"/>
    <cellStyle name="Normal 2 2 2 2 2 2 2 7 2" xfId="5736" xr:uid="{6551F821-3901-457E-9AC9-F5B5BCA927DF}"/>
    <cellStyle name="Normal 2 2 2 2 2 2 2 7 2 2" xfId="14378" xr:uid="{0D66068F-D639-4DEA-AA3F-2FF094234627}"/>
    <cellStyle name="Normal 2 2 2 2 2 2 2 7 2 2 2" xfId="34746" xr:uid="{BE27A027-806C-4E14-A3EC-E3192079164A}"/>
    <cellStyle name="Normal 2 2 2 2 2 2 2 7 2 3" xfId="21165" xr:uid="{19A81368-3DC7-4F7B-B34F-51B0C8A48483}"/>
    <cellStyle name="Normal 2 2 2 2 2 2 2 7 2 3 2" xfId="41533" xr:uid="{A19208FD-88AF-4B84-8479-0205FC001D24}"/>
    <cellStyle name="Normal 2 2 2 2 2 2 2 7 2 4" xfId="27954" xr:uid="{03B6E2EF-D765-4B90-977C-884BF47F71F9}"/>
    <cellStyle name="Normal 2 2 2 2 2 2 2 7 2 5" xfId="48322" xr:uid="{AD59B512-6AC1-47F5-A47D-EE55709C28AF}"/>
    <cellStyle name="Normal 2 2 2 2 2 2 2 7 3" xfId="11530" xr:uid="{0863E78D-C469-4B6D-9898-38049F045B65}"/>
    <cellStyle name="Normal 2 2 2 2 2 2 2 7 3 2" xfId="31898" xr:uid="{2226A40B-A79E-44F7-95D8-0872AD81C6AE}"/>
    <cellStyle name="Normal 2 2 2 2 2 2 2 7 4" xfId="18317" xr:uid="{424D9230-8750-41A0-9BD6-B3F16EE6CB92}"/>
    <cellStyle name="Normal 2 2 2 2 2 2 2 7 4 2" xfId="38685" xr:uid="{8F0FA933-A1BA-4EB0-8F5C-5A710CF96072}"/>
    <cellStyle name="Normal 2 2 2 2 2 2 2 7 5" xfId="25106" xr:uid="{6784B715-7E02-4445-9C7E-B1AF0FB7EF18}"/>
    <cellStyle name="Normal 2 2 2 2 2 2 2 7 6" xfId="45474" xr:uid="{495ACD09-A5C9-4040-B119-15E96E406E18}"/>
    <cellStyle name="Normal 2 2 2 2 2 2 2 8" xfId="5024" xr:uid="{87491413-ACAB-44CB-A66B-12D57D95ED93}"/>
    <cellStyle name="Normal 2 2 2 2 2 2 2 8 2" xfId="13666" xr:uid="{4CCF3642-645B-41E3-A200-718C910579CC}"/>
    <cellStyle name="Normal 2 2 2 2 2 2 2 8 2 2" xfId="34034" xr:uid="{229B91E1-0534-4561-A8EB-89B31A082701}"/>
    <cellStyle name="Normal 2 2 2 2 2 2 2 8 3" xfId="20453" xr:uid="{DFF6893B-814A-4734-A328-7BFA36B2A832}"/>
    <cellStyle name="Normal 2 2 2 2 2 2 2 8 3 2" xfId="40821" xr:uid="{1BE54A9A-046D-486B-9DB5-B037B1903AE7}"/>
    <cellStyle name="Normal 2 2 2 2 2 2 2 8 4" xfId="27242" xr:uid="{B6E6DFD2-58B2-4692-8741-C930EFE1813B}"/>
    <cellStyle name="Normal 2 2 2 2 2 2 2 8 5" xfId="47610" xr:uid="{409E8539-5986-4845-94B9-DFAFA5464C45}"/>
    <cellStyle name="Normal 2 2 2 2 2 2 2 9" xfId="1927" xr:uid="{70DC99FB-768F-4982-886D-F2F6F3CBD445}"/>
    <cellStyle name="Normal 2 2 2 2 2 2 2 9 2" xfId="10818" xr:uid="{10704ED1-FFE7-4DBC-9A6E-9A12CF5A5A7C}"/>
    <cellStyle name="Normal 2 2 2 2 2 2 2 9 2 2" xfId="31186" xr:uid="{32330F73-B1BC-41F0-A708-DC76263EC70D}"/>
    <cellStyle name="Normal 2 2 2 2 2 2 2 9 3" xfId="17605" xr:uid="{7D7D99BC-D30D-43C3-AB1A-36CCB13977AC}"/>
    <cellStyle name="Normal 2 2 2 2 2 2 2 9 3 2" xfId="37973" xr:uid="{4B2F387F-F6AD-4E83-85BF-C84EC6D7808E}"/>
    <cellStyle name="Normal 2 2 2 2 2 2 2 9 4" xfId="24394" xr:uid="{20675105-96B9-48F7-A1C5-551F16D09F2C}"/>
    <cellStyle name="Normal 2 2 2 2 2 2 2 9 5" xfId="44762" xr:uid="{F99C6B51-B7BA-4699-8671-9D8D0BA25197}"/>
    <cellStyle name="Normal 2 2 2 2 2 2 2_Exec Drivers" xfId="8354" xr:uid="{20C563BB-9BDC-4E7E-9C10-F2E633D235E5}"/>
    <cellStyle name="Normal 2 2 2 2 2 2 3" xfId="502" xr:uid="{B227C1E6-A2CE-4EBE-919B-EBA9D5DC3ECD}"/>
    <cellStyle name="Normal 2 2 2 2 2 2 3 10" xfId="23552" xr:uid="{CEEFCD43-E3AC-4FAD-A784-33E3D18B675E}"/>
    <cellStyle name="Normal 2 2 2 2 2 2 3 11" xfId="43920" xr:uid="{75ACFE22-AA28-45FA-BD3C-F09D2A2DA248}"/>
    <cellStyle name="Normal 2 2 2 2 2 2 3 2" xfId="1642" xr:uid="{8BF15C2E-65F5-403F-82A6-6EA25DF06E7B}"/>
    <cellStyle name="Normal 2 2 2 2 2 2 3 2 10" xfId="44502" xr:uid="{729E52E6-E51A-4F6A-AAEE-74EC1D8D4C8A}"/>
    <cellStyle name="Normal 2 2 2 2 2 2 3 2 2" xfId="4177" xr:uid="{D53B7A7C-CA35-4E4B-9571-527CD6352396}"/>
    <cellStyle name="Normal 2 2 2 2 2 2 3 2 2 2" xfId="7025" xr:uid="{8495D50F-7299-4895-875D-4844B800801B}"/>
    <cellStyle name="Normal 2 2 2 2 2 2 3 2 2 2 2" xfId="15667" xr:uid="{F4902F70-1BE2-4035-8F2C-4A910B4DBC8B}"/>
    <cellStyle name="Normal 2 2 2 2 2 2 3 2 2 2 2 2" xfId="36035" xr:uid="{7CDCD1A2-BA8A-4092-9CB9-237B220513B4}"/>
    <cellStyle name="Normal 2 2 2 2 2 2 3 2 2 2 3" xfId="22454" xr:uid="{94460BD5-79F9-40FF-8712-4988CAD94F6B}"/>
    <cellStyle name="Normal 2 2 2 2 2 2 3 2 2 2 3 2" xfId="42822" xr:uid="{58CF631C-767C-46D4-96A6-85F2F9ADB8B4}"/>
    <cellStyle name="Normal 2 2 2 2 2 2 3 2 2 2 4" xfId="29243" xr:uid="{7BBEBE6A-C8B7-4B07-8147-0CC085405384}"/>
    <cellStyle name="Normal 2 2 2 2 2 2 3 2 2 2 5" xfId="49611" xr:uid="{2055D1C2-6425-4DC3-B0A7-ADF5FED055EC}"/>
    <cellStyle name="Normal 2 2 2 2 2 2 3 2 2 3" xfId="12819" xr:uid="{ABF1FEA1-8C9F-4602-A329-8540B25209D7}"/>
    <cellStyle name="Normal 2 2 2 2 2 2 3 2 2 3 2" xfId="33187" xr:uid="{EA3491E5-5B26-4535-83E3-FD31214D5D9B}"/>
    <cellStyle name="Normal 2 2 2 2 2 2 3 2 2 4" xfId="19606" xr:uid="{17875A30-ABA8-458D-A008-E1443422B7A6}"/>
    <cellStyle name="Normal 2 2 2 2 2 2 3 2 2 4 2" xfId="39974" xr:uid="{5B154AC5-D1EC-4477-860B-EE0E4CA6E610}"/>
    <cellStyle name="Normal 2 2 2 2 2 2 3 2 2 5" xfId="26395" xr:uid="{DC278019-305C-4C78-820C-4C4B4023B56E}"/>
    <cellStyle name="Normal 2 2 2 2 2 2 3 2 2 6" xfId="46763" xr:uid="{6C6D0B80-F592-4E93-A988-5B8159A8F7FE}"/>
    <cellStyle name="Normal 2 2 2 2 2 2 3 2 2_Exec Drivers" xfId="9045" xr:uid="{574ACE8C-2C29-40D8-9EAE-70FB721B54D4}"/>
    <cellStyle name="Normal 2 2 2 2 2 2 3 2 3" xfId="4889" xr:uid="{BA3FE2C2-04C4-4657-8F05-C2106A0A18B2}"/>
    <cellStyle name="Normal 2 2 2 2 2 2 3 2 3 2" xfId="7737" xr:uid="{82487393-C66C-4FFA-AA97-00C55FC694E0}"/>
    <cellStyle name="Normal 2 2 2 2 2 2 3 2 3 2 2" xfId="16379" xr:uid="{9D926D20-1202-40ED-ACFE-AE198789C54E}"/>
    <cellStyle name="Normal 2 2 2 2 2 2 3 2 3 2 2 2" xfId="36747" xr:uid="{C26B07B6-25AD-4434-9A54-89764AA3AE4E}"/>
    <cellStyle name="Normal 2 2 2 2 2 2 3 2 3 2 3" xfId="23166" xr:uid="{03C26176-8920-4D04-858F-C297E9A3EF40}"/>
    <cellStyle name="Normal 2 2 2 2 2 2 3 2 3 2 3 2" xfId="43534" xr:uid="{CD8E8AD0-C8E0-47A5-9514-55E5FBD22595}"/>
    <cellStyle name="Normal 2 2 2 2 2 2 3 2 3 2 4" xfId="29955" xr:uid="{C576ECE8-92B9-4736-A936-195EE4025F31}"/>
    <cellStyle name="Normal 2 2 2 2 2 2 3 2 3 2 5" xfId="50323" xr:uid="{978BC67D-222B-446B-8F13-D2CF03110570}"/>
    <cellStyle name="Normal 2 2 2 2 2 2 3 2 3 3" xfId="13531" xr:uid="{A9EDD494-8D9C-45FC-ADB1-840A9F5EDAD7}"/>
    <cellStyle name="Normal 2 2 2 2 2 2 3 2 3 3 2" xfId="33899" xr:uid="{D62F96C6-EE0F-4307-97E2-980B9CB8E193}"/>
    <cellStyle name="Normal 2 2 2 2 2 2 3 2 3 4" xfId="20318" xr:uid="{28F4AEC7-8901-4F05-ADDD-02F3D0A4DCD3}"/>
    <cellStyle name="Normal 2 2 2 2 2 2 3 2 3 4 2" xfId="40686" xr:uid="{60CF806D-DC36-428D-B84A-3A11410E27A8}"/>
    <cellStyle name="Normal 2 2 2 2 2 2 3 2 3 5" xfId="27107" xr:uid="{6C080C33-F600-4B99-AD28-BDC066BF7FF9}"/>
    <cellStyle name="Normal 2 2 2 2 2 2 3 2 3 6" xfId="47475" xr:uid="{1B5855CE-FB95-43AF-AA18-11523CBB0511}"/>
    <cellStyle name="Normal 2 2 2 2 2 2 3 2 4" xfId="3429" xr:uid="{029A489E-B9D6-4F5F-B30F-6B990F912B50}"/>
    <cellStyle name="Normal 2 2 2 2 2 2 3 2 4 2" xfId="6313" xr:uid="{25E86A00-2FB3-4470-B328-C2D3C070FC05}"/>
    <cellStyle name="Normal 2 2 2 2 2 2 3 2 4 2 2" xfId="14955" xr:uid="{BE550026-ACBF-44D8-AFB6-FF19A8FBC0BD}"/>
    <cellStyle name="Normal 2 2 2 2 2 2 3 2 4 2 2 2" xfId="35323" xr:uid="{AFADA940-6DF1-4843-8165-EA93AAA815BC}"/>
    <cellStyle name="Normal 2 2 2 2 2 2 3 2 4 2 3" xfId="21742" xr:uid="{ECCF5C42-D275-4B0F-ADEB-8AEE25FDB8CA}"/>
    <cellStyle name="Normal 2 2 2 2 2 2 3 2 4 2 3 2" xfId="42110" xr:uid="{77850840-84CB-4A1F-952A-0331525ABFE0}"/>
    <cellStyle name="Normal 2 2 2 2 2 2 3 2 4 2 4" xfId="28531" xr:uid="{F6BD509B-AB99-4A91-92AD-36B670A096A7}"/>
    <cellStyle name="Normal 2 2 2 2 2 2 3 2 4 2 5" xfId="48899" xr:uid="{E21D5AE8-E9A8-45F7-A587-3CE38D5148B1}"/>
    <cellStyle name="Normal 2 2 2 2 2 2 3 2 4 3" xfId="12107" xr:uid="{B23FC086-12B3-4EED-98AC-9C8EBB7FD2E6}"/>
    <cellStyle name="Normal 2 2 2 2 2 2 3 2 4 3 2" xfId="32475" xr:uid="{84F1CCED-279F-4266-B672-ECCAFD0BE444}"/>
    <cellStyle name="Normal 2 2 2 2 2 2 3 2 4 4" xfId="18894" xr:uid="{F2C12707-698C-4C12-A29A-EF2F9A9FBB72}"/>
    <cellStyle name="Normal 2 2 2 2 2 2 3 2 4 4 2" xfId="39262" xr:uid="{1A6E0205-2340-4434-84DE-64D00496B0DF}"/>
    <cellStyle name="Normal 2 2 2 2 2 2 3 2 4 5" xfId="25683" xr:uid="{AED71F26-8366-4E5A-BB82-CB6BC3E0B6FE}"/>
    <cellStyle name="Normal 2 2 2 2 2 2 3 2 4 6" xfId="46051" xr:uid="{63262C15-9DDC-4C49-BCAB-035979EB2E13}"/>
    <cellStyle name="Normal 2 2 2 2 2 2 3 2 5" xfId="5601" xr:uid="{9B5DF200-7EE9-433A-8E0C-5F31AC139397}"/>
    <cellStyle name="Normal 2 2 2 2 2 2 3 2 5 2" xfId="14243" xr:uid="{3406DF11-F9D0-4212-9601-01142AA7BE8A}"/>
    <cellStyle name="Normal 2 2 2 2 2 2 3 2 5 2 2" xfId="34611" xr:uid="{AB1AC40D-B68B-4B4C-8206-77B0858C9E71}"/>
    <cellStyle name="Normal 2 2 2 2 2 2 3 2 5 3" xfId="21030" xr:uid="{BCCF1E40-0F71-4DCD-AA17-D68E2BE4DB5D}"/>
    <cellStyle name="Normal 2 2 2 2 2 2 3 2 5 3 2" xfId="41398" xr:uid="{2AEA4B08-A8D9-4006-A219-5BFB74C7E48E}"/>
    <cellStyle name="Normal 2 2 2 2 2 2 3 2 5 4" xfId="27819" xr:uid="{05562868-C0AC-4E5B-A7BF-5AD18C64FD44}"/>
    <cellStyle name="Normal 2 2 2 2 2 2 3 2 5 5" xfId="48187" xr:uid="{D6CACDC0-67B0-4946-AA28-6D99136FDE07}"/>
    <cellStyle name="Normal 2 2 2 2 2 2 3 2 6" xfId="2680" xr:uid="{CF3BC7D1-D8C1-4B14-BA0A-1E1AB11AE5AC}"/>
    <cellStyle name="Normal 2 2 2 2 2 2 3 2 6 2" xfId="11395" xr:uid="{C12E85EB-FAFB-40E4-8687-DC9CA7F72EB5}"/>
    <cellStyle name="Normal 2 2 2 2 2 2 3 2 6 2 2" xfId="31763" xr:uid="{CA021A56-E8A5-410A-8790-4F53DDD25932}"/>
    <cellStyle name="Normal 2 2 2 2 2 2 3 2 6 3" xfId="18182" xr:uid="{B7C2451D-6EB0-46A8-B79F-319E8B5AC758}"/>
    <cellStyle name="Normal 2 2 2 2 2 2 3 2 6 3 2" xfId="38550" xr:uid="{048CC622-129C-4114-A05E-5F41391AC8E6}"/>
    <cellStyle name="Normal 2 2 2 2 2 2 3 2 6 4" xfId="24971" xr:uid="{B5401A37-B4A0-44CB-83FF-D40A84FBD613}"/>
    <cellStyle name="Normal 2 2 2 2 2 2 3 2 6 5" xfId="45339" xr:uid="{5768D82B-5330-4D8B-8212-D2900F65C8EE}"/>
    <cellStyle name="Normal 2 2 2 2 2 2 3 2 7" xfId="10558" xr:uid="{9FD16CC3-1436-4464-A7BB-38C8CCF76BB5}"/>
    <cellStyle name="Normal 2 2 2 2 2 2 3 2 7 2" xfId="30926" xr:uid="{81547CD8-AC1D-4E67-875E-F466C7ED5E51}"/>
    <cellStyle name="Normal 2 2 2 2 2 2 3 2 8" xfId="17345" xr:uid="{0442033D-5F82-4EF3-B77E-D8E824BE4E30}"/>
    <cellStyle name="Normal 2 2 2 2 2 2 3 2 8 2" xfId="37713" xr:uid="{723FBF2C-3568-4F5B-9EF6-2B71FDFBE78A}"/>
    <cellStyle name="Normal 2 2 2 2 2 2 3 2 9" xfId="24134" xr:uid="{76ED566D-0C67-48E6-8484-26EF2D7CBC0B}"/>
    <cellStyle name="Normal 2 2 2 2 2 2 3 2_Exec Drivers" xfId="9351" xr:uid="{F3023415-0D51-461E-A849-0E83ED4362BA}"/>
    <cellStyle name="Normal 2 2 2 2 2 2 3 3" xfId="3565" xr:uid="{ED99D8DF-BC61-4F1D-BC55-B29B0087731B}"/>
    <cellStyle name="Normal 2 2 2 2 2 2 3 3 2" xfId="6449" xr:uid="{C36C00A0-3BE2-4063-AFD2-5EBE2AF44A89}"/>
    <cellStyle name="Normal 2 2 2 2 2 2 3 3 2 2" xfId="15091" xr:uid="{F58B6719-E83B-4B33-A53A-6503E939B8E3}"/>
    <cellStyle name="Normal 2 2 2 2 2 2 3 3 2 2 2" xfId="35459" xr:uid="{CF23AA77-D87F-46F2-9C14-E1DD5BB1AB7B}"/>
    <cellStyle name="Normal 2 2 2 2 2 2 3 3 2 3" xfId="21878" xr:uid="{23844CF8-5BBB-4B23-A591-0C7B8E273A57}"/>
    <cellStyle name="Normal 2 2 2 2 2 2 3 3 2 3 2" xfId="42246" xr:uid="{FD32ED94-B346-49DF-BC82-1962F274294E}"/>
    <cellStyle name="Normal 2 2 2 2 2 2 3 3 2 4" xfId="28667" xr:uid="{27596B61-817D-4A01-A760-73346DC20089}"/>
    <cellStyle name="Normal 2 2 2 2 2 2 3 3 2 5" xfId="49035" xr:uid="{AA1B2429-2388-49D0-9C55-EFF1BEBF4BEE}"/>
    <cellStyle name="Normal 2 2 2 2 2 2 3 3 3" xfId="12243" xr:uid="{1B1FB4D6-FCAA-49F5-8FF2-0871AD245553}"/>
    <cellStyle name="Normal 2 2 2 2 2 2 3 3 3 2" xfId="32611" xr:uid="{8E3F2792-9FE3-4F54-8C63-555D58B10CA7}"/>
    <cellStyle name="Normal 2 2 2 2 2 2 3 3 4" xfId="19030" xr:uid="{F60A69C9-6938-490C-88E3-250159B3B38D}"/>
    <cellStyle name="Normal 2 2 2 2 2 2 3 3 4 2" xfId="39398" xr:uid="{FDC4184A-5680-4228-82F7-392B0E019874}"/>
    <cellStyle name="Normal 2 2 2 2 2 2 3 3 5" xfId="25819" xr:uid="{FC679B05-6DB1-45C3-887E-BA7A31527DAF}"/>
    <cellStyle name="Normal 2 2 2 2 2 2 3 3 6" xfId="46187" xr:uid="{D1EFE49E-8BA6-4E4E-8976-4895AB72E839}"/>
    <cellStyle name="Normal 2 2 2 2 2 2 3 3_Exec Drivers" xfId="9326" xr:uid="{CA9172F4-BA5E-457B-9987-26F3F7FB9358}"/>
    <cellStyle name="Normal 2 2 2 2 2 2 3 4" xfId="4313" xr:uid="{07DF616B-A330-4B41-AEA7-808F8313F6E8}"/>
    <cellStyle name="Normal 2 2 2 2 2 2 3 4 2" xfId="7161" xr:uid="{2B885C0F-80B1-4F0F-B74E-A74CA80CB9FE}"/>
    <cellStyle name="Normal 2 2 2 2 2 2 3 4 2 2" xfId="15803" xr:uid="{714C8532-BB75-4034-9705-B54CA4355384}"/>
    <cellStyle name="Normal 2 2 2 2 2 2 3 4 2 2 2" xfId="36171" xr:uid="{EBAE7EBF-AF9E-48BE-842C-0CD785770027}"/>
    <cellStyle name="Normal 2 2 2 2 2 2 3 4 2 3" xfId="22590" xr:uid="{C60F987D-87D6-4F62-A6F6-574A5A7EDE4B}"/>
    <cellStyle name="Normal 2 2 2 2 2 2 3 4 2 3 2" xfId="42958" xr:uid="{A5BD8C10-6AD4-4996-B7A9-248E452997A1}"/>
    <cellStyle name="Normal 2 2 2 2 2 2 3 4 2 4" xfId="29379" xr:uid="{FDF97E16-911F-4F0B-AAB0-9223543E025F}"/>
    <cellStyle name="Normal 2 2 2 2 2 2 3 4 2 5" xfId="49747" xr:uid="{17D9488F-F23A-474E-BF66-657C51043179}"/>
    <cellStyle name="Normal 2 2 2 2 2 2 3 4 3" xfId="12955" xr:uid="{30C4DF88-3A3C-4FFC-9734-6D3105F65932}"/>
    <cellStyle name="Normal 2 2 2 2 2 2 3 4 3 2" xfId="33323" xr:uid="{F7C627EE-0C91-419C-97C2-557DD5F999CE}"/>
    <cellStyle name="Normal 2 2 2 2 2 2 3 4 4" xfId="19742" xr:uid="{2842740F-3C49-477D-B645-86708F3F5542}"/>
    <cellStyle name="Normal 2 2 2 2 2 2 3 4 4 2" xfId="40110" xr:uid="{998DBDF3-51B6-44FB-B15D-84E9644FD497}"/>
    <cellStyle name="Normal 2 2 2 2 2 2 3 4 5" xfId="26531" xr:uid="{8F244157-6828-4992-889E-B1F3406F74D1}"/>
    <cellStyle name="Normal 2 2 2 2 2 2 3 4 6" xfId="46899" xr:uid="{BF959456-35E4-438B-A060-05C58829089F}"/>
    <cellStyle name="Normal 2 2 2 2 2 2 3 5" xfId="2817" xr:uid="{42C4C4D1-5A4C-4B0E-93C1-3F74B8614796}"/>
    <cellStyle name="Normal 2 2 2 2 2 2 3 5 2" xfId="5737" xr:uid="{9F4F6F51-4AB2-441B-93AE-26DFAEAA73BA}"/>
    <cellStyle name="Normal 2 2 2 2 2 2 3 5 2 2" xfId="14379" xr:uid="{CB51F60E-4480-46C5-9185-2AF72DA79668}"/>
    <cellStyle name="Normal 2 2 2 2 2 2 3 5 2 2 2" xfId="34747" xr:uid="{BFB5E052-BF0E-46C0-80BD-8FEFF5D2A056}"/>
    <cellStyle name="Normal 2 2 2 2 2 2 3 5 2 3" xfId="21166" xr:uid="{A3F904BF-49BD-4DA5-893B-552F7049FD1C}"/>
    <cellStyle name="Normal 2 2 2 2 2 2 3 5 2 3 2" xfId="41534" xr:uid="{1636A740-DF0F-4080-AE16-20CD449C9755}"/>
    <cellStyle name="Normal 2 2 2 2 2 2 3 5 2 4" xfId="27955" xr:uid="{B17BBF54-59C0-4387-93B5-EC6A91207F88}"/>
    <cellStyle name="Normal 2 2 2 2 2 2 3 5 2 5" xfId="48323" xr:uid="{6269028E-8666-45B0-98F8-8852414CC7FD}"/>
    <cellStyle name="Normal 2 2 2 2 2 2 3 5 3" xfId="11531" xr:uid="{9C675A3A-7FD8-4646-BFE0-130F22BD4D20}"/>
    <cellStyle name="Normal 2 2 2 2 2 2 3 5 3 2" xfId="31899" xr:uid="{2BF5FE7A-81C8-40BA-AEBC-60B87755E803}"/>
    <cellStyle name="Normal 2 2 2 2 2 2 3 5 4" xfId="18318" xr:uid="{4437ACED-A33B-4285-973A-77B7AB56B94F}"/>
    <cellStyle name="Normal 2 2 2 2 2 2 3 5 4 2" xfId="38686" xr:uid="{48BAD9BA-3D73-4788-B864-2C63CA1EE85C}"/>
    <cellStyle name="Normal 2 2 2 2 2 2 3 5 5" xfId="25107" xr:uid="{8B33BFF3-BFA2-48DE-A7BB-6C2BBC7D5F12}"/>
    <cellStyle name="Normal 2 2 2 2 2 2 3 5 6" xfId="45475" xr:uid="{75416198-082F-4DCA-9055-7704D5C1F382}"/>
    <cellStyle name="Normal 2 2 2 2 2 2 3 6" xfId="5025" xr:uid="{F6466BB7-FBBC-4AB4-B706-8C08020D086C}"/>
    <cellStyle name="Normal 2 2 2 2 2 2 3 6 2" xfId="13667" xr:uid="{9A3C66C1-5D0E-47A2-8798-4C4FDC7DFA69}"/>
    <cellStyle name="Normal 2 2 2 2 2 2 3 6 2 2" xfId="34035" xr:uid="{28B6A93D-F719-4575-BA27-7122BEFF36B6}"/>
    <cellStyle name="Normal 2 2 2 2 2 2 3 6 3" xfId="20454" xr:uid="{8CB9B147-020E-4CB7-B65C-79ABADB54880}"/>
    <cellStyle name="Normal 2 2 2 2 2 2 3 6 3 2" xfId="40822" xr:uid="{E502D4ED-9B6A-4501-99C2-58DB8952A658}"/>
    <cellStyle name="Normal 2 2 2 2 2 2 3 6 4" xfId="27243" xr:uid="{8B38151A-6299-46F2-98C6-79107463F77D}"/>
    <cellStyle name="Normal 2 2 2 2 2 2 3 6 5" xfId="47611" xr:uid="{A0895215-3D29-4E89-A09E-80BB1456F28A}"/>
    <cellStyle name="Normal 2 2 2 2 2 2 3 7" xfId="1929" xr:uid="{FCED39FA-32C6-43E0-B783-F6CBD672717D}"/>
    <cellStyle name="Normal 2 2 2 2 2 2 3 7 2" xfId="10819" xr:uid="{D8CEF2D9-ECE4-461E-ABAB-8F1D6474AFBB}"/>
    <cellStyle name="Normal 2 2 2 2 2 2 3 7 2 2" xfId="31187" xr:uid="{6439A422-76F2-4B66-B70F-C1E819EA62D2}"/>
    <cellStyle name="Normal 2 2 2 2 2 2 3 7 3" xfId="17606" xr:uid="{06E23054-C189-4EA1-8896-262A2CDC8645}"/>
    <cellStyle name="Normal 2 2 2 2 2 2 3 7 3 2" xfId="37974" xr:uid="{E37A139E-DF0B-42E2-BEAE-2F279456CA74}"/>
    <cellStyle name="Normal 2 2 2 2 2 2 3 7 4" xfId="24395" xr:uid="{4B1D210C-4FB4-476C-B118-6BD9E2DC2179}"/>
    <cellStyle name="Normal 2 2 2 2 2 2 3 7 5" xfId="44763" xr:uid="{CF1DA3B8-304B-4FB7-AE8D-A91E5D039B71}"/>
    <cellStyle name="Normal 2 2 2 2 2 2 3 8" xfId="9975" xr:uid="{A811126E-2E90-4990-9B03-41BCCFD484FB}"/>
    <cellStyle name="Normal 2 2 2 2 2 2 3 8 2" xfId="30343" xr:uid="{922E195F-5293-463D-BB49-F9EB1F748EC8}"/>
    <cellStyle name="Normal 2 2 2 2 2 2 3 9" xfId="16763" xr:uid="{E09F63A7-6570-430E-A163-70E44261889A}"/>
    <cellStyle name="Normal 2 2 2 2 2 2 3 9 2" xfId="37131" xr:uid="{CDB0E600-2D74-43FD-B99C-DD82B963A473}"/>
    <cellStyle name="Normal 2 2 2 2 2 2 3_Exec Drivers" xfId="8117" xr:uid="{E92A536A-5CEE-46CB-88D5-8039295F7C1B}"/>
    <cellStyle name="Normal 2 2 2 2 2 20" xfId="273" xr:uid="{93D7B7B6-6DF6-4051-9908-1F4808C7E4FA}"/>
    <cellStyle name="Normal 2 2 2 2 2 21" xfId="286" xr:uid="{5C8C00DE-00C5-4285-875E-FAEE5FB5969B}"/>
    <cellStyle name="Normal 2 2 2 2 2 22" xfId="299" xr:uid="{6A6B47F8-9DE3-4469-9C5C-19C25971FD99}"/>
    <cellStyle name="Normal 2 2 2 2 2 23" xfId="312" xr:uid="{5DEF1F6A-882D-48B2-A2F3-868D4CFF4E51}"/>
    <cellStyle name="Normal 2 2 2 2 2 24" xfId="325" xr:uid="{A5408C82-2FBE-428D-827F-F49474C0DC03}"/>
    <cellStyle name="Normal 2 2 2 2 2 25" xfId="338" xr:uid="{027B4015-649F-4BC4-83DE-EC12E4D28704}"/>
    <cellStyle name="Normal 2 2 2 2 2 26" xfId="351" xr:uid="{EF7221E3-6205-4F6E-9775-A76166308C68}"/>
    <cellStyle name="Normal 2 2 2 2 2 27" xfId="364" xr:uid="{CCE7DC4C-D429-40FC-98B3-9611652A1B5B}"/>
    <cellStyle name="Normal 2 2 2 2 2 28" xfId="377" xr:uid="{AEC771D7-3717-4679-BAB2-86795EA66708}"/>
    <cellStyle name="Normal 2 2 2 2 2 29" xfId="390" xr:uid="{1EB12489-435C-4C2F-A0EE-761F5DF3F92D}"/>
    <cellStyle name="Normal 2 2 2 2 2 3" xfId="77" xr:uid="{4F698D06-65C3-4C5E-8724-C0973E4F6D59}"/>
    <cellStyle name="Normal 2 2 2 2 2 30" xfId="401" xr:uid="{8940E71D-43D4-471C-9A16-61644A204934}"/>
    <cellStyle name="Normal 2 2 2 2 2 31" xfId="432" xr:uid="{5B2DCFB8-59E7-48CD-83B5-0E9AE4894897}"/>
    <cellStyle name="Normal 2 2 2 2 2 32" xfId="448" xr:uid="{6E1CB7CB-0981-4127-B9B2-897B7F73C33D}"/>
    <cellStyle name="Normal 2 2 2 2 2 33" xfId="487" xr:uid="{3A490AB8-63A6-47A5-9422-C9880DDAF0CB}"/>
    <cellStyle name="Normal 2 2 2 2 2 34" xfId="1405" xr:uid="{1E7817F8-AEBD-4922-9223-2D59CA3F34F2}"/>
    <cellStyle name="Normal 2 2 2 2 2 34 10" xfId="44265" xr:uid="{ECF43325-44ED-4EB1-8731-B4363EABC1A5}"/>
    <cellStyle name="Normal 2 2 2 2 2 34 2" xfId="4114" xr:uid="{2C2A1FF3-C5E9-4431-90ED-C786EBE79EAE}"/>
    <cellStyle name="Normal 2 2 2 2 2 34 2 2" xfId="6968" xr:uid="{3464755A-D920-4D78-B316-4AB7029DBD93}"/>
    <cellStyle name="Normal 2 2 2 2 2 34 2 2 2" xfId="15610" xr:uid="{939D325F-34D2-470A-A082-270D8BAE72CF}"/>
    <cellStyle name="Normal 2 2 2 2 2 34 2 2 2 2" xfId="35978" xr:uid="{D5AAFB59-5DDA-4D54-952A-C0F573902EB7}"/>
    <cellStyle name="Normal 2 2 2 2 2 34 2 2 3" xfId="22397" xr:uid="{25B010F8-B107-4FAF-863A-AEE2FB6CA569}"/>
    <cellStyle name="Normal 2 2 2 2 2 34 2 2 3 2" xfId="42765" xr:uid="{77DD5CC7-C80B-4A7A-AE43-CACE4BBE608C}"/>
    <cellStyle name="Normal 2 2 2 2 2 34 2 2 4" xfId="29186" xr:uid="{BD314CAF-663D-42DB-B979-1F8CE40712E1}"/>
    <cellStyle name="Normal 2 2 2 2 2 34 2 2 5" xfId="49554" xr:uid="{4EF8A6C9-EED2-46B1-83AE-3653759AC128}"/>
    <cellStyle name="Normal 2 2 2 2 2 34 2 3" xfId="12762" xr:uid="{4E1DF707-3E90-46A0-84C1-DCC543655A3E}"/>
    <cellStyle name="Normal 2 2 2 2 2 34 2 3 2" xfId="33130" xr:uid="{6562C810-0F76-457C-9C0A-76AB35C9DF05}"/>
    <cellStyle name="Normal 2 2 2 2 2 34 2 4" xfId="19549" xr:uid="{1F5E8F3D-CC83-4E47-9D94-0C301DE8A5C5}"/>
    <cellStyle name="Normal 2 2 2 2 2 34 2 4 2" xfId="39917" xr:uid="{5119253F-E43A-47FE-9208-E3FD4DBAEB43}"/>
    <cellStyle name="Normal 2 2 2 2 2 34 2 5" xfId="26338" xr:uid="{50711169-3F39-45AA-A3FC-8CFA706D2203}"/>
    <cellStyle name="Normal 2 2 2 2 2 34 2 6" xfId="46706" xr:uid="{7E5BAE12-83CF-4F9B-963E-EB2411736807}"/>
    <cellStyle name="Normal 2 2 2 2 2 34 2_Exec Drivers" xfId="8429" xr:uid="{4AE689C6-82D0-4EC2-B5F0-5CADE1D3604B}"/>
    <cellStyle name="Normal 2 2 2 2 2 34 3" xfId="4832" xr:uid="{15411F93-F390-442B-ADDC-5E5856388784}"/>
    <cellStyle name="Normal 2 2 2 2 2 34 3 2" xfId="7680" xr:uid="{5F479F9E-57C5-4519-9F68-99E43CFF2E72}"/>
    <cellStyle name="Normal 2 2 2 2 2 34 3 2 2" xfId="16322" xr:uid="{5AB69CC2-044B-4F96-A57D-09DCC769957C}"/>
    <cellStyle name="Normal 2 2 2 2 2 34 3 2 2 2" xfId="36690" xr:uid="{DD184C1F-2494-4A3C-A2AE-DF625A53493F}"/>
    <cellStyle name="Normal 2 2 2 2 2 34 3 2 3" xfId="23109" xr:uid="{4009B0F0-EB5A-48AD-98F3-FBD862B080DB}"/>
    <cellStyle name="Normal 2 2 2 2 2 34 3 2 3 2" xfId="43477" xr:uid="{77B10448-3055-4EF4-BF86-C95E43CDA163}"/>
    <cellStyle name="Normal 2 2 2 2 2 34 3 2 4" xfId="29898" xr:uid="{0C8510E5-B35B-49E9-B98B-168302474347}"/>
    <cellStyle name="Normal 2 2 2 2 2 34 3 2 5" xfId="50266" xr:uid="{DD19FC5A-32B4-4051-8F14-26219BDB650B}"/>
    <cellStyle name="Normal 2 2 2 2 2 34 3 3" xfId="13474" xr:uid="{C84D52C9-A802-44A8-83CB-DADF1A051183}"/>
    <cellStyle name="Normal 2 2 2 2 2 34 3 3 2" xfId="33842" xr:uid="{570DD1A4-9542-4B74-A4D7-AB64462BDDB3}"/>
    <cellStyle name="Normal 2 2 2 2 2 34 3 4" xfId="20261" xr:uid="{8ADDAE05-9A31-4D84-97C4-908AE357E86E}"/>
    <cellStyle name="Normal 2 2 2 2 2 34 3 4 2" xfId="40629" xr:uid="{9915A7BE-4B73-4B0D-90DC-70AA29A73DDB}"/>
    <cellStyle name="Normal 2 2 2 2 2 34 3 5" xfId="27050" xr:uid="{9561FEAE-E743-4C5A-87E4-FAF46DFEC2B9}"/>
    <cellStyle name="Normal 2 2 2 2 2 34 3 6" xfId="47418" xr:uid="{224F5694-0816-44C8-8D6D-06DC5916B27A}"/>
    <cellStyle name="Normal 2 2 2 2 2 34 4" xfId="3366" xr:uid="{0AD0FAE2-B457-480F-A222-DE94BF8CEC86}"/>
    <cellStyle name="Normal 2 2 2 2 2 34 4 2" xfId="6256" xr:uid="{FE126E52-B4AD-4D54-BE03-86EBFA158D99}"/>
    <cellStyle name="Normal 2 2 2 2 2 34 4 2 2" xfId="14898" xr:uid="{DB87C280-A044-4C61-9B7B-4A8310506A9A}"/>
    <cellStyle name="Normal 2 2 2 2 2 34 4 2 2 2" xfId="35266" xr:uid="{3951FBF9-731C-45B8-8AD2-318B317A853B}"/>
    <cellStyle name="Normal 2 2 2 2 2 34 4 2 3" xfId="21685" xr:uid="{E2D8498B-1DBC-4425-B0DD-BD030985D1FE}"/>
    <cellStyle name="Normal 2 2 2 2 2 34 4 2 3 2" xfId="42053" xr:uid="{FCFBA60A-A2B4-4237-8499-450CC3AB4D61}"/>
    <cellStyle name="Normal 2 2 2 2 2 34 4 2 4" xfId="28474" xr:uid="{A0A90258-D5DD-4F07-9D2A-12B102D928BD}"/>
    <cellStyle name="Normal 2 2 2 2 2 34 4 2 5" xfId="48842" xr:uid="{E4711E23-08E1-4B61-9E1A-7CEE19F333DE}"/>
    <cellStyle name="Normal 2 2 2 2 2 34 4 3" xfId="12050" xr:uid="{64C66593-DA20-4F49-A9EE-6482F9901861}"/>
    <cellStyle name="Normal 2 2 2 2 2 34 4 3 2" xfId="32418" xr:uid="{CD2CFCB0-45D5-4DF6-AFD2-5D9706C2A47F}"/>
    <cellStyle name="Normal 2 2 2 2 2 34 4 4" xfId="18837" xr:uid="{916C4535-E0BF-4349-A9DF-72F5092A7EF7}"/>
    <cellStyle name="Normal 2 2 2 2 2 34 4 4 2" xfId="39205" xr:uid="{0F336AF7-5B03-4658-BE13-34D4FC0CC336}"/>
    <cellStyle name="Normal 2 2 2 2 2 34 4 5" xfId="25626" xr:uid="{1725D73B-62AF-4DFD-8B13-5B75BF98F5D6}"/>
    <cellStyle name="Normal 2 2 2 2 2 34 4 6" xfId="45994" xr:uid="{1DD65706-263F-4E51-988B-875C5C2CCC23}"/>
    <cellStyle name="Normal 2 2 2 2 2 34 5" xfId="5544" xr:uid="{4DEE2991-0C62-4405-B806-C0354012B802}"/>
    <cellStyle name="Normal 2 2 2 2 2 34 5 2" xfId="14186" xr:uid="{618BB297-2BFA-41B9-9F53-74C22BE7DB6A}"/>
    <cellStyle name="Normal 2 2 2 2 2 34 5 2 2" xfId="34554" xr:uid="{23EA86F9-D080-4156-8625-03DF26FE2AD9}"/>
    <cellStyle name="Normal 2 2 2 2 2 34 5 3" xfId="20973" xr:uid="{F5051F89-7969-41F7-8968-D196CCE41486}"/>
    <cellStyle name="Normal 2 2 2 2 2 34 5 3 2" xfId="41341" xr:uid="{32CB31F5-9833-4689-B1F5-F9D5085732E4}"/>
    <cellStyle name="Normal 2 2 2 2 2 34 5 4" xfId="27762" xr:uid="{3E7C8234-7510-43FC-9009-A5856E17C648}"/>
    <cellStyle name="Normal 2 2 2 2 2 34 5 5" xfId="48130" xr:uid="{D0C3970C-C161-44F2-A171-8F069EAFF677}"/>
    <cellStyle name="Normal 2 2 2 2 2 34 6" xfId="2617" xr:uid="{1963494A-CEE5-4EB2-B605-27DAD34726DD}"/>
    <cellStyle name="Normal 2 2 2 2 2 34 6 2" xfId="11338" xr:uid="{1F873415-2E36-4AFD-A631-A218BC4F90FA}"/>
    <cellStyle name="Normal 2 2 2 2 2 34 6 2 2" xfId="31706" xr:uid="{D9D333D4-9970-4EED-9CBC-10F91CA93996}"/>
    <cellStyle name="Normal 2 2 2 2 2 34 6 3" xfId="18125" xr:uid="{6330FFEE-BF3D-47D8-A81E-3C974F0E66A0}"/>
    <cellStyle name="Normal 2 2 2 2 2 34 6 3 2" xfId="38493" xr:uid="{5F80C4BE-9936-427B-B879-EE840C799C7F}"/>
    <cellStyle name="Normal 2 2 2 2 2 34 6 4" xfId="24914" xr:uid="{33AF2D85-9E52-4EE4-BEFF-E3B2901B2457}"/>
    <cellStyle name="Normal 2 2 2 2 2 34 6 5" xfId="45282" xr:uid="{5B8EC05E-CE86-4A09-9832-FB58A3C227D6}"/>
    <cellStyle name="Normal 2 2 2 2 2 34 7" xfId="10321" xr:uid="{E699E1C6-B80D-41D7-839C-0AC13C1FBBFB}"/>
    <cellStyle name="Normal 2 2 2 2 2 34 7 2" xfId="30689" xr:uid="{790679EC-7B17-4CCA-A069-5176A73DFA07}"/>
    <cellStyle name="Normal 2 2 2 2 2 34 8" xfId="17108" xr:uid="{ECA25C97-618F-4AD7-83DF-713C1DF41A2A}"/>
    <cellStyle name="Normal 2 2 2 2 2 34 8 2" xfId="37476" xr:uid="{B1B18AF4-2D23-4BB4-8B8E-45E599726AC9}"/>
    <cellStyle name="Normal 2 2 2 2 2 34 9" xfId="23897" xr:uid="{CEE5256B-6760-4210-9015-8D5A8E445417}"/>
    <cellStyle name="Normal 2 2 2 2 2 34_Exec Drivers" xfId="9133" xr:uid="{DDCA1213-EA8C-4F21-B389-C1F64152A569}"/>
    <cellStyle name="Normal 2 2 2 2 2 35" xfId="3563" xr:uid="{97F07017-564F-4E47-9EAA-E74F9B7B2EDE}"/>
    <cellStyle name="Normal 2 2 2 2 2 35 2" xfId="6447" xr:uid="{354C11ED-DF02-445B-8BD7-D576D18A0123}"/>
    <cellStyle name="Normal 2 2 2 2 2 35 2 2" xfId="15089" xr:uid="{D2DEEA49-EFAE-443B-9798-5545B2C45D83}"/>
    <cellStyle name="Normal 2 2 2 2 2 35 2 2 2" xfId="35457" xr:uid="{8941E336-2764-4D77-8089-520292213E77}"/>
    <cellStyle name="Normal 2 2 2 2 2 35 2 3" xfId="21876" xr:uid="{9F35253C-F57B-435E-A52B-B58A5462B4C8}"/>
    <cellStyle name="Normal 2 2 2 2 2 35 2 3 2" xfId="42244" xr:uid="{595DEDE6-1E3F-4BAA-B3A5-250845E3644C}"/>
    <cellStyle name="Normal 2 2 2 2 2 35 2 4" xfId="28665" xr:uid="{42E7D734-08CA-4A94-B4A8-02B9953978FB}"/>
    <cellStyle name="Normal 2 2 2 2 2 35 2 5" xfId="49033" xr:uid="{7CF88D95-4A82-42DD-BC2B-191F559E3865}"/>
    <cellStyle name="Normal 2 2 2 2 2 35 3" xfId="12241" xr:uid="{AE659173-35F9-4AED-9E42-207CE585EFC5}"/>
    <cellStyle name="Normal 2 2 2 2 2 35 3 2" xfId="32609" xr:uid="{9C5C917D-92AC-4E76-803F-1156EBF1EC2A}"/>
    <cellStyle name="Normal 2 2 2 2 2 35 4" xfId="19028" xr:uid="{E18FDC38-2F90-4260-952F-4BF1196FDC5A}"/>
    <cellStyle name="Normal 2 2 2 2 2 35 4 2" xfId="39396" xr:uid="{DC004547-10FB-4610-A7EC-00673BBD4B12}"/>
    <cellStyle name="Normal 2 2 2 2 2 35 5" xfId="25817" xr:uid="{2DBE0AAC-DAE7-438D-A713-6008C657BBD9}"/>
    <cellStyle name="Normal 2 2 2 2 2 35 6" xfId="46185" xr:uid="{68B80447-F8EA-4087-9FFB-10FE77744AED}"/>
    <cellStyle name="Normal 2 2 2 2 2 35_Exec Drivers" xfId="8996" xr:uid="{B6BA8284-A4EA-4DE6-882B-FA86FC1BD9DB}"/>
    <cellStyle name="Normal 2 2 2 2 2 36" xfId="4311" xr:uid="{34141549-B02C-4FEA-A0A6-101F9B746D0D}"/>
    <cellStyle name="Normal 2 2 2 2 2 36 2" xfId="7159" xr:uid="{D09DB547-3264-422F-99BE-93BE596563A8}"/>
    <cellStyle name="Normal 2 2 2 2 2 36 2 2" xfId="15801" xr:uid="{494E69F2-74E6-4639-B56D-CE342C975D3B}"/>
    <cellStyle name="Normal 2 2 2 2 2 36 2 2 2" xfId="36169" xr:uid="{0EF2EF19-DFE7-4CA3-839D-A97B48C820F8}"/>
    <cellStyle name="Normal 2 2 2 2 2 36 2 3" xfId="22588" xr:uid="{0919E33E-CB74-4F56-9CC3-C96BE36D8F53}"/>
    <cellStyle name="Normal 2 2 2 2 2 36 2 3 2" xfId="42956" xr:uid="{13C2B027-0453-441D-87CA-2AA8F15CFAD3}"/>
    <cellStyle name="Normal 2 2 2 2 2 36 2 4" xfId="29377" xr:uid="{BC46469B-FA44-4186-93AB-D8ACF3734176}"/>
    <cellStyle name="Normal 2 2 2 2 2 36 2 5" xfId="49745" xr:uid="{845EFD6B-57FD-401B-A166-5B6246D1B021}"/>
    <cellStyle name="Normal 2 2 2 2 2 36 3" xfId="12953" xr:uid="{1CAE0BD2-6C68-401B-B53B-75DD2BF84F1F}"/>
    <cellStyle name="Normal 2 2 2 2 2 36 3 2" xfId="33321" xr:uid="{7DAC7446-4723-4472-914A-B95E202C4F40}"/>
    <cellStyle name="Normal 2 2 2 2 2 36 4" xfId="19740" xr:uid="{0949EC7D-F44D-4A9E-93E2-016E827E840F}"/>
    <cellStyle name="Normal 2 2 2 2 2 36 4 2" xfId="40108" xr:uid="{6CC79B26-6196-4418-862F-C87899979A27}"/>
    <cellStyle name="Normal 2 2 2 2 2 36 5" xfId="26529" xr:uid="{BA069E3C-D8F7-462C-8C48-0C022D971A03}"/>
    <cellStyle name="Normal 2 2 2 2 2 36 6" xfId="46897" xr:uid="{BFF94E8C-90C6-4A19-A455-615D2C82C5AD}"/>
    <cellStyle name="Normal 2 2 2 2 2 37" xfId="2815" xr:uid="{FF72F055-C1F5-4781-BB72-5182531CB18B}"/>
    <cellStyle name="Normal 2 2 2 2 2 37 2" xfId="5735" xr:uid="{767A551F-11AE-4497-98AF-EE7088DB2451}"/>
    <cellStyle name="Normal 2 2 2 2 2 37 2 2" xfId="14377" xr:uid="{F191249A-673F-4CC5-A991-368184880F46}"/>
    <cellStyle name="Normal 2 2 2 2 2 37 2 2 2" xfId="34745" xr:uid="{30C7C5CA-6770-40F6-AB2B-174C96BB5F83}"/>
    <cellStyle name="Normal 2 2 2 2 2 37 2 3" xfId="21164" xr:uid="{4A649AA3-0798-4F2B-A98E-97E3CD2E344F}"/>
    <cellStyle name="Normal 2 2 2 2 2 37 2 3 2" xfId="41532" xr:uid="{D1776B67-5E3D-4AC0-AAC1-E8F55EEE80FA}"/>
    <cellStyle name="Normal 2 2 2 2 2 37 2 4" xfId="27953" xr:uid="{618B4C49-E87E-4F85-9225-22E1E6867E99}"/>
    <cellStyle name="Normal 2 2 2 2 2 37 2 5" xfId="48321" xr:uid="{49FEA2D2-CEDD-4BE1-BE48-EF5E4D9CA94D}"/>
    <cellStyle name="Normal 2 2 2 2 2 37 3" xfId="11529" xr:uid="{D9B54DC4-E32E-4BEA-8438-CE33EA27700C}"/>
    <cellStyle name="Normal 2 2 2 2 2 37 3 2" xfId="31897" xr:uid="{A66FFA57-FF90-409D-B9B1-0C590EE991D7}"/>
    <cellStyle name="Normal 2 2 2 2 2 37 4" xfId="18316" xr:uid="{1ECCD32C-8F81-4F42-ADF5-D927E6A9EC82}"/>
    <cellStyle name="Normal 2 2 2 2 2 37 4 2" xfId="38684" xr:uid="{D3BFC40A-F09F-4047-B0D8-7D2960D31CCA}"/>
    <cellStyle name="Normal 2 2 2 2 2 37 5" xfId="25105" xr:uid="{3D76A4DA-87D0-4085-832C-CDCB3BABC2A9}"/>
    <cellStyle name="Normal 2 2 2 2 2 37 6" xfId="45473" xr:uid="{D0727A6E-2490-4520-A031-F39FB7570639}"/>
    <cellStyle name="Normal 2 2 2 2 2 38" xfId="5023" xr:uid="{E7098A08-E4AE-46A7-B504-7498ED22D3F6}"/>
    <cellStyle name="Normal 2 2 2 2 2 38 2" xfId="13665" xr:uid="{607D2D67-2C46-4CDE-BFD5-85044D29A52E}"/>
    <cellStyle name="Normal 2 2 2 2 2 38 2 2" xfId="34033" xr:uid="{C98D0A37-DCAB-4C46-B33F-7B3EAE4A4501}"/>
    <cellStyle name="Normal 2 2 2 2 2 38 3" xfId="20452" xr:uid="{45A9FE51-BF5F-497F-8A20-76B9EFB76F98}"/>
    <cellStyle name="Normal 2 2 2 2 2 38 3 2" xfId="40820" xr:uid="{6A79CE8C-4CA0-4BDA-8FB7-921CFD0F4A84}"/>
    <cellStyle name="Normal 2 2 2 2 2 38 4" xfId="27241" xr:uid="{794ED99D-CC82-4F3A-A6C8-C85763343BDF}"/>
    <cellStyle name="Normal 2 2 2 2 2 38 5" xfId="47609" xr:uid="{59599570-AB49-4344-93E0-3ECB36716564}"/>
    <cellStyle name="Normal 2 2 2 2 2 39" xfId="1923" xr:uid="{8C2D6D93-48D6-4FB4-A185-B88598C99344}"/>
    <cellStyle name="Normal 2 2 2 2 2 39 2" xfId="10817" xr:uid="{AD27D8EE-2921-496C-B0BF-D8C87FF41681}"/>
    <cellStyle name="Normal 2 2 2 2 2 39 2 2" xfId="31185" xr:uid="{430ADD9A-6674-4BAF-B4E7-6426EE7FAEAF}"/>
    <cellStyle name="Normal 2 2 2 2 2 39 3" xfId="17604" xr:uid="{E3E598D1-FBA5-4137-968C-E8233F30F0B4}"/>
    <cellStyle name="Normal 2 2 2 2 2 39 3 2" xfId="37972" xr:uid="{40E8EADD-5AB5-4DEC-8A89-1766BA82FBCB}"/>
    <cellStyle name="Normal 2 2 2 2 2 39 4" xfId="24393" xr:uid="{761BEAC4-C2DB-49C5-8D54-1A2C3F99AE74}"/>
    <cellStyle name="Normal 2 2 2 2 2 39 5" xfId="44761" xr:uid="{FE36C58A-5545-4F4F-B9DF-F158DABE0485}"/>
    <cellStyle name="Normal 2 2 2 2 2 4" xfId="70" xr:uid="{869B443F-5B47-429D-8ACF-C8F03DE96A8D}"/>
    <cellStyle name="Normal 2 2 2 2 2 40" xfId="9737" xr:uid="{625E20EB-B30E-48D4-AB83-3816221E52EC}"/>
    <cellStyle name="Normal 2 2 2 2 2 40 2" xfId="30105" xr:uid="{019A6047-2A7C-4EEF-A98C-1A1BEDB482E8}"/>
    <cellStyle name="Normal 2 2 2 2 2 41" xfId="16525" xr:uid="{14B33313-8DA9-4C5F-9587-89AB5209A78F}"/>
    <cellStyle name="Normal 2 2 2 2 2 41 2" xfId="36893" xr:uid="{4DC54BF3-3597-4D21-808D-E5C6576F0DDC}"/>
    <cellStyle name="Normal 2 2 2 2 2 42" xfId="23314" xr:uid="{B4FF3E5A-0F4F-4E71-BDE2-9482E7427FBE}"/>
    <cellStyle name="Normal 2 2 2 2 2 43" xfId="43682" xr:uid="{4F910054-AE7E-4875-A0ED-5AB0CE2022E8}"/>
    <cellStyle name="Normal 2 2 2 2 2 5" xfId="104" xr:uid="{8CD83A1D-E7FD-4CAC-9AA4-8D8249483091}"/>
    <cellStyle name="Normal 2 2 2 2 2 6" xfId="95" xr:uid="{AD45FF39-9A44-40A1-97EB-55F683DDF478}"/>
    <cellStyle name="Normal 2 2 2 2 2 7" xfId="107" xr:uid="{F6C231F1-D858-4ACC-A7BC-B644442F96A7}"/>
    <cellStyle name="Normal 2 2 2 2 2 8" xfId="119" xr:uid="{240D1EA7-8E18-4D8E-A468-B2E12B3989C5}"/>
    <cellStyle name="Normal 2 2 2 2 2 9" xfId="131" xr:uid="{023D10B7-8FF7-47CA-9AE4-55F369293613}"/>
    <cellStyle name="Normal 2 2 2 2 2_Exec Drivers" xfId="8627" xr:uid="{8D46B794-E2EE-494A-9FAE-AE7CB53FB550}"/>
    <cellStyle name="Normal 2 2 2 2 20" xfId="256" xr:uid="{CC84249A-D39C-496D-AFBA-8C878446D32F}"/>
    <cellStyle name="Normal 2 2 2 2 20 10" xfId="23422" xr:uid="{8B5CACC7-FC3D-4F77-BE89-84BCA79C05AF}"/>
    <cellStyle name="Normal 2 2 2 2 20 11" xfId="43790" xr:uid="{6BEE4AA1-AA2A-4612-B2DF-1978C3A65B93}"/>
    <cellStyle name="Normal 2 2 2 2 20 2" xfId="1513" xr:uid="{068F437C-8FFF-42D1-B512-993B6C506624}"/>
    <cellStyle name="Normal 2 2 2 2 20 2 10" xfId="44373" xr:uid="{3D924D93-0283-492F-8790-D5A348A12087}"/>
    <cellStyle name="Normal 2 2 2 2 20 2 2" xfId="3995" xr:uid="{1A5D0567-63EC-4231-AED7-6576AD998E44}"/>
    <cellStyle name="Normal 2 2 2 2 20 2 2 2" xfId="6861" xr:uid="{A460F09B-2148-4EBE-AE72-E5D4BF36347A}"/>
    <cellStyle name="Normal 2 2 2 2 20 2 2 2 2" xfId="15503" xr:uid="{5E5EB2B0-2595-4F0D-A4E7-BFD93DE6A828}"/>
    <cellStyle name="Normal 2 2 2 2 20 2 2 2 2 2" xfId="35871" xr:uid="{84623B0D-3E98-46D9-A0BF-6FFAD24BC274}"/>
    <cellStyle name="Normal 2 2 2 2 20 2 2 2 3" xfId="22290" xr:uid="{00AE95E9-161D-4125-BC2C-6F1626F02804}"/>
    <cellStyle name="Normal 2 2 2 2 20 2 2 2 3 2" xfId="42658" xr:uid="{B14BB2A9-307A-4C95-84DD-7648FA7205A2}"/>
    <cellStyle name="Normal 2 2 2 2 20 2 2 2 4" xfId="29079" xr:uid="{3212B3E3-D032-49A3-B57F-8069415E2145}"/>
    <cellStyle name="Normal 2 2 2 2 20 2 2 2 5" xfId="49447" xr:uid="{3CCA8394-22A1-4A8A-A22E-C65C10A783F1}"/>
    <cellStyle name="Normal 2 2 2 2 20 2 2 3" xfId="12655" xr:uid="{B8AC2F6B-4268-4397-BB99-5A5A37B04451}"/>
    <cellStyle name="Normal 2 2 2 2 20 2 2 3 2" xfId="33023" xr:uid="{0DD1C0F9-72B9-4BC6-9F52-73F5D4B21D46}"/>
    <cellStyle name="Normal 2 2 2 2 20 2 2 4" xfId="19442" xr:uid="{DC2F2F9A-D559-4432-995D-8FED04CDD4E8}"/>
    <cellStyle name="Normal 2 2 2 2 20 2 2 4 2" xfId="39810" xr:uid="{2A00FD4B-5D88-4209-AA25-EB1738270B9F}"/>
    <cellStyle name="Normal 2 2 2 2 20 2 2 5" xfId="26231" xr:uid="{0A4E6E26-C4D0-4738-8FE9-EBA2E558EB73}"/>
    <cellStyle name="Normal 2 2 2 2 20 2 2 6" xfId="46599" xr:uid="{B28BD4B6-A168-4181-8E77-34D85836634B}"/>
    <cellStyle name="Normal 2 2 2 2 20 2 2_Exec Drivers" xfId="9195" xr:uid="{BA6F7086-2AAA-423C-A147-7146413D3F52}"/>
    <cellStyle name="Normal 2 2 2 2 20 2 3" xfId="4725" xr:uid="{E2292AAC-2BB9-46BE-9936-6560D4D34B90}"/>
    <cellStyle name="Normal 2 2 2 2 20 2 3 2" xfId="7573" xr:uid="{A7CDE8BB-BEA5-4DC2-A930-DD51F7D41717}"/>
    <cellStyle name="Normal 2 2 2 2 20 2 3 2 2" xfId="16215" xr:uid="{06EF4C3B-1979-4E13-9067-CE674BCFDCA1}"/>
    <cellStyle name="Normal 2 2 2 2 20 2 3 2 2 2" xfId="36583" xr:uid="{7E341515-5F3F-4799-9A70-0E962AD6C7CD}"/>
    <cellStyle name="Normal 2 2 2 2 20 2 3 2 3" xfId="23002" xr:uid="{5F83ABC1-0C37-4014-BD9C-7903179409F4}"/>
    <cellStyle name="Normal 2 2 2 2 20 2 3 2 3 2" xfId="43370" xr:uid="{55F3D676-282B-4DC3-A89D-08847C297681}"/>
    <cellStyle name="Normal 2 2 2 2 20 2 3 2 4" xfId="29791" xr:uid="{8CF639A6-DBFE-4CB0-8120-A5900F2F7F21}"/>
    <cellStyle name="Normal 2 2 2 2 20 2 3 2 5" xfId="50159" xr:uid="{344F7CF2-65D4-49F0-9F3E-744FB786AB92}"/>
    <cellStyle name="Normal 2 2 2 2 20 2 3 3" xfId="13367" xr:uid="{AAC68B24-A152-4B87-AB86-B9223033DC0C}"/>
    <cellStyle name="Normal 2 2 2 2 20 2 3 3 2" xfId="33735" xr:uid="{D42ACAF5-FE6F-4ACF-B4E2-F582C4378E31}"/>
    <cellStyle name="Normal 2 2 2 2 20 2 3 4" xfId="20154" xr:uid="{00019AE1-5CAB-4CF6-8906-5052DF23CF5F}"/>
    <cellStyle name="Normal 2 2 2 2 20 2 3 4 2" xfId="40522" xr:uid="{D0795734-7DE1-444E-928A-321EFAE64CF7}"/>
    <cellStyle name="Normal 2 2 2 2 20 2 3 5" xfId="26943" xr:uid="{13A397C3-4658-4D6A-9820-4C69D859E8E9}"/>
    <cellStyle name="Normal 2 2 2 2 20 2 3 6" xfId="47311" xr:uid="{9FE68E24-9371-4B60-8954-F7115C8224AF}"/>
    <cellStyle name="Normal 2 2 2 2 20 2 4" xfId="3247" xr:uid="{DAB26A12-CB60-47EB-BEEC-92BC2E72C0E4}"/>
    <cellStyle name="Normal 2 2 2 2 20 2 4 2" xfId="6149" xr:uid="{840394CC-CB86-4A43-9A24-76A40AE295F3}"/>
    <cellStyle name="Normal 2 2 2 2 20 2 4 2 2" xfId="14791" xr:uid="{3E398B68-249E-452B-80AE-C802C518B074}"/>
    <cellStyle name="Normal 2 2 2 2 20 2 4 2 2 2" xfId="35159" xr:uid="{8BF3C330-EAF1-4BAE-A7D6-33CE2DE5C9AC}"/>
    <cellStyle name="Normal 2 2 2 2 20 2 4 2 3" xfId="21578" xr:uid="{99F253BE-F256-48BB-B726-EEFA66733E81}"/>
    <cellStyle name="Normal 2 2 2 2 20 2 4 2 3 2" xfId="41946" xr:uid="{25852233-2951-436A-8F6A-014FAF9FA3D2}"/>
    <cellStyle name="Normal 2 2 2 2 20 2 4 2 4" xfId="28367" xr:uid="{DAD28D63-8FC1-4801-A8FE-122498893456}"/>
    <cellStyle name="Normal 2 2 2 2 20 2 4 2 5" xfId="48735" xr:uid="{AAE54D7E-CB0A-4BF8-9690-F35C94DD46E3}"/>
    <cellStyle name="Normal 2 2 2 2 20 2 4 3" xfId="11943" xr:uid="{9B93A381-9339-49F9-AF3E-CE110AEF143C}"/>
    <cellStyle name="Normal 2 2 2 2 20 2 4 3 2" xfId="32311" xr:uid="{2FA9499D-D0BE-4487-831B-9EF3F48A35BD}"/>
    <cellStyle name="Normal 2 2 2 2 20 2 4 4" xfId="18730" xr:uid="{CA31F8E0-937A-4648-8C06-36DA403FA146}"/>
    <cellStyle name="Normal 2 2 2 2 20 2 4 4 2" xfId="39098" xr:uid="{2797079F-7848-44C4-8864-8A055530397F}"/>
    <cellStyle name="Normal 2 2 2 2 20 2 4 5" xfId="25519" xr:uid="{60D9579C-F856-45C5-9D15-276ABCABC142}"/>
    <cellStyle name="Normal 2 2 2 2 20 2 4 6" xfId="45887" xr:uid="{ED8EBB91-557D-47AD-914B-5319CBD8FD3D}"/>
    <cellStyle name="Normal 2 2 2 2 20 2 5" xfId="5437" xr:uid="{25299931-3F1B-44C8-A9C9-6FC39A03A7B3}"/>
    <cellStyle name="Normal 2 2 2 2 20 2 5 2" xfId="14079" xr:uid="{BC940EEF-72B2-404F-B3CD-92EEADBFC060}"/>
    <cellStyle name="Normal 2 2 2 2 20 2 5 2 2" xfId="34447" xr:uid="{AB176147-DD2D-444C-AECF-EEDA09657696}"/>
    <cellStyle name="Normal 2 2 2 2 20 2 5 3" xfId="20866" xr:uid="{500672EA-8A6D-4FB5-B788-5B59CC6B2BA9}"/>
    <cellStyle name="Normal 2 2 2 2 20 2 5 3 2" xfId="41234" xr:uid="{E29FD76A-EFB0-4DC9-8ECF-DD5E14CE5590}"/>
    <cellStyle name="Normal 2 2 2 2 20 2 5 4" xfId="27655" xr:uid="{A41624F4-A44A-4B1D-A4D3-7E6F38162F0E}"/>
    <cellStyle name="Normal 2 2 2 2 20 2 5 5" xfId="48023" xr:uid="{E5B8FD82-413C-4960-8B34-BE837CBCA495}"/>
    <cellStyle name="Normal 2 2 2 2 20 2 6" xfId="2498" xr:uid="{78F18769-E518-4DF3-9C16-2DE1A364DB51}"/>
    <cellStyle name="Normal 2 2 2 2 20 2 6 2" xfId="11231" xr:uid="{42E1A786-F19B-4143-B90A-F72E669AA037}"/>
    <cellStyle name="Normal 2 2 2 2 20 2 6 2 2" xfId="31599" xr:uid="{C56D5CDD-2771-4392-8767-71847001FEBE}"/>
    <cellStyle name="Normal 2 2 2 2 20 2 6 3" xfId="18018" xr:uid="{B749CE76-7538-48D1-9ADF-140E2031D75D}"/>
    <cellStyle name="Normal 2 2 2 2 20 2 6 3 2" xfId="38386" xr:uid="{19CD7E39-5839-4B8C-91C8-2AAB2E1FF1F3}"/>
    <cellStyle name="Normal 2 2 2 2 20 2 6 4" xfId="24807" xr:uid="{AB6B175C-5733-4423-AAFA-988B079F89FE}"/>
    <cellStyle name="Normal 2 2 2 2 20 2 6 5" xfId="45175" xr:uid="{B92353A8-8686-454B-8D79-F74E71FAD5DC}"/>
    <cellStyle name="Normal 2 2 2 2 20 2 7" xfId="10429" xr:uid="{2CCB8D64-99DB-4427-AF5F-3D83E8795513}"/>
    <cellStyle name="Normal 2 2 2 2 20 2 7 2" xfId="30797" xr:uid="{8FCBA8F1-A10D-4875-B7A5-DC8EA4FB57AC}"/>
    <cellStyle name="Normal 2 2 2 2 20 2 8" xfId="17216" xr:uid="{2780C7AB-F159-4C83-AD27-BCC271885DF6}"/>
    <cellStyle name="Normal 2 2 2 2 20 2 8 2" xfId="37584" xr:uid="{B674CBE6-9B46-4133-A9E5-3AC5261CA3F6}"/>
    <cellStyle name="Normal 2 2 2 2 20 2 9" xfId="24005" xr:uid="{0B6F8F47-8B6F-4BE9-8EEE-E2244B7F9734}"/>
    <cellStyle name="Normal 2 2 2 2 20 2_Exec Drivers" xfId="8290" xr:uid="{50BB1D70-8CAF-429D-A403-58A0BD7E29C8}"/>
    <cellStyle name="Normal 2 2 2 2 20 3" xfId="3566" xr:uid="{F67EC080-E60F-4BDB-9CBD-D56635AB8E9A}"/>
    <cellStyle name="Normal 2 2 2 2 20 3 2" xfId="6450" xr:uid="{2FDE72D5-5DFE-4580-91D4-AF1C7A61ADF0}"/>
    <cellStyle name="Normal 2 2 2 2 20 3 2 2" xfId="15092" xr:uid="{8599178B-805A-47C6-AEDD-B9F56B0A33D5}"/>
    <cellStyle name="Normal 2 2 2 2 20 3 2 2 2" xfId="35460" xr:uid="{F4FD6434-62F2-4BA2-A23C-AB140CC145DD}"/>
    <cellStyle name="Normal 2 2 2 2 20 3 2 3" xfId="21879" xr:uid="{25EEC513-23B9-4122-9B55-FE30A5DCAC3C}"/>
    <cellStyle name="Normal 2 2 2 2 20 3 2 3 2" xfId="42247" xr:uid="{BD3D2C00-C911-4094-8403-27411513C5FC}"/>
    <cellStyle name="Normal 2 2 2 2 20 3 2 4" xfId="28668" xr:uid="{30468ABF-7B7E-40A2-8080-A1C22F21A514}"/>
    <cellStyle name="Normal 2 2 2 2 20 3 2 5" xfId="49036" xr:uid="{2A322211-CED4-426E-BB55-482AC22FF708}"/>
    <cellStyle name="Normal 2 2 2 2 20 3 3" xfId="12244" xr:uid="{8782BCB6-A40B-4CF6-8F6A-4C1497485817}"/>
    <cellStyle name="Normal 2 2 2 2 20 3 3 2" xfId="32612" xr:uid="{DC9AB70C-F55A-4245-96E7-3D133032A45C}"/>
    <cellStyle name="Normal 2 2 2 2 20 3 4" xfId="19031" xr:uid="{731EDB78-D6C5-4E5F-83B0-CDA764F20F15}"/>
    <cellStyle name="Normal 2 2 2 2 20 3 4 2" xfId="39399" xr:uid="{6406ECF2-E558-4BDA-9EC2-37149EFD2D30}"/>
    <cellStyle name="Normal 2 2 2 2 20 3 5" xfId="25820" xr:uid="{0BA38DE5-E2AC-4D2C-BC13-BC73515848EF}"/>
    <cellStyle name="Normal 2 2 2 2 20 3 6" xfId="46188" xr:uid="{979F2F8D-BFF8-4C81-8A71-6A73A1DB9E8F}"/>
    <cellStyle name="Normal 2 2 2 2 20 3_Exec Drivers" xfId="8528" xr:uid="{B7ABE7BD-7513-491F-917C-9FE0C3F48885}"/>
    <cellStyle name="Normal 2 2 2 2 20 4" xfId="4314" xr:uid="{7A419AE7-85FB-4430-BF5B-ADE6D61B1ABF}"/>
    <cellStyle name="Normal 2 2 2 2 20 4 2" xfId="7162" xr:uid="{17AE5FBA-36CB-432B-876E-7A581AA23789}"/>
    <cellStyle name="Normal 2 2 2 2 20 4 2 2" xfId="15804" xr:uid="{18486E6F-106C-40E3-A159-76BABFF19156}"/>
    <cellStyle name="Normal 2 2 2 2 20 4 2 2 2" xfId="36172" xr:uid="{D59E0850-FE25-4740-9E01-1418CA3EF872}"/>
    <cellStyle name="Normal 2 2 2 2 20 4 2 3" xfId="22591" xr:uid="{F40D7CAC-3040-4917-BC58-A77E539B14BE}"/>
    <cellStyle name="Normal 2 2 2 2 20 4 2 3 2" xfId="42959" xr:uid="{37EF9316-F41D-4182-9616-E967A56487F8}"/>
    <cellStyle name="Normal 2 2 2 2 20 4 2 4" xfId="29380" xr:uid="{40EB44DD-F4A1-441D-B2E6-66D414F09ABC}"/>
    <cellStyle name="Normal 2 2 2 2 20 4 2 5" xfId="49748" xr:uid="{4E6BEC65-11A0-47A9-BD97-52F57FB43B38}"/>
    <cellStyle name="Normal 2 2 2 2 20 4 3" xfId="12956" xr:uid="{6E305890-6C66-4637-B12F-BAE6C010B791}"/>
    <cellStyle name="Normal 2 2 2 2 20 4 3 2" xfId="33324" xr:uid="{3239F09F-9A20-4E13-B288-165112AEA46C}"/>
    <cellStyle name="Normal 2 2 2 2 20 4 4" xfId="19743" xr:uid="{66997314-5C5B-45BD-BFAB-E3E7022C17CA}"/>
    <cellStyle name="Normal 2 2 2 2 20 4 4 2" xfId="40111" xr:uid="{364F1EC9-BAA2-45C6-8FE3-4D858EC5B52F}"/>
    <cellStyle name="Normal 2 2 2 2 20 4 5" xfId="26532" xr:uid="{25E4305D-AF0A-440B-9477-1F9A60F2364F}"/>
    <cellStyle name="Normal 2 2 2 2 20 4 6" xfId="46900" xr:uid="{23D7E3E6-01CF-4D3D-BBBE-50FAC9A4D483}"/>
    <cellStyle name="Normal 2 2 2 2 20 5" xfId="2818" xr:uid="{383DE0C1-7AFA-4845-A5ED-B505FFFD7C5C}"/>
    <cellStyle name="Normal 2 2 2 2 20 5 2" xfId="5738" xr:uid="{240CBF31-B597-4591-887B-52A8E2DD97C0}"/>
    <cellStyle name="Normal 2 2 2 2 20 5 2 2" xfId="14380" xr:uid="{131CCDAA-18B7-404A-881B-F22EC42F0EEE}"/>
    <cellStyle name="Normal 2 2 2 2 20 5 2 2 2" xfId="34748" xr:uid="{988EFC8D-EA75-4E13-BE18-D8AC7A02503D}"/>
    <cellStyle name="Normal 2 2 2 2 20 5 2 3" xfId="21167" xr:uid="{76C91548-BADE-41F4-BFB1-58F5B0CF69B7}"/>
    <cellStyle name="Normal 2 2 2 2 20 5 2 3 2" xfId="41535" xr:uid="{36BA9F17-3528-4EFC-A68C-AA95CB4ED694}"/>
    <cellStyle name="Normal 2 2 2 2 20 5 2 4" xfId="27956" xr:uid="{3E478CA3-41DD-4B25-AAAF-60B02DF7CA81}"/>
    <cellStyle name="Normal 2 2 2 2 20 5 2 5" xfId="48324" xr:uid="{060F2980-EDFB-4D2A-ACB6-294DBAF7FE7C}"/>
    <cellStyle name="Normal 2 2 2 2 20 5 3" xfId="11532" xr:uid="{04D24B53-88B2-4AB2-B684-DD0142DA832E}"/>
    <cellStyle name="Normal 2 2 2 2 20 5 3 2" xfId="31900" xr:uid="{61606858-6B10-4A49-80BC-1A21BD24F7B8}"/>
    <cellStyle name="Normal 2 2 2 2 20 5 4" xfId="18319" xr:uid="{4D281ACD-D0AA-4B45-831C-E9C5DF70371B}"/>
    <cellStyle name="Normal 2 2 2 2 20 5 4 2" xfId="38687" xr:uid="{B41C28B8-936C-44FE-8687-D7AC82A4EA9F}"/>
    <cellStyle name="Normal 2 2 2 2 20 5 5" xfId="25108" xr:uid="{57E99907-113D-4DE0-975C-E514EBA0790D}"/>
    <cellStyle name="Normal 2 2 2 2 20 5 6" xfId="45476" xr:uid="{9521D68E-2606-41E4-A679-648D68F06F9B}"/>
    <cellStyle name="Normal 2 2 2 2 20 6" xfId="5026" xr:uid="{F3506DB4-F224-4EFF-A384-C1FFF900059E}"/>
    <cellStyle name="Normal 2 2 2 2 20 6 2" xfId="13668" xr:uid="{91BE77FD-3994-4E0D-8BFA-C6F42008B298}"/>
    <cellStyle name="Normal 2 2 2 2 20 6 2 2" xfId="34036" xr:uid="{FF76CD51-6424-4704-B39F-84FEDD72D98D}"/>
    <cellStyle name="Normal 2 2 2 2 20 6 3" xfId="20455" xr:uid="{15498D9C-389D-4ACE-95C4-91349C94B117}"/>
    <cellStyle name="Normal 2 2 2 2 20 6 3 2" xfId="40823" xr:uid="{188CC8C7-9EBD-40A4-B6B3-55517FD2F2AE}"/>
    <cellStyle name="Normal 2 2 2 2 20 6 4" xfId="27244" xr:uid="{008F3654-FB4F-406C-AAFA-09723D06A1F2}"/>
    <cellStyle name="Normal 2 2 2 2 20 6 5" xfId="47612" xr:uid="{EE63C7D3-C59E-4DF0-A6A8-4BC744459537}"/>
    <cellStyle name="Normal 2 2 2 2 20 7" xfId="1934" xr:uid="{8D40F35E-16AE-4953-A995-096A4A303A91}"/>
    <cellStyle name="Normal 2 2 2 2 20 7 2" xfId="10820" xr:uid="{6617D93D-3792-4224-A8F5-8F19D4C9B8DB}"/>
    <cellStyle name="Normal 2 2 2 2 20 7 2 2" xfId="31188" xr:uid="{980315A3-9499-46D9-9EAF-49CC6AE05A14}"/>
    <cellStyle name="Normal 2 2 2 2 20 7 3" xfId="17607" xr:uid="{F0023F9D-68A9-4700-BAF9-140A766D2405}"/>
    <cellStyle name="Normal 2 2 2 2 20 7 3 2" xfId="37975" xr:uid="{CB72460F-FE0C-42DA-95B4-9FFC61590FE1}"/>
    <cellStyle name="Normal 2 2 2 2 20 7 4" xfId="24396" xr:uid="{0D25557A-4390-4726-8568-A90A69B04882}"/>
    <cellStyle name="Normal 2 2 2 2 20 7 5" xfId="44764" xr:uid="{916C941E-5B0E-45E6-8DF9-DE7154200BA4}"/>
    <cellStyle name="Normal 2 2 2 2 20 8" xfId="9845" xr:uid="{B16EE032-57B1-474A-AA0C-54A9BDEE8F99}"/>
    <cellStyle name="Normal 2 2 2 2 20 8 2" xfId="30213" xr:uid="{99B87AA8-D839-4178-AF60-FE2F62761940}"/>
    <cellStyle name="Normal 2 2 2 2 20 9" xfId="16633" xr:uid="{33FE1634-E123-494F-9F42-8BA1B7716330}"/>
    <cellStyle name="Normal 2 2 2 2 20 9 2" xfId="37001" xr:uid="{894414D2-6CF0-4876-843A-9D5AE6BEB304}"/>
    <cellStyle name="Normal 2 2 2 2 20_Exec Drivers" xfId="8680" xr:uid="{FA840B48-74F7-47CF-A990-EE0A5D6ECAFF}"/>
    <cellStyle name="Normal 2 2 2 2 21" xfId="269" xr:uid="{97EBD0C9-E4C6-462F-B21E-338D0E0DC579}"/>
    <cellStyle name="Normal 2 2 2 2 21 10" xfId="23429" xr:uid="{16502E18-7802-4867-B164-FCADC67F8783}"/>
    <cellStyle name="Normal 2 2 2 2 21 11" xfId="43797" xr:uid="{A1904ADB-3743-497C-940A-7885114D63E2}"/>
    <cellStyle name="Normal 2 2 2 2 21 2" xfId="1520" xr:uid="{A82596F7-1833-4424-8681-B7B07A8580C6}"/>
    <cellStyle name="Normal 2 2 2 2 21 2 10" xfId="44380" xr:uid="{2CAF2925-3320-4603-AD2D-5478AC3B655E}"/>
    <cellStyle name="Normal 2 2 2 2 21 2 2" xfId="3982" xr:uid="{FC06C693-7A39-4748-AFC0-5A69D05CD00F}"/>
    <cellStyle name="Normal 2 2 2 2 21 2 2 2" xfId="6854" xr:uid="{015D051F-F768-48EC-B1FF-345404EF493A}"/>
    <cellStyle name="Normal 2 2 2 2 21 2 2 2 2" xfId="15496" xr:uid="{FE32EA27-E115-49BA-94E3-A5C53A42DEE3}"/>
    <cellStyle name="Normal 2 2 2 2 21 2 2 2 2 2" xfId="35864" xr:uid="{6A5BEFB1-BC00-4B3F-8D40-69D4D0B74663}"/>
    <cellStyle name="Normal 2 2 2 2 21 2 2 2 3" xfId="22283" xr:uid="{86F6354D-4E8E-412C-BB22-2C52CF68EEB3}"/>
    <cellStyle name="Normal 2 2 2 2 21 2 2 2 3 2" xfId="42651" xr:uid="{F1B59402-FA3B-47DC-8E59-36A02CFF6FD1}"/>
    <cellStyle name="Normal 2 2 2 2 21 2 2 2 4" xfId="29072" xr:uid="{5B75EED8-CC9B-4789-B6F2-B7E837B51ACE}"/>
    <cellStyle name="Normal 2 2 2 2 21 2 2 2 5" xfId="49440" xr:uid="{4479763E-6ED4-4483-883F-7E52234DDCD9}"/>
    <cellStyle name="Normal 2 2 2 2 21 2 2 3" xfId="12648" xr:uid="{1AD37E2C-43D4-4847-BB14-C47CA374A50A}"/>
    <cellStyle name="Normal 2 2 2 2 21 2 2 3 2" xfId="33016" xr:uid="{6E59B37E-4037-4E8B-8B14-1D80D2D9A66F}"/>
    <cellStyle name="Normal 2 2 2 2 21 2 2 4" xfId="19435" xr:uid="{E54384B7-0FD3-4645-8FA8-29BDA7821C84}"/>
    <cellStyle name="Normal 2 2 2 2 21 2 2 4 2" xfId="39803" xr:uid="{76196C40-8DFE-4D81-B29B-11F7BB33D6B3}"/>
    <cellStyle name="Normal 2 2 2 2 21 2 2 5" xfId="26224" xr:uid="{27EDDA45-1CBF-43D9-9FF5-DF795DA347FC}"/>
    <cellStyle name="Normal 2 2 2 2 21 2 2 6" xfId="46592" xr:uid="{46403364-F0C4-4D2E-8C45-5B55CE4FFCA5}"/>
    <cellStyle name="Normal 2 2 2 2 21 2 2_Exec Drivers" xfId="2407" xr:uid="{DC02CAE5-F2E3-40EC-891B-CFB565E7A6AB}"/>
    <cellStyle name="Normal 2 2 2 2 21 2 3" xfId="4718" xr:uid="{F3A42EE0-5858-481C-8092-65A526A68C91}"/>
    <cellStyle name="Normal 2 2 2 2 21 2 3 2" xfId="7566" xr:uid="{613FB6B9-C8CF-4C49-9569-77769E9831D4}"/>
    <cellStyle name="Normal 2 2 2 2 21 2 3 2 2" xfId="16208" xr:uid="{049D4CF5-E058-4FE6-95E5-88577A415C8F}"/>
    <cellStyle name="Normal 2 2 2 2 21 2 3 2 2 2" xfId="36576" xr:uid="{78E28761-799E-4C53-AEBD-1581AA43D58B}"/>
    <cellStyle name="Normal 2 2 2 2 21 2 3 2 3" xfId="22995" xr:uid="{38894D9E-CE3A-4B1F-AE5E-7C7C2C8DCDCB}"/>
    <cellStyle name="Normal 2 2 2 2 21 2 3 2 3 2" xfId="43363" xr:uid="{A4CA66C7-3FDE-4458-A41A-7BA0D46D5E73}"/>
    <cellStyle name="Normal 2 2 2 2 21 2 3 2 4" xfId="29784" xr:uid="{3FFAF223-7912-4717-8FE4-9227CA053F03}"/>
    <cellStyle name="Normal 2 2 2 2 21 2 3 2 5" xfId="50152" xr:uid="{3DEAEB0C-290F-4B7F-BEB0-3AF0F5BB8A26}"/>
    <cellStyle name="Normal 2 2 2 2 21 2 3 3" xfId="13360" xr:uid="{1FBA3E87-95DB-4E40-B240-E6309E626711}"/>
    <cellStyle name="Normal 2 2 2 2 21 2 3 3 2" xfId="33728" xr:uid="{45182D01-34CB-4309-B0AE-63280ECF8FA4}"/>
    <cellStyle name="Normal 2 2 2 2 21 2 3 4" xfId="20147" xr:uid="{F63CFB8E-883D-4694-915F-74A9922ECCC9}"/>
    <cellStyle name="Normal 2 2 2 2 21 2 3 4 2" xfId="40515" xr:uid="{6388F7DB-9743-44E7-AD7E-D2F378DF421C}"/>
    <cellStyle name="Normal 2 2 2 2 21 2 3 5" xfId="26936" xr:uid="{11FB5481-02A9-438D-B672-A23EDEED1C24}"/>
    <cellStyle name="Normal 2 2 2 2 21 2 3 6" xfId="47304" xr:uid="{E4311BC3-EDEC-42F2-AD23-7E89872D4273}"/>
    <cellStyle name="Normal 2 2 2 2 21 2 4" xfId="3234" xr:uid="{C4C979D9-15B6-47AB-9808-A463EE20C353}"/>
    <cellStyle name="Normal 2 2 2 2 21 2 4 2" xfId="6142" xr:uid="{5259D7F0-EE7C-488A-97B2-0F5545EC2CD9}"/>
    <cellStyle name="Normal 2 2 2 2 21 2 4 2 2" xfId="14784" xr:uid="{9B962A7A-E115-4A11-80B3-1DE6DD976BC4}"/>
    <cellStyle name="Normal 2 2 2 2 21 2 4 2 2 2" xfId="35152" xr:uid="{B8966557-8D8D-4ADE-910A-426A61BD5C19}"/>
    <cellStyle name="Normal 2 2 2 2 21 2 4 2 3" xfId="21571" xr:uid="{A35D27AF-B05F-4D8F-8AC4-FD57D2D8C8D4}"/>
    <cellStyle name="Normal 2 2 2 2 21 2 4 2 3 2" xfId="41939" xr:uid="{41B36673-364A-4F17-93E4-CE17B78D6F92}"/>
    <cellStyle name="Normal 2 2 2 2 21 2 4 2 4" xfId="28360" xr:uid="{E2F67B96-B40B-4242-A132-EA090BABC853}"/>
    <cellStyle name="Normal 2 2 2 2 21 2 4 2 5" xfId="48728" xr:uid="{3A59745D-6464-4F83-A640-680A1B838F35}"/>
    <cellStyle name="Normal 2 2 2 2 21 2 4 3" xfId="11936" xr:uid="{45FEA29F-3DE9-41A1-AAE7-215390BCED56}"/>
    <cellStyle name="Normal 2 2 2 2 21 2 4 3 2" xfId="32304" xr:uid="{463591DE-57B5-459E-BF68-377360C2120C}"/>
    <cellStyle name="Normal 2 2 2 2 21 2 4 4" xfId="18723" xr:uid="{E6AAB86D-EE4B-4DC9-A3F3-B727BFC6E5C4}"/>
    <cellStyle name="Normal 2 2 2 2 21 2 4 4 2" xfId="39091" xr:uid="{ABEA5D7F-CAD2-4106-BDEB-6DEC0B7B9DB6}"/>
    <cellStyle name="Normal 2 2 2 2 21 2 4 5" xfId="25512" xr:uid="{B90D1005-32A4-4E7D-8503-1272E83AAB64}"/>
    <cellStyle name="Normal 2 2 2 2 21 2 4 6" xfId="45880" xr:uid="{67FB155D-B340-4291-80C3-29DF233F091A}"/>
    <cellStyle name="Normal 2 2 2 2 21 2 5" xfId="5430" xr:uid="{C3DC7819-05F8-43CD-9420-775B0516FEBF}"/>
    <cellStyle name="Normal 2 2 2 2 21 2 5 2" xfId="14072" xr:uid="{DFFAD9CC-ECD9-4668-B974-62355A9D95F6}"/>
    <cellStyle name="Normal 2 2 2 2 21 2 5 2 2" xfId="34440" xr:uid="{67AC6F24-7A63-45C4-8C29-598928B1EDA8}"/>
    <cellStyle name="Normal 2 2 2 2 21 2 5 3" xfId="20859" xr:uid="{1AFB74EE-8BB3-4D9D-9FF4-83D678D21C25}"/>
    <cellStyle name="Normal 2 2 2 2 21 2 5 3 2" xfId="41227" xr:uid="{E1EDF142-E423-490F-8582-182593D1A867}"/>
    <cellStyle name="Normal 2 2 2 2 21 2 5 4" xfId="27648" xr:uid="{BF650824-F795-4C82-A01D-DAA19E0FC154}"/>
    <cellStyle name="Normal 2 2 2 2 21 2 5 5" xfId="48016" xr:uid="{B857BCFF-B563-4081-B9DB-AF95288B8016}"/>
    <cellStyle name="Normal 2 2 2 2 21 2 6" xfId="2485" xr:uid="{E9549C46-88C8-4FFD-A51A-6F535763346E}"/>
    <cellStyle name="Normal 2 2 2 2 21 2 6 2" xfId="11224" xr:uid="{4870BF69-82BA-45E2-B898-3B3819077E5C}"/>
    <cellStyle name="Normal 2 2 2 2 21 2 6 2 2" xfId="31592" xr:uid="{4365DC1E-1E7F-4159-BF57-A68BE7D0159A}"/>
    <cellStyle name="Normal 2 2 2 2 21 2 6 3" xfId="18011" xr:uid="{2E7D4B4A-AEBA-4179-82FC-EDFBA810459D}"/>
    <cellStyle name="Normal 2 2 2 2 21 2 6 3 2" xfId="38379" xr:uid="{EA5A7255-2F8D-4072-98F6-C00B0A73A5D5}"/>
    <cellStyle name="Normal 2 2 2 2 21 2 6 4" xfId="24800" xr:uid="{29822F03-71F8-4A63-9722-992CC0258EFE}"/>
    <cellStyle name="Normal 2 2 2 2 21 2 6 5" xfId="45168" xr:uid="{F2EA218B-61F1-4DD0-90C7-9C5E28D6AF91}"/>
    <cellStyle name="Normal 2 2 2 2 21 2 7" xfId="10436" xr:uid="{45DA54CB-95A8-486C-B25C-BF4C097DF18A}"/>
    <cellStyle name="Normal 2 2 2 2 21 2 7 2" xfId="30804" xr:uid="{B95E1BA1-0663-4A80-ACB6-BE19C4E9EF94}"/>
    <cellStyle name="Normal 2 2 2 2 21 2 8" xfId="17223" xr:uid="{9A3F9134-01F5-47E9-A266-F9E36ADE93E6}"/>
    <cellStyle name="Normal 2 2 2 2 21 2 8 2" xfId="37591" xr:uid="{36181D24-89D6-4DD0-8E40-5F13D09D3B29}"/>
    <cellStyle name="Normal 2 2 2 2 21 2 9" xfId="24012" xr:uid="{3B44D5E6-DAB0-474C-8289-53D16058675A}"/>
    <cellStyle name="Normal 2 2 2 2 21 2_Exec Drivers" xfId="8565" xr:uid="{0A86E374-3220-466F-95A5-9D0B97B596CB}"/>
    <cellStyle name="Normal 2 2 2 2 21 3" xfId="3567" xr:uid="{14371266-8831-4506-B295-A4B6B8D2819F}"/>
    <cellStyle name="Normal 2 2 2 2 21 3 2" xfId="6451" xr:uid="{31C6F41B-CF11-4D8A-B849-9C89E0582005}"/>
    <cellStyle name="Normal 2 2 2 2 21 3 2 2" xfId="15093" xr:uid="{9ADEDD8E-E37C-42F6-8C83-D6497612D8D6}"/>
    <cellStyle name="Normal 2 2 2 2 21 3 2 2 2" xfId="35461" xr:uid="{982D025D-C50F-45D7-9255-35DE9E787B95}"/>
    <cellStyle name="Normal 2 2 2 2 21 3 2 3" xfId="21880" xr:uid="{AB0A9D61-F7F0-47AD-A9A9-47BFF9ABF03C}"/>
    <cellStyle name="Normal 2 2 2 2 21 3 2 3 2" xfId="42248" xr:uid="{D7470522-3413-4848-8C52-7F21661F71C4}"/>
    <cellStyle name="Normal 2 2 2 2 21 3 2 4" xfId="28669" xr:uid="{CC891AC1-F0A6-415F-8CF9-ABF441A83EE9}"/>
    <cellStyle name="Normal 2 2 2 2 21 3 2 5" xfId="49037" xr:uid="{D50C5BB6-C826-4F35-8143-3A1EE1C66636}"/>
    <cellStyle name="Normal 2 2 2 2 21 3 3" xfId="12245" xr:uid="{58765699-519A-48FF-AC5F-4F2BC16E2AB5}"/>
    <cellStyle name="Normal 2 2 2 2 21 3 3 2" xfId="32613" xr:uid="{C84DAC7B-0C3B-4D78-A0F6-9B9439A5CA4F}"/>
    <cellStyle name="Normal 2 2 2 2 21 3 4" xfId="19032" xr:uid="{AABD4CD6-A76E-44BB-B128-497CBB57438D}"/>
    <cellStyle name="Normal 2 2 2 2 21 3 4 2" xfId="39400" xr:uid="{7B8EBEC1-1B8B-420F-AD34-F4166D9E4CAB}"/>
    <cellStyle name="Normal 2 2 2 2 21 3 5" xfId="25821" xr:uid="{38D6132F-D4B4-4769-8AF2-6995782A2A27}"/>
    <cellStyle name="Normal 2 2 2 2 21 3 6" xfId="46189" xr:uid="{7FEDADC3-A7B3-44BF-9A73-88C13688144A}"/>
    <cellStyle name="Normal 2 2 2 2 21 3_Exec Drivers" xfId="2404" xr:uid="{77967448-EA67-42E9-A472-426AB584DDA5}"/>
    <cellStyle name="Normal 2 2 2 2 21 4" xfId="4315" xr:uid="{900A90B4-3DBA-4C61-B4B3-9AFE9F3B96BC}"/>
    <cellStyle name="Normal 2 2 2 2 21 4 2" xfId="7163" xr:uid="{AA3B54C8-B418-49A9-9EA1-719E6E886B60}"/>
    <cellStyle name="Normal 2 2 2 2 21 4 2 2" xfId="15805" xr:uid="{CF048E50-7EE6-4118-8B6D-56B599610B7E}"/>
    <cellStyle name="Normal 2 2 2 2 21 4 2 2 2" xfId="36173" xr:uid="{5BB76F2C-8F9A-4004-BEFC-8F54B79CF7CE}"/>
    <cellStyle name="Normal 2 2 2 2 21 4 2 3" xfId="22592" xr:uid="{1ED41AD8-5401-48EB-BB58-B59BFBF22282}"/>
    <cellStyle name="Normal 2 2 2 2 21 4 2 3 2" xfId="42960" xr:uid="{DF539383-3E91-4E68-BE55-B60D7F956DF9}"/>
    <cellStyle name="Normal 2 2 2 2 21 4 2 4" xfId="29381" xr:uid="{761C3934-FE07-43C6-A053-E6BD3B3913EE}"/>
    <cellStyle name="Normal 2 2 2 2 21 4 2 5" xfId="49749" xr:uid="{43D9CFF5-FAA0-4DA4-91F2-59ECE344C51D}"/>
    <cellStyle name="Normal 2 2 2 2 21 4 3" xfId="12957" xr:uid="{3076C5F7-3379-40A4-8480-3BB1B73A5330}"/>
    <cellStyle name="Normal 2 2 2 2 21 4 3 2" xfId="33325" xr:uid="{54E7304E-F562-4224-8B52-47B7B63C4E45}"/>
    <cellStyle name="Normal 2 2 2 2 21 4 4" xfId="19744" xr:uid="{FC99516E-71D7-44BA-911C-419005FAF6D1}"/>
    <cellStyle name="Normal 2 2 2 2 21 4 4 2" xfId="40112" xr:uid="{ADD495E7-94BD-4B12-84D1-5F942D2723F6}"/>
    <cellStyle name="Normal 2 2 2 2 21 4 5" xfId="26533" xr:uid="{D5416FA0-5B90-4BAB-B913-F1C0AE3625E7}"/>
    <cellStyle name="Normal 2 2 2 2 21 4 6" xfId="46901" xr:uid="{9F60AB45-F0AE-4CA1-9842-697B10FE9984}"/>
    <cellStyle name="Normal 2 2 2 2 21 5" xfId="2819" xr:uid="{33E1116C-110F-4BD3-8698-772A049BED27}"/>
    <cellStyle name="Normal 2 2 2 2 21 5 2" xfId="5739" xr:uid="{4F11442B-C011-4F7E-85D4-8D3477300243}"/>
    <cellStyle name="Normal 2 2 2 2 21 5 2 2" xfId="14381" xr:uid="{895DD8AE-1FDA-4693-8834-D50777AFC8A4}"/>
    <cellStyle name="Normal 2 2 2 2 21 5 2 2 2" xfId="34749" xr:uid="{CCCB3C00-3594-45BD-9214-132E98B6BE60}"/>
    <cellStyle name="Normal 2 2 2 2 21 5 2 3" xfId="21168" xr:uid="{E29D7ABE-80EA-4196-9941-78C7F2062DB5}"/>
    <cellStyle name="Normal 2 2 2 2 21 5 2 3 2" xfId="41536" xr:uid="{B46588D0-E594-470E-8A44-05B9B50AA541}"/>
    <cellStyle name="Normal 2 2 2 2 21 5 2 4" xfId="27957" xr:uid="{CE2CB192-AD4C-4B87-8225-0E686576C4AC}"/>
    <cellStyle name="Normal 2 2 2 2 21 5 2 5" xfId="48325" xr:uid="{B55AD8F8-8346-4B5D-94EF-F23914B83923}"/>
    <cellStyle name="Normal 2 2 2 2 21 5 3" xfId="11533" xr:uid="{ACE47D7A-BC53-4219-92DE-39EB56EFABCC}"/>
    <cellStyle name="Normal 2 2 2 2 21 5 3 2" xfId="31901" xr:uid="{17A2FCFA-9E6A-4330-B1CA-663BB8A37E62}"/>
    <cellStyle name="Normal 2 2 2 2 21 5 4" xfId="18320" xr:uid="{08ADB0A8-DEB1-4433-B755-A10229459DE4}"/>
    <cellStyle name="Normal 2 2 2 2 21 5 4 2" xfId="38688" xr:uid="{048678AF-E006-47A0-B4EE-71B466679571}"/>
    <cellStyle name="Normal 2 2 2 2 21 5 5" xfId="25109" xr:uid="{61F88CDF-0A6C-49AD-82AB-2307DA6B9503}"/>
    <cellStyle name="Normal 2 2 2 2 21 5 6" xfId="45477" xr:uid="{4F31994A-8A27-4E87-961E-89E1CE2AE2CC}"/>
    <cellStyle name="Normal 2 2 2 2 21 6" xfId="5027" xr:uid="{60F09AB9-2FD6-43CD-BC59-AC0838B0FF16}"/>
    <cellStyle name="Normal 2 2 2 2 21 6 2" xfId="13669" xr:uid="{DC3853DE-6F9F-42A2-B9F0-B06448EB9B4F}"/>
    <cellStyle name="Normal 2 2 2 2 21 6 2 2" xfId="34037" xr:uid="{F5867178-FCC8-417A-8D57-B6EDD8F5961B}"/>
    <cellStyle name="Normal 2 2 2 2 21 6 3" xfId="20456" xr:uid="{1F653643-76CE-414C-B049-B7A4888A69D3}"/>
    <cellStyle name="Normal 2 2 2 2 21 6 3 2" xfId="40824" xr:uid="{7BB802CE-EEB9-4CA2-9741-469D5B269A37}"/>
    <cellStyle name="Normal 2 2 2 2 21 6 4" xfId="27245" xr:uid="{6527BEC3-F50B-49B9-8170-DFD4A280EEDB}"/>
    <cellStyle name="Normal 2 2 2 2 21 6 5" xfId="47613" xr:uid="{C7C9B69D-7295-4247-8DC7-A0AB3CE35194}"/>
    <cellStyle name="Normal 2 2 2 2 21 7" xfId="1935" xr:uid="{D2674B9E-B7BD-40E6-981F-B8335CE7204E}"/>
    <cellStyle name="Normal 2 2 2 2 21 7 2" xfId="10821" xr:uid="{8769287A-58CC-42AF-97A4-BAE039276BBA}"/>
    <cellStyle name="Normal 2 2 2 2 21 7 2 2" xfId="31189" xr:uid="{88A337B4-BFA9-4F9C-934E-66B394AF1195}"/>
    <cellStyle name="Normal 2 2 2 2 21 7 3" xfId="17608" xr:uid="{C7177DF1-96BF-4E8C-8313-DA5CA888A5AF}"/>
    <cellStyle name="Normal 2 2 2 2 21 7 3 2" xfId="37976" xr:uid="{26419F79-7446-47F3-8F02-D72861058B64}"/>
    <cellStyle name="Normal 2 2 2 2 21 7 4" xfId="24397" xr:uid="{C061E544-FB7F-4726-A2E5-C1A85B338C56}"/>
    <cellStyle name="Normal 2 2 2 2 21 7 5" xfId="44765" xr:uid="{CC20EBA7-D79E-4C98-A5D1-88141945A12F}"/>
    <cellStyle name="Normal 2 2 2 2 21 8" xfId="9852" xr:uid="{D0ED3B1F-16E3-45C1-BB82-66C088D0BCE7}"/>
    <cellStyle name="Normal 2 2 2 2 21 8 2" xfId="30220" xr:uid="{34AE4550-D416-46BF-A597-B1F7032D01A3}"/>
    <cellStyle name="Normal 2 2 2 2 21 9" xfId="16640" xr:uid="{3EB3BE2E-33ED-4850-8E78-F129FF6584A1}"/>
    <cellStyle name="Normal 2 2 2 2 21 9 2" xfId="37008" xr:uid="{457A2C52-2EA8-4BE3-B059-4B4AA1EBFA90}"/>
    <cellStyle name="Normal 2 2 2 2 21_Exec Drivers" xfId="2023" xr:uid="{E835F14F-EA95-452D-B202-2186634E7E7C}"/>
    <cellStyle name="Normal 2 2 2 2 22" xfId="282" xr:uid="{7B1F7D4D-473D-478B-9F3F-58EAB7DCE7E6}"/>
    <cellStyle name="Normal 2 2 2 2 22 10" xfId="23436" xr:uid="{A6BEC5C4-76F2-4A86-82DB-99941C72CA14}"/>
    <cellStyle name="Normal 2 2 2 2 22 11" xfId="43804" xr:uid="{9346B23D-C825-4FD2-8625-D237E83E66BF}"/>
    <cellStyle name="Normal 2 2 2 2 22 2" xfId="1527" xr:uid="{BA01E509-EE95-4FF0-A6B6-9E87687C4E18}"/>
    <cellStyle name="Normal 2 2 2 2 22 2 10" xfId="44387" xr:uid="{0AD1FEA0-7015-4084-8DF2-98720724E4B4}"/>
    <cellStyle name="Normal 2 2 2 2 22 2 2" xfId="3975" xr:uid="{8F49DDF2-A38A-4679-AA3B-1A8D6DB80C95}"/>
    <cellStyle name="Normal 2 2 2 2 22 2 2 2" xfId="6847" xr:uid="{91ADDA49-E8EF-4EFC-B377-854F433A7A91}"/>
    <cellStyle name="Normal 2 2 2 2 22 2 2 2 2" xfId="15489" xr:uid="{D766022C-23B5-4093-82C5-780CC1BE5EB2}"/>
    <cellStyle name="Normal 2 2 2 2 22 2 2 2 2 2" xfId="35857" xr:uid="{1C5EC663-CC79-4B6C-9577-87A43600408B}"/>
    <cellStyle name="Normal 2 2 2 2 22 2 2 2 3" xfId="22276" xr:uid="{1BE8CBDC-C610-43BB-9277-FAA16996FBA3}"/>
    <cellStyle name="Normal 2 2 2 2 22 2 2 2 3 2" xfId="42644" xr:uid="{8A607A72-8AAE-4E66-949D-46195F25C3E5}"/>
    <cellStyle name="Normal 2 2 2 2 22 2 2 2 4" xfId="29065" xr:uid="{7158C851-59C2-4E41-80C5-66377FC646A5}"/>
    <cellStyle name="Normal 2 2 2 2 22 2 2 2 5" xfId="49433" xr:uid="{4D3B7BEB-5B0E-4EBE-A127-9BF332592018}"/>
    <cellStyle name="Normal 2 2 2 2 22 2 2 3" xfId="12641" xr:uid="{89469703-7979-4741-9932-2CB92735A16D}"/>
    <cellStyle name="Normal 2 2 2 2 22 2 2 3 2" xfId="33009" xr:uid="{F813D8E2-DDA4-4091-8849-78F650D8D7B9}"/>
    <cellStyle name="Normal 2 2 2 2 22 2 2 4" xfId="19428" xr:uid="{E0E94837-DA70-4A6E-88E1-9F9725CEAB14}"/>
    <cellStyle name="Normal 2 2 2 2 22 2 2 4 2" xfId="39796" xr:uid="{CF660A95-005F-4CED-9DB0-480E386B27F7}"/>
    <cellStyle name="Normal 2 2 2 2 22 2 2 5" xfId="26217" xr:uid="{59132456-6A40-484B-94A4-4F6B19E58BC2}"/>
    <cellStyle name="Normal 2 2 2 2 22 2 2 6" xfId="46585" xr:uid="{6A5233C3-099C-4106-888A-07A42EFA14D0}"/>
    <cellStyle name="Normal 2 2 2 2 22 2 2_Exec Drivers" xfId="8638" xr:uid="{2924FE32-CFAE-4128-8F02-0FFEE4D323D0}"/>
    <cellStyle name="Normal 2 2 2 2 22 2 3" xfId="4711" xr:uid="{6A27FF40-0879-493E-8A2F-1383BD934156}"/>
    <cellStyle name="Normal 2 2 2 2 22 2 3 2" xfId="7559" xr:uid="{2AE51BCB-B585-4930-B86D-7433D550D4A6}"/>
    <cellStyle name="Normal 2 2 2 2 22 2 3 2 2" xfId="16201" xr:uid="{97538753-E6B4-4372-A4E5-BE6FE6D02CBA}"/>
    <cellStyle name="Normal 2 2 2 2 22 2 3 2 2 2" xfId="36569" xr:uid="{4DC92DDA-4554-435A-8E8E-DEAE8F107274}"/>
    <cellStyle name="Normal 2 2 2 2 22 2 3 2 3" xfId="22988" xr:uid="{93E48F99-9FD5-4C59-84A4-41130AB7E7EA}"/>
    <cellStyle name="Normal 2 2 2 2 22 2 3 2 3 2" xfId="43356" xr:uid="{351F14D2-2CC8-468A-9A7F-0B64E37C1182}"/>
    <cellStyle name="Normal 2 2 2 2 22 2 3 2 4" xfId="29777" xr:uid="{1DE3C68D-EFC8-4FF4-BD5A-DE0E722B44B7}"/>
    <cellStyle name="Normal 2 2 2 2 22 2 3 2 5" xfId="50145" xr:uid="{6E68DD81-0FD4-4558-92F5-8C45FC440DB7}"/>
    <cellStyle name="Normal 2 2 2 2 22 2 3 3" xfId="13353" xr:uid="{B9D0A9AB-C8AB-4774-9C1F-1F3B198B45F5}"/>
    <cellStyle name="Normal 2 2 2 2 22 2 3 3 2" xfId="33721" xr:uid="{DFAA07ED-0513-4DAB-A79A-7B7EE7F0F6CE}"/>
    <cellStyle name="Normal 2 2 2 2 22 2 3 4" xfId="20140" xr:uid="{1BC45FD9-CC01-4139-AEB9-B6AAC72503B4}"/>
    <cellStyle name="Normal 2 2 2 2 22 2 3 4 2" xfId="40508" xr:uid="{03C20FE9-2793-4E57-9E46-3FF744E11EB5}"/>
    <cellStyle name="Normal 2 2 2 2 22 2 3 5" xfId="26929" xr:uid="{0DF71B9A-251D-46E3-99B3-1A61B872D229}"/>
    <cellStyle name="Normal 2 2 2 2 22 2 3 6" xfId="47297" xr:uid="{538EF275-F21D-4DF7-B160-C5D8A6428F30}"/>
    <cellStyle name="Normal 2 2 2 2 22 2 4" xfId="3227" xr:uid="{7553B4A0-3CD5-4B54-90DE-51EBBFF2CD28}"/>
    <cellStyle name="Normal 2 2 2 2 22 2 4 2" xfId="6135" xr:uid="{9C9F7C84-78AF-4499-AC13-48C6DFFC4B54}"/>
    <cellStyle name="Normal 2 2 2 2 22 2 4 2 2" xfId="14777" xr:uid="{51DBEDFC-CDCA-4834-A043-EDE96456E3A8}"/>
    <cellStyle name="Normal 2 2 2 2 22 2 4 2 2 2" xfId="35145" xr:uid="{1B795E48-840E-4B52-9C32-57A1B75E246A}"/>
    <cellStyle name="Normal 2 2 2 2 22 2 4 2 3" xfId="21564" xr:uid="{3AB23005-2A2E-4993-9C67-44FAD5129E44}"/>
    <cellStyle name="Normal 2 2 2 2 22 2 4 2 3 2" xfId="41932" xr:uid="{3146DCD4-3756-423B-B4CD-673A4E327FFA}"/>
    <cellStyle name="Normal 2 2 2 2 22 2 4 2 4" xfId="28353" xr:uid="{57B63A4E-F478-45E5-BA4C-CB5094133E31}"/>
    <cellStyle name="Normal 2 2 2 2 22 2 4 2 5" xfId="48721" xr:uid="{BE8657F9-96E7-48D4-84C1-2244D729F8C9}"/>
    <cellStyle name="Normal 2 2 2 2 22 2 4 3" xfId="11929" xr:uid="{FA810C3E-5B26-4E28-BF31-75A275EA8F9C}"/>
    <cellStyle name="Normal 2 2 2 2 22 2 4 3 2" xfId="32297" xr:uid="{1DF3E3BD-69F9-4BA4-81CB-952BC1930E94}"/>
    <cellStyle name="Normal 2 2 2 2 22 2 4 4" xfId="18716" xr:uid="{64CDC3C6-0AE0-4B39-B663-048A5389739B}"/>
    <cellStyle name="Normal 2 2 2 2 22 2 4 4 2" xfId="39084" xr:uid="{9EF98E9E-29DF-41C8-B8AA-7D2E91684EDE}"/>
    <cellStyle name="Normal 2 2 2 2 22 2 4 5" xfId="25505" xr:uid="{D81D14BE-51B5-4200-80D1-07E7F94D979E}"/>
    <cellStyle name="Normal 2 2 2 2 22 2 4 6" xfId="45873" xr:uid="{F127671C-5FDF-40BE-A246-E59EB18A7C66}"/>
    <cellStyle name="Normal 2 2 2 2 22 2 5" xfId="5423" xr:uid="{8AAB40E3-B4A1-4BB3-9334-3F987D4D3D5E}"/>
    <cellStyle name="Normal 2 2 2 2 22 2 5 2" xfId="14065" xr:uid="{7D239D2A-9279-4F25-9457-BB17923D63BC}"/>
    <cellStyle name="Normal 2 2 2 2 22 2 5 2 2" xfId="34433" xr:uid="{CA6AF093-0B34-41EA-97A1-E4B148111D94}"/>
    <cellStyle name="Normal 2 2 2 2 22 2 5 3" xfId="20852" xr:uid="{8FB91D3A-784B-4786-B0C9-2C716C70BF4D}"/>
    <cellStyle name="Normal 2 2 2 2 22 2 5 3 2" xfId="41220" xr:uid="{7AEF9C75-1CF3-4F4E-B518-87AC00A40333}"/>
    <cellStyle name="Normal 2 2 2 2 22 2 5 4" xfId="27641" xr:uid="{D5D3229C-F670-4CB3-82A8-2A94AFB9F3D2}"/>
    <cellStyle name="Normal 2 2 2 2 22 2 5 5" xfId="48009" xr:uid="{7AD12D4C-B0F0-4750-8D47-0D6CF5EECE0E}"/>
    <cellStyle name="Normal 2 2 2 2 22 2 6" xfId="2478" xr:uid="{485EE9FF-1D1C-4D5B-B3A2-2EF52949B926}"/>
    <cellStyle name="Normal 2 2 2 2 22 2 6 2" xfId="11217" xr:uid="{0D12564D-7155-4831-B46C-9D3DAD4E8F35}"/>
    <cellStyle name="Normal 2 2 2 2 22 2 6 2 2" xfId="31585" xr:uid="{0DD67F73-0A7E-4F81-B4E0-CFF6FAE27146}"/>
    <cellStyle name="Normal 2 2 2 2 22 2 6 3" xfId="18004" xr:uid="{31BDA322-B73F-4426-B235-38BFC8CCE05C}"/>
    <cellStyle name="Normal 2 2 2 2 22 2 6 3 2" xfId="38372" xr:uid="{5A65C722-DA06-4087-A037-38240C52F2FD}"/>
    <cellStyle name="Normal 2 2 2 2 22 2 6 4" xfId="24793" xr:uid="{82C1D4F9-BF49-4773-9E24-94635858A6F4}"/>
    <cellStyle name="Normal 2 2 2 2 22 2 6 5" xfId="45161" xr:uid="{3797AF12-1D01-44E8-8E56-6A8025F46B6F}"/>
    <cellStyle name="Normal 2 2 2 2 22 2 7" xfId="10443" xr:uid="{7A84F59E-41DA-480B-82D0-CD91348619F7}"/>
    <cellStyle name="Normal 2 2 2 2 22 2 7 2" xfId="30811" xr:uid="{E95C1C80-9279-42C4-BCB5-A5C03F110EA7}"/>
    <cellStyle name="Normal 2 2 2 2 22 2 8" xfId="17230" xr:uid="{D9F181D3-0944-4481-8EC1-486CA6114346}"/>
    <cellStyle name="Normal 2 2 2 2 22 2 8 2" xfId="37598" xr:uid="{0735CED5-E138-4D80-B962-8C1F598D7452}"/>
    <cellStyle name="Normal 2 2 2 2 22 2 9" xfId="24019" xr:uid="{0C12E61F-8FEC-46EE-88FA-180D79005A48}"/>
    <cellStyle name="Normal 2 2 2 2 22 2_Exec Drivers" xfId="9707" xr:uid="{A3708398-33B4-4FF0-B797-44BB4B5CAD5F}"/>
    <cellStyle name="Normal 2 2 2 2 22 3" xfId="3568" xr:uid="{EFF48F37-162A-4B3B-A841-102296225749}"/>
    <cellStyle name="Normal 2 2 2 2 22 3 2" xfId="6452" xr:uid="{E1284FB3-051B-4FC7-A1F3-8BB387F6F483}"/>
    <cellStyle name="Normal 2 2 2 2 22 3 2 2" xfId="15094" xr:uid="{3E7F5A5C-5F0F-4829-9142-50BE2245FE27}"/>
    <cellStyle name="Normal 2 2 2 2 22 3 2 2 2" xfId="35462" xr:uid="{C1938F98-3A0A-4ECF-B675-68B36199CF7B}"/>
    <cellStyle name="Normal 2 2 2 2 22 3 2 3" xfId="21881" xr:uid="{7DF7CF13-98FA-4C7D-B7C8-79167BD05040}"/>
    <cellStyle name="Normal 2 2 2 2 22 3 2 3 2" xfId="42249" xr:uid="{6ACD802E-2BF9-437F-AE35-67330A3C2D61}"/>
    <cellStyle name="Normal 2 2 2 2 22 3 2 4" xfId="28670" xr:uid="{77154FDD-6FE3-4BAB-B896-04F3D8C5546C}"/>
    <cellStyle name="Normal 2 2 2 2 22 3 2 5" xfId="49038" xr:uid="{2FF0BEB1-E5D2-4619-B15F-1DB77A673507}"/>
    <cellStyle name="Normal 2 2 2 2 22 3 3" xfId="12246" xr:uid="{3DDF0979-EB6C-4C4A-89A3-8F3D6F2D53C0}"/>
    <cellStyle name="Normal 2 2 2 2 22 3 3 2" xfId="32614" xr:uid="{AC920FDF-EC15-4FD1-9572-BE2A0198D7A5}"/>
    <cellStyle name="Normal 2 2 2 2 22 3 4" xfId="19033" xr:uid="{6DDEB1B2-1A0C-47FF-8877-F03FCF85053A}"/>
    <cellStyle name="Normal 2 2 2 2 22 3 4 2" xfId="39401" xr:uid="{19C9E782-8FE3-4638-806B-A1C06A3BF837}"/>
    <cellStyle name="Normal 2 2 2 2 22 3 5" xfId="25822" xr:uid="{057D3731-A2D7-40C0-B892-428855BCF510}"/>
    <cellStyle name="Normal 2 2 2 2 22 3 6" xfId="46190" xr:uid="{F0DBE931-7202-4397-BA1A-F8F75AF0C6FF}"/>
    <cellStyle name="Normal 2 2 2 2 22 3_Exec Drivers" xfId="8625" xr:uid="{A49FCA51-BA4F-4EB0-BEA5-81CECC7C0EB0}"/>
    <cellStyle name="Normal 2 2 2 2 22 4" xfId="4316" xr:uid="{58BC5C43-A3C7-4840-82EC-DAFEE7D13B67}"/>
    <cellStyle name="Normal 2 2 2 2 22 4 2" xfId="7164" xr:uid="{34581D20-BE5E-4518-8B54-46373EAB9309}"/>
    <cellStyle name="Normal 2 2 2 2 22 4 2 2" xfId="15806" xr:uid="{824FFB4E-5DA7-4EEC-B072-88AA4A9445E8}"/>
    <cellStyle name="Normal 2 2 2 2 22 4 2 2 2" xfId="36174" xr:uid="{B334035F-B99E-4EFA-A348-B0BD53CC292D}"/>
    <cellStyle name="Normal 2 2 2 2 22 4 2 3" xfId="22593" xr:uid="{90D310D6-6CC8-4D07-A8A5-3B64C427AA59}"/>
    <cellStyle name="Normal 2 2 2 2 22 4 2 3 2" xfId="42961" xr:uid="{CF09A6B0-BD1B-491D-A855-8498FD5A9992}"/>
    <cellStyle name="Normal 2 2 2 2 22 4 2 4" xfId="29382" xr:uid="{A407DE93-6478-400D-871C-54C817AE8583}"/>
    <cellStyle name="Normal 2 2 2 2 22 4 2 5" xfId="49750" xr:uid="{5D2921FF-6BAB-4DB0-A426-988708CDB897}"/>
    <cellStyle name="Normal 2 2 2 2 22 4 3" xfId="12958" xr:uid="{0A6B8105-ABBF-4255-A904-D75117DE4998}"/>
    <cellStyle name="Normal 2 2 2 2 22 4 3 2" xfId="33326" xr:uid="{9FE4711E-9E30-4AE4-AEA8-CDB83597812B}"/>
    <cellStyle name="Normal 2 2 2 2 22 4 4" xfId="19745" xr:uid="{0B7C9256-BA4A-4525-8A7B-2C3DA1E5F650}"/>
    <cellStyle name="Normal 2 2 2 2 22 4 4 2" xfId="40113" xr:uid="{31EDEF74-2A1B-4AC3-90C3-09F5FF3EA285}"/>
    <cellStyle name="Normal 2 2 2 2 22 4 5" xfId="26534" xr:uid="{A99D0906-B0A2-4D7E-8510-62E8C220CC52}"/>
    <cellStyle name="Normal 2 2 2 2 22 4 6" xfId="46902" xr:uid="{E0CEA166-F4F6-467D-ABB8-FF63E9AF3E68}"/>
    <cellStyle name="Normal 2 2 2 2 22 5" xfId="2820" xr:uid="{DC6AE62F-3CB2-4513-85E7-80DF8286A6E1}"/>
    <cellStyle name="Normal 2 2 2 2 22 5 2" xfId="5740" xr:uid="{D8513D4D-2C52-4C65-8F1B-D8F594117351}"/>
    <cellStyle name="Normal 2 2 2 2 22 5 2 2" xfId="14382" xr:uid="{09B5D29C-447C-496C-BA3F-BF5018DA4BD3}"/>
    <cellStyle name="Normal 2 2 2 2 22 5 2 2 2" xfId="34750" xr:uid="{0BF2C9BB-6F5C-4CD1-AB4F-A8704160FCCC}"/>
    <cellStyle name="Normal 2 2 2 2 22 5 2 3" xfId="21169" xr:uid="{7D1D3771-E8C9-4DEA-B180-E9C515E73775}"/>
    <cellStyle name="Normal 2 2 2 2 22 5 2 3 2" xfId="41537" xr:uid="{33617921-9DBA-4E4E-AF40-36EB8BBCF4FD}"/>
    <cellStyle name="Normal 2 2 2 2 22 5 2 4" xfId="27958" xr:uid="{4E899D44-FCBD-4C32-8928-67D9C4DA266E}"/>
    <cellStyle name="Normal 2 2 2 2 22 5 2 5" xfId="48326" xr:uid="{314885B9-C916-48EB-9DC0-10A77E78FE2B}"/>
    <cellStyle name="Normal 2 2 2 2 22 5 3" xfId="11534" xr:uid="{13992C6B-3C83-44DF-B852-6E23A0296493}"/>
    <cellStyle name="Normal 2 2 2 2 22 5 3 2" xfId="31902" xr:uid="{DD95B1DC-BC55-49DA-A7CA-254D67CE4E09}"/>
    <cellStyle name="Normal 2 2 2 2 22 5 4" xfId="18321" xr:uid="{86A7DFA9-AC2F-4AF8-85E2-8D0CF6E2C19A}"/>
    <cellStyle name="Normal 2 2 2 2 22 5 4 2" xfId="38689" xr:uid="{AEFD703C-792C-4E8D-903A-0975F90813D2}"/>
    <cellStyle name="Normal 2 2 2 2 22 5 5" xfId="25110" xr:uid="{E5098799-7011-49DD-86A2-DF36A0B00E88}"/>
    <cellStyle name="Normal 2 2 2 2 22 5 6" xfId="45478" xr:uid="{3A70962B-DB09-4A6A-BBC6-EED2B9094E08}"/>
    <cellStyle name="Normal 2 2 2 2 22 6" xfId="5028" xr:uid="{10136156-CD00-42FA-ACC0-F45D27B5D79A}"/>
    <cellStyle name="Normal 2 2 2 2 22 6 2" xfId="13670" xr:uid="{CD74AB32-2760-4EF2-A96C-1A19FEDF21C4}"/>
    <cellStyle name="Normal 2 2 2 2 22 6 2 2" xfId="34038" xr:uid="{38947BDE-E105-458A-BEC4-84339B9610DB}"/>
    <cellStyle name="Normal 2 2 2 2 22 6 3" xfId="20457" xr:uid="{D49CCD36-42CB-42C0-B75C-FF252C729FD5}"/>
    <cellStyle name="Normal 2 2 2 2 22 6 3 2" xfId="40825" xr:uid="{36CC0BAB-963E-4ED7-9A62-2E15229EF395}"/>
    <cellStyle name="Normal 2 2 2 2 22 6 4" xfId="27246" xr:uid="{A5F21BC1-348F-40FD-AB6C-82D2C8CCF52A}"/>
    <cellStyle name="Normal 2 2 2 2 22 6 5" xfId="47614" xr:uid="{7750DCC2-3E73-4A0C-9DA9-D7A3F298CB52}"/>
    <cellStyle name="Normal 2 2 2 2 22 7" xfId="1936" xr:uid="{36CE28F9-D847-4884-A653-277ABD2024E9}"/>
    <cellStyle name="Normal 2 2 2 2 22 7 2" xfId="10822" xr:uid="{12231DFB-E680-4A84-9702-A3BB9D8F402D}"/>
    <cellStyle name="Normal 2 2 2 2 22 7 2 2" xfId="31190" xr:uid="{54C96B43-7033-4D77-BE17-E4BFA4B81E4E}"/>
    <cellStyle name="Normal 2 2 2 2 22 7 3" xfId="17609" xr:uid="{60280340-C346-4C5A-8CD6-6CF77A7D8477}"/>
    <cellStyle name="Normal 2 2 2 2 22 7 3 2" xfId="37977" xr:uid="{B15168B7-A8F1-4B83-A4A2-FE4A165ED58C}"/>
    <cellStyle name="Normal 2 2 2 2 22 7 4" xfId="24398" xr:uid="{4991618B-B681-4F6E-8A2E-3BE7A7580220}"/>
    <cellStyle name="Normal 2 2 2 2 22 7 5" xfId="44766" xr:uid="{7B9C1640-2160-43A7-A32C-3BDD03344D35}"/>
    <cellStyle name="Normal 2 2 2 2 22 8" xfId="9859" xr:uid="{E088D2F9-7249-466F-80D6-5643C4B0ED55}"/>
    <cellStyle name="Normal 2 2 2 2 22 8 2" xfId="30227" xr:uid="{79E25E5D-4B86-4F43-B1E3-EEAA0D3FE7F2}"/>
    <cellStyle name="Normal 2 2 2 2 22 9" xfId="16647" xr:uid="{CEFA8638-CF6E-4C4F-99EF-4D86E36AC4C5}"/>
    <cellStyle name="Normal 2 2 2 2 22 9 2" xfId="37015" xr:uid="{20289809-5B0B-413A-A5E0-ED1D03A39936}"/>
    <cellStyle name="Normal 2 2 2 2 22_Exec Drivers" xfId="8312" xr:uid="{4786F752-96E6-4949-BB08-0977362035D7}"/>
    <cellStyle name="Normal 2 2 2 2 23" xfId="295" xr:uid="{C0C0D01D-FFE7-4AD2-BB80-7792089FF79B}"/>
    <cellStyle name="Normal 2 2 2 2 23 10" xfId="23443" xr:uid="{298A6B42-6B0B-4097-8586-AA4D76B1286F}"/>
    <cellStyle name="Normal 2 2 2 2 23 11" xfId="43811" xr:uid="{CBF77581-9EB9-4B34-A54F-41B40A1C0675}"/>
    <cellStyle name="Normal 2 2 2 2 23 2" xfId="1534" xr:uid="{6AEDCD5F-8602-43C6-B4C1-CE595AB1D09C}"/>
    <cellStyle name="Normal 2 2 2 2 23 2 10" xfId="44394" xr:uid="{E4F9C1C0-DFA7-4834-B535-533D0F655692}"/>
    <cellStyle name="Normal 2 2 2 2 23 2 2" xfId="3968" xr:uid="{92CD1A3B-8443-443B-B5EA-157AF33B6DCF}"/>
    <cellStyle name="Normal 2 2 2 2 23 2 2 2" xfId="6840" xr:uid="{DA78AC7C-B00F-48D6-A7DB-19CBB7663B27}"/>
    <cellStyle name="Normal 2 2 2 2 23 2 2 2 2" xfId="15482" xr:uid="{54C3DA61-0A62-4DA4-92B1-7C68BA684DCE}"/>
    <cellStyle name="Normal 2 2 2 2 23 2 2 2 2 2" xfId="35850" xr:uid="{3DA2481F-62BD-4E61-8FCA-8050B400B34B}"/>
    <cellStyle name="Normal 2 2 2 2 23 2 2 2 3" xfId="22269" xr:uid="{CCF6806D-E084-4DE1-9CD5-432554238A00}"/>
    <cellStyle name="Normal 2 2 2 2 23 2 2 2 3 2" xfId="42637" xr:uid="{60D9DEA7-7EB5-4A59-9FEA-5EB056AE3093}"/>
    <cellStyle name="Normal 2 2 2 2 23 2 2 2 4" xfId="29058" xr:uid="{5D0EF06E-59CD-4618-9072-1A609AE9ACBA}"/>
    <cellStyle name="Normal 2 2 2 2 23 2 2 2 5" xfId="49426" xr:uid="{701DDD01-9AD9-4241-A91C-66FC9D79505F}"/>
    <cellStyle name="Normal 2 2 2 2 23 2 2 3" xfId="12634" xr:uid="{91CF2CE5-ED65-490F-AE56-7B86112D0566}"/>
    <cellStyle name="Normal 2 2 2 2 23 2 2 3 2" xfId="33002" xr:uid="{9F7B97E0-A550-439E-92B2-2F5638D7C40A}"/>
    <cellStyle name="Normal 2 2 2 2 23 2 2 4" xfId="19421" xr:uid="{363E4E04-DD4E-428A-ABA1-4CBE16604D7B}"/>
    <cellStyle name="Normal 2 2 2 2 23 2 2 4 2" xfId="39789" xr:uid="{D73D95AD-BFBD-4548-A062-6DC8B07DFC43}"/>
    <cellStyle name="Normal 2 2 2 2 23 2 2 5" xfId="26210" xr:uid="{F12985D2-20DE-4CD6-80BB-9F5A4B547AC4}"/>
    <cellStyle name="Normal 2 2 2 2 23 2 2 6" xfId="46578" xr:uid="{F641E1F3-2EDD-4B6C-8D1C-0E6027626C31}"/>
    <cellStyle name="Normal 2 2 2 2 23 2 2_Exec Drivers" xfId="8591" xr:uid="{3C428CA3-012D-45E2-B622-87703F66690E}"/>
    <cellStyle name="Normal 2 2 2 2 23 2 3" xfId="4704" xr:uid="{3CE1756D-21A8-4D1F-BF9D-11D3B40D71E1}"/>
    <cellStyle name="Normal 2 2 2 2 23 2 3 2" xfId="7552" xr:uid="{5740CC6F-72ED-431D-9240-9E9F29F35948}"/>
    <cellStyle name="Normal 2 2 2 2 23 2 3 2 2" xfId="16194" xr:uid="{4D28862A-E351-4631-BF70-191EA554D901}"/>
    <cellStyle name="Normal 2 2 2 2 23 2 3 2 2 2" xfId="36562" xr:uid="{FC9C26F5-2D26-4642-8F4E-B7E5824BBE89}"/>
    <cellStyle name="Normal 2 2 2 2 23 2 3 2 3" xfId="22981" xr:uid="{2FF06C7C-5125-42AD-BD3D-55F85F3A663C}"/>
    <cellStyle name="Normal 2 2 2 2 23 2 3 2 3 2" xfId="43349" xr:uid="{DAD375EA-3E01-42AB-9C09-BFB889D90A86}"/>
    <cellStyle name="Normal 2 2 2 2 23 2 3 2 4" xfId="29770" xr:uid="{9D8930E4-A879-4BBD-AC97-6FE4463CF968}"/>
    <cellStyle name="Normal 2 2 2 2 23 2 3 2 5" xfId="50138" xr:uid="{4BE81F6E-9801-4377-BDDD-04125A64B502}"/>
    <cellStyle name="Normal 2 2 2 2 23 2 3 3" xfId="13346" xr:uid="{0A6C9DDD-37C5-43EB-AC3B-B7AAE7731612}"/>
    <cellStyle name="Normal 2 2 2 2 23 2 3 3 2" xfId="33714" xr:uid="{29A905C2-410B-46F3-9428-D7B69813C5CD}"/>
    <cellStyle name="Normal 2 2 2 2 23 2 3 4" xfId="20133" xr:uid="{67A49BFC-0DFC-4097-9CAA-7A1730A3F35B}"/>
    <cellStyle name="Normal 2 2 2 2 23 2 3 4 2" xfId="40501" xr:uid="{85F86DC8-2239-43AE-8DF4-9478A313167D}"/>
    <cellStyle name="Normal 2 2 2 2 23 2 3 5" xfId="26922" xr:uid="{CDBD4352-FA53-4F92-95F3-73B5B754C78E}"/>
    <cellStyle name="Normal 2 2 2 2 23 2 3 6" xfId="47290" xr:uid="{CDDED212-FC66-448F-9427-2859107B48C1}"/>
    <cellStyle name="Normal 2 2 2 2 23 2 4" xfId="3220" xr:uid="{415A2897-0C0F-4AB0-999E-B6379EE3071C}"/>
    <cellStyle name="Normal 2 2 2 2 23 2 4 2" xfId="6128" xr:uid="{BE5FD0E2-0FE3-4AB6-92A1-7D963E3F11ED}"/>
    <cellStyle name="Normal 2 2 2 2 23 2 4 2 2" xfId="14770" xr:uid="{907B2B21-93F1-43CF-BC20-F65CCA4EC96B}"/>
    <cellStyle name="Normal 2 2 2 2 23 2 4 2 2 2" xfId="35138" xr:uid="{144D9A23-919B-47D2-9950-2DBDB581D285}"/>
    <cellStyle name="Normal 2 2 2 2 23 2 4 2 3" xfId="21557" xr:uid="{E1FD5BA1-9C31-4F4D-9EDF-2962E56697F2}"/>
    <cellStyle name="Normal 2 2 2 2 23 2 4 2 3 2" xfId="41925" xr:uid="{F1E0BD22-575D-4F99-B8CA-B345736092EF}"/>
    <cellStyle name="Normal 2 2 2 2 23 2 4 2 4" xfId="28346" xr:uid="{60BBC72B-1385-4896-A59F-A26E5D481BAD}"/>
    <cellStyle name="Normal 2 2 2 2 23 2 4 2 5" xfId="48714" xr:uid="{77BDF463-4135-4A19-AB19-C81CB5857E0F}"/>
    <cellStyle name="Normal 2 2 2 2 23 2 4 3" xfId="11922" xr:uid="{DA3366C3-4867-44E2-BB96-00DB4DC69D3F}"/>
    <cellStyle name="Normal 2 2 2 2 23 2 4 3 2" xfId="32290" xr:uid="{D490918F-9870-4C2A-8A00-8B71A8F6A8F1}"/>
    <cellStyle name="Normal 2 2 2 2 23 2 4 4" xfId="18709" xr:uid="{0C61E768-FF3B-4A76-B58A-453D35D3F7B7}"/>
    <cellStyle name="Normal 2 2 2 2 23 2 4 4 2" xfId="39077" xr:uid="{54D15A18-F6F1-420B-BA13-1ECC4408A939}"/>
    <cellStyle name="Normal 2 2 2 2 23 2 4 5" xfId="25498" xr:uid="{BD0466C4-0416-48C2-8651-042E5C98C443}"/>
    <cellStyle name="Normal 2 2 2 2 23 2 4 6" xfId="45866" xr:uid="{603618CF-D003-43A4-8681-EF5B540F17C8}"/>
    <cellStyle name="Normal 2 2 2 2 23 2 5" xfId="5416" xr:uid="{54D9A1E4-FD82-47CA-BD3C-C65494F0FB5A}"/>
    <cellStyle name="Normal 2 2 2 2 23 2 5 2" xfId="14058" xr:uid="{9D7CD9FD-F877-40B0-A09D-903C80C4606F}"/>
    <cellStyle name="Normal 2 2 2 2 23 2 5 2 2" xfId="34426" xr:uid="{9983954D-96F0-4366-82F4-842EA87539AF}"/>
    <cellStyle name="Normal 2 2 2 2 23 2 5 3" xfId="20845" xr:uid="{D8BE5933-7B2B-4B85-AFEA-006EFBD922B5}"/>
    <cellStyle name="Normal 2 2 2 2 23 2 5 3 2" xfId="41213" xr:uid="{3E899F0F-25E3-4C61-AE6D-2F5ADD3C6213}"/>
    <cellStyle name="Normal 2 2 2 2 23 2 5 4" xfId="27634" xr:uid="{DBB235A1-E8D4-4A46-B2E4-F060095041C9}"/>
    <cellStyle name="Normal 2 2 2 2 23 2 5 5" xfId="48002" xr:uid="{2F145A3E-A99C-4A3E-8597-96948A35A7D6}"/>
    <cellStyle name="Normal 2 2 2 2 23 2 6" xfId="2471" xr:uid="{DF7389B7-9BC0-4341-8E40-E31F2379E0F0}"/>
    <cellStyle name="Normal 2 2 2 2 23 2 6 2" xfId="11210" xr:uid="{B1DC015E-8708-4ADD-A193-70BAE8B8628D}"/>
    <cellStyle name="Normal 2 2 2 2 23 2 6 2 2" xfId="31578" xr:uid="{1AA6AAA8-1281-408C-8631-757994CD0F57}"/>
    <cellStyle name="Normal 2 2 2 2 23 2 6 3" xfId="17997" xr:uid="{4A33FE61-6112-4B48-B7D3-A908F835AB05}"/>
    <cellStyle name="Normal 2 2 2 2 23 2 6 3 2" xfId="38365" xr:uid="{7DCDA8E2-9E76-4363-BDA6-9870A670134D}"/>
    <cellStyle name="Normal 2 2 2 2 23 2 6 4" xfId="24786" xr:uid="{4BC59D49-E1BC-4D80-9400-F5FE398209C6}"/>
    <cellStyle name="Normal 2 2 2 2 23 2 6 5" xfId="45154" xr:uid="{CF2E2E25-C433-412E-98F7-337E236A9021}"/>
    <cellStyle name="Normal 2 2 2 2 23 2 7" xfId="10450" xr:uid="{7A2EBB09-309F-4044-9694-94AD17DB22AB}"/>
    <cellStyle name="Normal 2 2 2 2 23 2 7 2" xfId="30818" xr:uid="{5C18BD70-153C-4E33-8075-CADEC153C638}"/>
    <cellStyle name="Normal 2 2 2 2 23 2 8" xfId="17237" xr:uid="{C2126B83-A2F1-4111-B01B-8B479ADA41A9}"/>
    <cellStyle name="Normal 2 2 2 2 23 2 8 2" xfId="37605" xr:uid="{B32DD18D-BE12-47D3-96A2-5D7A3A0F4EB2}"/>
    <cellStyle name="Normal 2 2 2 2 23 2 9" xfId="24026" xr:uid="{CD8A3250-9DAE-43F7-BBFB-BC15CE11A5F2}"/>
    <cellStyle name="Normal 2 2 2 2 23 2_Exec Drivers" xfId="8282" xr:uid="{45EDFD65-1B9C-49DB-9CC6-83F2DBF4035E}"/>
    <cellStyle name="Normal 2 2 2 2 23 3" xfId="3569" xr:uid="{50E9C317-7D15-488B-9C69-EBBD05CFB491}"/>
    <cellStyle name="Normal 2 2 2 2 23 3 2" xfId="6453" xr:uid="{9DD457B9-F004-4895-A5A6-997A45E09FDC}"/>
    <cellStyle name="Normal 2 2 2 2 23 3 2 2" xfId="15095" xr:uid="{53C3C6B7-FD0D-4D91-AB7A-9A83ACD4B093}"/>
    <cellStyle name="Normal 2 2 2 2 23 3 2 2 2" xfId="35463" xr:uid="{958E6F8F-71F7-4DAC-A3D0-6B34A2EE9435}"/>
    <cellStyle name="Normal 2 2 2 2 23 3 2 3" xfId="21882" xr:uid="{80CB336A-F3B4-4B78-A19C-1422CB849F42}"/>
    <cellStyle name="Normal 2 2 2 2 23 3 2 3 2" xfId="42250" xr:uid="{0B102067-27B8-4D25-A855-059B499468A7}"/>
    <cellStyle name="Normal 2 2 2 2 23 3 2 4" xfId="28671" xr:uid="{C8E9CCB5-8B25-4F04-AE10-8363C4B08730}"/>
    <cellStyle name="Normal 2 2 2 2 23 3 2 5" xfId="49039" xr:uid="{AF5815F6-89D4-4F4B-9323-E3D772082640}"/>
    <cellStyle name="Normal 2 2 2 2 23 3 3" xfId="12247" xr:uid="{403E92E6-4351-421B-8072-9F297181D4B7}"/>
    <cellStyle name="Normal 2 2 2 2 23 3 3 2" xfId="32615" xr:uid="{5D0D0D30-C9BC-4295-BF9E-11B95BB3E55F}"/>
    <cellStyle name="Normal 2 2 2 2 23 3 4" xfId="19034" xr:uid="{55B427D2-BF52-4B6C-AAA2-E61873BD9CF7}"/>
    <cellStyle name="Normal 2 2 2 2 23 3 4 2" xfId="39402" xr:uid="{80478BD1-4E8C-45E3-B477-4E07175609F1}"/>
    <cellStyle name="Normal 2 2 2 2 23 3 5" xfId="25823" xr:uid="{03EA1FC1-5539-4120-AC61-A760C16B4980}"/>
    <cellStyle name="Normal 2 2 2 2 23 3 6" xfId="46191" xr:uid="{142A0F0C-69A2-42D6-87AB-72ECD15D2FAB}"/>
    <cellStyle name="Normal 2 2 2 2 23 3_Exec Drivers" xfId="8988" xr:uid="{997C2A61-583F-410D-8F68-F3B044BADE07}"/>
    <cellStyle name="Normal 2 2 2 2 23 4" xfId="4317" xr:uid="{E89D4B20-08E8-4FA4-9829-A847652C7471}"/>
    <cellStyle name="Normal 2 2 2 2 23 4 2" xfId="7165" xr:uid="{CF4E8D8B-A9B1-49EC-A078-7608CBC10B12}"/>
    <cellStyle name="Normal 2 2 2 2 23 4 2 2" xfId="15807" xr:uid="{2A614071-8A6B-4819-807B-F57D98E2AA35}"/>
    <cellStyle name="Normal 2 2 2 2 23 4 2 2 2" xfId="36175" xr:uid="{F577C253-9E2A-41FE-A477-8059AD5E5635}"/>
    <cellStyle name="Normal 2 2 2 2 23 4 2 3" xfId="22594" xr:uid="{E50E078E-234A-4750-84D6-AA3A0CC503F0}"/>
    <cellStyle name="Normal 2 2 2 2 23 4 2 3 2" xfId="42962" xr:uid="{784A8BBA-A76E-4BE7-992B-56DDFDB8BDD5}"/>
    <cellStyle name="Normal 2 2 2 2 23 4 2 4" xfId="29383" xr:uid="{CC459577-84B3-4484-8929-D30E40AFC200}"/>
    <cellStyle name="Normal 2 2 2 2 23 4 2 5" xfId="49751" xr:uid="{1A0F89BD-64D5-4D0F-B80D-26E152C052FA}"/>
    <cellStyle name="Normal 2 2 2 2 23 4 3" xfId="12959" xr:uid="{C1CB9BF2-79E9-4AB1-8A07-512827FDAD30}"/>
    <cellStyle name="Normal 2 2 2 2 23 4 3 2" xfId="33327" xr:uid="{DD1C9394-F098-4BB4-AB42-122E98D932C1}"/>
    <cellStyle name="Normal 2 2 2 2 23 4 4" xfId="19746" xr:uid="{58C69155-A92F-4619-BC02-A71B3BFD878C}"/>
    <cellStyle name="Normal 2 2 2 2 23 4 4 2" xfId="40114" xr:uid="{9A59E953-032E-416D-9C64-ED49296BF9D7}"/>
    <cellStyle name="Normal 2 2 2 2 23 4 5" xfId="26535" xr:uid="{42FF81B5-7075-422E-B7EE-925D0CED2B9A}"/>
    <cellStyle name="Normal 2 2 2 2 23 4 6" xfId="46903" xr:uid="{FA2E2D43-57BD-463F-A7C7-FC11FF0BB23D}"/>
    <cellStyle name="Normal 2 2 2 2 23 5" xfId="2821" xr:uid="{A54BB434-1F9D-45B2-9986-C72F5AA3BD8B}"/>
    <cellStyle name="Normal 2 2 2 2 23 5 2" xfId="5741" xr:uid="{827E9ABB-A501-4A79-A6B0-24EA0FBC30EF}"/>
    <cellStyle name="Normal 2 2 2 2 23 5 2 2" xfId="14383" xr:uid="{B575817A-4B93-4729-AA01-EB74619F7AD6}"/>
    <cellStyle name="Normal 2 2 2 2 23 5 2 2 2" xfId="34751" xr:uid="{201DBA63-8467-4727-86E3-A5F93D9A1759}"/>
    <cellStyle name="Normal 2 2 2 2 23 5 2 3" xfId="21170" xr:uid="{D9EDB208-F67B-4615-9CD1-627002286FC8}"/>
    <cellStyle name="Normal 2 2 2 2 23 5 2 3 2" xfId="41538" xr:uid="{3DA13BFD-04A7-49B9-89A4-1E4D816614FE}"/>
    <cellStyle name="Normal 2 2 2 2 23 5 2 4" xfId="27959" xr:uid="{ED296339-8BFE-419A-848E-12718B1E9655}"/>
    <cellStyle name="Normal 2 2 2 2 23 5 2 5" xfId="48327" xr:uid="{F41185EC-AB44-427B-90F3-19E23D1E4503}"/>
    <cellStyle name="Normal 2 2 2 2 23 5 3" xfId="11535" xr:uid="{F84D9364-3593-4DE1-B908-7DCB24F64863}"/>
    <cellStyle name="Normal 2 2 2 2 23 5 3 2" xfId="31903" xr:uid="{1E13BD54-F105-4366-810C-30A8C8F9594D}"/>
    <cellStyle name="Normal 2 2 2 2 23 5 4" xfId="18322" xr:uid="{6C005E60-02A1-40A7-BB0A-01B2AA775C1F}"/>
    <cellStyle name="Normal 2 2 2 2 23 5 4 2" xfId="38690" xr:uid="{AF188846-0C27-41ED-9752-60515BFD7F99}"/>
    <cellStyle name="Normal 2 2 2 2 23 5 5" xfId="25111" xr:uid="{E982A307-34D4-48D9-B610-225074773661}"/>
    <cellStyle name="Normal 2 2 2 2 23 5 6" xfId="45479" xr:uid="{5C09FA9C-7CEF-4802-A825-8AD845CC50B4}"/>
    <cellStyle name="Normal 2 2 2 2 23 6" xfId="5029" xr:uid="{FC451DC2-8DDB-4D01-B7FC-BBB963DFED7C}"/>
    <cellStyle name="Normal 2 2 2 2 23 6 2" xfId="13671" xr:uid="{3EB6BE58-5D1F-46F5-AC13-1033BDD9303D}"/>
    <cellStyle name="Normal 2 2 2 2 23 6 2 2" xfId="34039" xr:uid="{03721F22-2501-4870-8BF8-1F8FFEF0552E}"/>
    <cellStyle name="Normal 2 2 2 2 23 6 3" xfId="20458" xr:uid="{991A93DB-358C-4A2C-9A0D-D8761635EA71}"/>
    <cellStyle name="Normal 2 2 2 2 23 6 3 2" xfId="40826" xr:uid="{D58151CD-3167-49D4-84A6-23682E0FF239}"/>
    <cellStyle name="Normal 2 2 2 2 23 6 4" xfId="27247" xr:uid="{67F65953-2522-44BB-BF03-90C44B893598}"/>
    <cellStyle name="Normal 2 2 2 2 23 6 5" xfId="47615" xr:uid="{6E2C66F7-1C7E-4D6E-A4B5-8D8C8E9F52DB}"/>
    <cellStyle name="Normal 2 2 2 2 23 7" xfId="1937" xr:uid="{3EE32060-39E5-4A65-9191-2F5968FA6EDE}"/>
    <cellStyle name="Normal 2 2 2 2 23 7 2" xfId="10823" xr:uid="{FBA76639-EEF8-47DA-A937-0A70461FAFD9}"/>
    <cellStyle name="Normal 2 2 2 2 23 7 2 2" xfId="31191" xr:uid="{DC68CF5A-FFCC-4083-B5D1-EE53952ED098}"/>
    <cellStyle name="Normal 2 2 2 2 23 7 3" xfId="17610" xr:uid="{BDDE667B-8F26-4A07-8C08-C6051FC61E4E}"/>
    <cellStyle name="Normal 2 2 2 2 23 7 3 2" xfId="37978" xr:uid="{128781C5-EC0E-4163-B591-4A916A97E884}"/>
    <cellStyle name="Normal 2 2 2 2 23 7 4" xfId="24399" xr:uid="{D72C4137-60F3-49B7-90CD-39C0F147FE38}"/>
    <cellStyle name="Normal 2 2 2 2 23 7 5" xfId="44767" xr:uid="{ACE60BA3-4182-49BA-9D83-0EFFF2405C00}"/>
    <cellStyle name="Normal 2 2 2 2 23 8" xfId="9866" xr:uid="{81516C94-4519-431A-8449-990A73F32EAB}"/>
    <cellStyle name="Normal 2 2 2 2 23 8 2" xfId="30234" xr:uid="{20E17FC5-7AC5-4E13-BCA6-5497E5B30B20}"/>
    <cellStyle name="Normal 2 2 2 2 23 9" xfId="16654" xr:uid="{5AC84CCE-CA17-415C-ADA0-53FBA8CE7C25}"/>
    <cellStyle name="Normal 2 2 2 2 23 9 2" xfId="37022" xr:uid="{9063F535-31E1-4476-A891-65EF4BC2F0C2}"/>
    <cellStyle name="Normal 2 2 2 2 23_Exec Drivers" xfId="8886" xr:uid="{182970CC-1B43-41FC-99A1-E48EEDED38BB}"/>
    <cellStyle name="Normal 2 2 2 2 24" xfId="308" xr:uid="{95C087EF-7EA8-4865-A21C-3A8CCCDA5BB4}"/>
    <cellStyle name="Normal 2 2 2 2 24 10" xfId="23450" xr:uid="{9CE2F1CB-D544-4F8A-85FD-C20B62B9F9CD}"/>
    <cellStyle name="Normal 2 2 2 2 24 11" xfId="43818" xr:uid="{77728447-F66F-4555-A9BB-70922DDFAA93}"/>
    <cellStyle name="Normal 2 2 2 2 24 2" xfId="1541" xr:uid="{AF22D83A-6BE6-4A5C-9C27-4626A8BD7833}"/>
    <cellStyle name="Normal 2 2 2 2 24 2 10" xfId="44401" xr:uid="{12089420-21ED-483E-BA5D-6ED0F3AE6FE4}"/>
    <cellStyle name="Normal 2 2 2 2 24 2 2" xfId="3961" xr:uid="{07F82563-442A-473C-86B9-6A86363DEC2B}"/>
    <cellStyle name="Normal 2 2 2 2 24 2 2 2" xfId="6833" xr:uid="{BB183F7E-385C-4474-B11A-E3812CE62019}"/>
    <cellStyle name="Normal 2 2 2 2 24 2 2 2 2" xfId="15475" xr:uid="{5A400381-8DEE-4905-AC2B-4B265DC283D5}"/>
    <cellStyle name="Normal 2 2 2 2 24 2 2 2 2 2" xfId="35843" xr:uid="{BF61C8E6-2DFA-44DB-88AD-1517BD2F6DBE}"/>
    <cellStyle name="Normal 2 2 2 2 24 2 2 2 3" xfId="22262" xr:uid="{D723949C-402E-46CC-AE4E-2EE7696356CC}"/>
    <cellStyle name="Normal 2 2 2 2 24 2 2 2 3 2" xfId="42630" xr:uid="{8DD748A4-9D11-48A2-962A-F746FA541A90}"/>
    <cellStyle name="Normal 2 2 2 2 24 2 2 2 4" xfId="29051" xr:uid="{CA55C238-B991-4D34-A17C-E8DC8B6C7250}"/>
    <cellStyle name="Normal 2 2 2 2 24 2 2 2 5" xfId="49419" xr:uid="{6CBE4239-0A8D-4520-B39F-DE132C638DCF}"/>
    <cellStyle name="Normal 2 2 2 2 24 2 2 3" xfId="12627" xr:uid="{48F8BF1D-6EEC-4A04-A699-3D3854C4C083}"/>
    <cellStyle name="Normal 2 2 2 2 24 2 2 3 2" xfId="32995" xr:uid="{19D39597-554C-4358-ACDB-584A69D0AC70}"/>
    <cellStyle name="Normal 2 2 2 2 24 2 2 4" xfId="19414" xr:uid="{7B643FEE-2D19-4252-A2C5-E701C99F760E}"/>
    <cellStyle name="Normal 2 2 2 2 24 2 2 4 2" xfId="39782" xr:uid="{659A356F-DE8F-4A56-B20A-175FE9306174}"/>
    <cellStyle name="Normal 2 2 2 2 24 2 2 5" xfId="26203" xr:uid="{F07913C3-EA27-41AF-B1D1-247A6B0825AF}"/>
    <cellStyle name="Normal 2 2 2 2 24 2 2 6" xfId="46571" xr:uid="{CF1E1B40-E441-4C82-99CF-52E224172E42}"/>
    <cellStyle name="Normal 2 2 2 2 24 2 2_Exec Drivers" xfId="9158" xr:uid="{05342089-EEE7-4ADA-8036-59917CC03BC6}"/>
    <cellStyle name="Normal 2 2 2 2 24 2 3" xfId="4697" xr:uid="{FF35A28C-8649-4F91-844E-6C881D17D13B}"/>
    <cellStyle name="Normal 2 2 2 2 24 2 3 2" xfId="7545" xr:uid="{B3AF0E47-42C1-4094-8912-272E91C74DE2}"/>
    <cellStyle name="Normal 2 2 2 2 24 2 3 2 2" xfId="16187" xr:uid="{83842689-6100-4E89-BC11-5C9D91E5095F}"/>
    <cellStyle name="Normal 2 2 2 2 24 2 3 2 2 2" xfId="36555" xr:uid="{07EC649F-B97D-40EB-A4C4-67C0E66ED122}"/>
    <cellStyle name="Normal 2 2 2 2 24 2 3 2 3" xfId="22974" xr:uid="{BBA0397A-9EF2-448B-8EA2-DC75199B21E5}"/>
    <cellStyle name="Normal 2 2 2 2 24 2 3 2 3 2" xfId="43342" xr:uid="{A3B4200A-247E-4253-A31F-D470012E526F}"/>
    <cellStyle name="Normal 2 2 2 2 24 2 3 2 4" xfId="29763" xr:uid="{86446244-42E6-413B-B80F-92CF14E66952}"/>
    <cellStyle name="Normal 2 2 2 2 24 2 3 2 5" xfId="50131" xr:uid="{3A0FFD76-6191-49E1-8C70-1006803D2A39}"/>
    <cellStyle name="Normal 2 2 2 2 24 2 3 3" xfId="13339" xr:uid="{9CFD69F9-40F2-465B-AA06-8D329BE2F9FC}"/>
    <cellStyle name="Normal 2 2 2 2 24 2 3 3 2" xfId="33707" xr:uid="{7971478E-39D7-4E1E-A1BD-79F42945D13C}"/>
    <cellStyle name="Normal 2 2 2 2 24 2 3 4" xfId="20126" xr:uid="{DECE1BFD-D030-45F5-B995-63C02B8ABFB4}"/>
    <cellStyle name="Normal 2 2 2 2 24 2 3 4 2" xfId="40494" xr:uid="{A0E7ADE4-C9CE-47E2-857B-C39599E2791C}"/>
    <cellStyle name="Normal 2 2 2 2 24 2 3 5" xfId="26915" xr:uid="{7AA2C26B-66DE-4DCB-A95E-7263AA9DC9AA}"/>
    <cellStyle name="Normal 2 2 2 2 24 2 3 6" xfId="47283" xr:uid="{8CCE6117-3D08-4BBB-9CD0-A655FADAC886}"/>
    <cellStyle name="Normal 2 2 2 2 24 2 4" xfId="3213" xr:uid="{7D340982-9842-4A72-9706-5F25BD62B79E}"/>
    <cellStyle name="Normal 2 2 2 2 24 2 4 2" xfId="6121" xr:uid="{E7C79CC7-523A-430F-AC7E-5D83CEB86CBA}"/>
    <cellStyle name="Normal 2 2 2 2 24 2 4 2 2" xfId="14763" xr:uid="{DAAE8C8C-A750-49FF-94B9-AAA43AD29B2D}"/>
    <cellStyle name="Normal 2 2 2 2 24 2 4 2 2 2" xfId="35131" xr:uid="{420D187C-AFBF-4143-9E30-47E3AB243D89}"/>
    <cellStyle name="Normal 2 2 2 2 24 2 4 2 3" xfId="21550" xr:uid="{267B91EC-2A7A-4087-9E9C-992DEDEDBDCE}"/>
    <cellStyle name="Normal 2 2 2 2 24 2 4 2 3 2" xfId="41918" xr:uid="{288452FE-DC95-4555-A280-961C26377743}"/>
    <cellStyle name="Normal 2 2 2 2 24 2 4 2 4" xfId="28339" xr:uid="{9E8EFB6E-0F46-4A1A-AC02-99747303C90F}"/>
    <cellStyle name="Normal 2 2 2 2 24 2 4 2 5" xfId="48707" xr:uid="{F76AF75C-9495-4B8C-9EB6-77D229365FF4}"/>
    <cellStyle name="Normal 2 2 2 2 24 2 4 3" xfId="11915" xr:uid="{3D8D7764-13B0-4519-967F-17161A0DAD89}"/>
    <cellStyle name="Normal 2 2 2 2 24 2 4 3 2" xfId="32283" xr:uid="{95B402E9-AA5D-4FC3-B4E2-5A044627ECC6}"/>
    <cellStyle name="Normal 2 2 2 2 24 2 4 4" xfId="18702" xr:uid="{CB2DD64B-93F2-43DE-8F4F-594234C909E6}"/>
    <cellStyle name="Normal 2 2 2 2 24 2 4 4 2" xfId="39070" xr:uid="{413BD577-0323-425C-8D03-575CD676EFF3}"/>
    <cellStyle name="Normal 2 2 2 2 24 2 4 5" xfId="25491" xr:uid="{3852DC8E-E226-4045-B76E-412852083543}"/>
    <cellStyle name="Normal 2 2 2 2 24 2 4 6" xfId="45859" xr:uid="{A3A8DBA9-4907-4A4B-8D11-ED8E7FE7CDC4}"/>
    <cellStyle name="Normal 2 2 2 2 24 2 5" xfId="5409" xr:uid="{A21C3A94-B9BF-4B85-95BC-55621505E392}"/>
    <cellStyle name="Normal 2 2 2 2 24 2 5 2" xfId="14051" xr:uid="{E6D08CDB-2991-4A51-A5E6-FAE1D669790A}"/>
    <cellStyle name="Normal 2 2 2 2 24 2 5 2 2" xfId="34419" xr:uid="{5D6FC8CD-1C0A-4601-8CE0-5EF1B2F8E394}"/>
    <cellStyle name="Normal 2 2 2 2 24 2 5 3" xfId="20838" xr:uid="{84282417-D6B6-4D98-9594-41594AA899ED}"/>
    <cellStyle name="Normal 2 2 2 2 24 2 5 3 2" xfId="41206" xr:uid="{E311D6A2-7497-4740-810B-2D684480AAB8}"/>
    <cellStyle name="Normal 2 2 2 2 24 2 5 4" xfId="27627" xr:uid="{EE37D6C5-F776-40B4-AEEF-01DABCB528F5}"/>
    <cellStyle name="Normal 2 2 2 2 24 2 5 5" xfId="47995" xr:uid="{2B9E9BC6-156C-47BA-B0BA-5396E3B5DFE6}"/>
    <cellStyle name="Normal 2 2 2 2 24 2 6" xfId="2464" xr:uid="{C3331CA1-55D9-433C-97D6-D29847F53FD8}"/>
    <cellStyle name="Normal 2 2 2 2 24 2 6 2" xfId="11203" xr:uid="{6A274E23-58CB-412A-82F8-41E8AA8F4A3B}"/>
    <cellStyle name="Normal 2 2 2 2 24 2 6 2 2" xfId="31571" xr:uid="{C2CA2B62-4459-4A94-93FE-045500B3551B}"/>
    <cellStyle name="Normal 2 2 2 2 24 2 6 3" xfId="17990" xr:uid="{E1E32796-04D1-448A-A615-EE7526037EEA}"/>
    <cellStyle name="Normal 2 2 2 2 24 2 6 3 2" xfId="38358" xr:uid="{BAE8E88F-3DD9-4AE8-BB75-2E3EAB024336}"/>
    <cellStyle name="Normal 2 2 2 2 24 2 6 4" xfId="24779" xr:uid="{A078BAC8-8AA6-45A1-9F98-E0DC4944037E}"/>
    <cellStyle name="Normal 2 2 2 2 24 2 6 5" xfId="45147" xr:uid="{8FFF246E-0099-4EBB-977E-85AD6951EF53}"/>
    <cellStyle name="Normal 2 2 2 2 24 2 7" xfId="10457" xr:uid="{80B8AD76-1D8C-49E5-93E8-289FE25FBE2B}"/>
    <cellStyle name="Normal 2 2 2 2 24 2 7 2" xfId="30825" xr:uid="{208F21C4-711B-4EC2-B858-5E2D21768FBC}"/>
    <cellStyle name="Normal 2 2 2 2 24 2 8" xfId="17244" xr:uid="{AA8466A2-A584-4F0A-AD49-DD27B81B710F}"/>
    <cellStyle name="Normal 2 2 2 2 24 2 8 2" xfId="37612" xr:uid="{F7121612-7445-4C51-8D14-B808D26DC423}"/>
    <cellStyle name="Normal 2 2 2 2 24 2 9" xfId="24033" xr:uid="{4584B9B0-1B32-48AD-A2E2-4EB5E85E72C8}"/>
    <cellStyle name="Normal 2 2 2 2 24 2_Exec Drivers" xfId="2319" xr:uid="{DB6BC1C7-C7E7-408B-B9CC-06874E4DFB7E}"/>
    <cellStyle name="Normal 2 2 2 2 24 3" xfId="3570" xr:uid="{C886E27E-2ED0-4B68-BBA1-1EF7CD03AA3B}"/>
    <cellStyle name="Normal 2 2 2 2 24 3 2" xfId="6454" xr:uid="{90EC5619-02B4-49C9-8CA5-9B864769B297}"/>
    <cellStyle name="Normal 2 2 2 2 24 3 2 2" xfId="15096" xr:uid="{8AA083A8-DF6E-4D83-ACA9-BA33583F4699}"/>
    <cellStyle name="Normal 2 2 2 2 24 3 2 2 2" xfId="35464" xr:uid="{0BCE4ACD-DE47-453B-9209-DF114D1FE237}"/>
    <cellStyle name="Normal 2 2 2 2 24 3 2 3" xfId="21883" xr:uid="{95946251-6A41-4B9B-BD2B-3ADAFEC346DE}"/>
    <cellStyle name="Normal 2 2 2 2 24 3 2 3 2" xfId="42251" xr:uid="{A2BD93C7-679E-44DE-85A5-7A4E4512FEA3}"/>
    <cellStyle name="Normal 2 2 2 2 24 3 2 4" xfId="28672" xr:uid="{311901A1-2E8A-41EA-A616-99492A01EEFC}"/>
    <cellStyle name="Normal 2 2 2 2 24 3 2 5" xfId="49040" xr:uid="{81622802-6BE9-4084-9590-D4CC79E4DB0A}"/>
    <cellStyle name="Normal 2 2 2 2 24 3 3" xfId="12248" xr:uid="{19273753-1056-44E3-9731-A1BD01BAE0CB}"/>
    <cellStyle name="Normal 2 2 2 2 24 3 3 2" xfId="32616" xr:uid="{DEE74586-0338-4DA2-9BFD-5ECE23ACA7F8}"/>
    <cellStyle name="Normal 2 2 2 2 24 3 4" xfId="19035" xr:uid="{A8226837-CC5D-4B3D-B82A-1045F8B01AF0}"/>
    <cellStyle name="Normal 2 2 2 2 24 3 4 2" xfId="39403" xr:uid="{240F9780-80C1-4DB7-8D3C-56B0BDF26CBA}"/>
    <cellStyle name="Normal 2 2 2 2 24 3 5" xfId="25824" xr:uid="{93A863F9-9453-4C50-BBA6-D77B8F14C37E}"/>
    <cellStyle name="Normal 2 2 2 2 24 3 6" xfId="46192" xr:uid="{A53BEBB1-422A-4E4B-B4CA-1BA61F1FB5C1}"/>
    <cellStyle name="Normal 2 2 2 2 24 3_Exec Drivers" xfId="9169" xr:uid="{3349902A-7805-4598-8C85-94C191BB2160}"/>
    <cellStyle name="Normal 2 2 2 2 24 4" xfId="4318" xr:uid="{711EBA5E-2614-4971-9144-661262A01C29}"/>
    <cellStyle name="Normal 2 2 2 2 24 4 2" xfId="7166" xr:uid="{4450724E-6962-4E12-ADD1-ACD3559D9B10}"/>
    <cellStyle name="Normal 2 2 2 2 24 4 2 2" xfId="15808" xr:uid="{D40017CA-FD5A-41EA-ABAD-9DEC707A711A}"/>
    <cellStyle name="Normal 2 2 2 2 24 4 2 2 2" xfId="36176" xr:uid="{D0E8135D-8FBC-41A0-8372-16B34EC94B8A}"/>
    <cellStyle name="Normal 2 2 2 2 24 4 2 3" xfId="22595" xr:uid="{06EF4A7D-2995-468D-85F0-2E261EC000E0}"/>
    <cellStyle name="Normal 2 2 2 2 24 4 2 3 2" xfId="42963" xr:uid="{9DC21D3D-BAEA-4D8E-8BD4-313901038A4F}"/>
    <cellStyle name="Normal 2 2 2 2 24 4 2 4" xfId="29384" xr:uid="{7A2DFFD2-09DB-435C-AFD6-C2E1982FF497}"/>
    <cellStyle name="Normal 2 2 2 2 24 4 2 5" xfId="49752" xr:uid="{CA554A92-92CD-4915-A177-9859AE14EBCD}"/>
    <cellStyle name="Normal 2 2 2 2 24 4 3" xfId="12960" xr:uid="{C63C880C-F8BA-425A-869E-611928AD7963}"/>
    <cellStyle name="Normal 2 2 2 2 24 4 3 2" xfId="33328" xr:uid="{34677AE7-38F2-4C9A-BC8E-402960EBC58B}"/>
    <cellStyle name="Normal 2 2 2 2 24 4 4" xfId="19747" xr:uid="{07D7489C-7ECE-4E00-9B01-6944D8FFB962}"/>
    <cellStyle name="Normal 2 2 2 2 24 4 4 2" xfId="40115" xr:uid="{9C59CE30-EEAF-409B-AE7B-51E55CE35527}"/>
    <cellStyle name="Normal 2 2 2 2 24 4 5" xfId="26536" xr:uid="{043F9369-DF8C-457D-AE59-8BEE5822EAE2}"/>
    <cellStyle name="Normal 2 2 2 2 24 4 6" xfId="46904" xr:uid="{542417F4-2D71-4CF9-A65E-352EB0404E0B}"/>
    <cellStyle name="Normal 2 2 2 2 24 5" xfId="2822" xr:uid="{8A4B3C85-3CB2-40A4-B9C0-9214ED8A5201}"/>
    <cellStyle name="Normal 2 2 2 2 24 5 2" xfId="5742" xr:uid="{907E1B55-1CB8-49E4-B458-0A1E30772DFD}"/>
    <cellStyle name="Normal 2 2 2 2 24 5 2 2" xfId="14384" xr:uid="{A001E443-6A73-40CF-A8F2-BF7AE4850376}"/>
    <cellStyle name="Normal 2 2 2 2 24 5 2 2 2" xfId="34752" xr:uid="{F4060E5E-52D2-4163-8F70-935A0554DCBC}"/>
    <cellStyle name="Normal 2 2 2 2 24 5 2 3" xfId="21171" xr:uid="{8841ABF0-D23C-416E-8855-344C9827709F}"/>
    <cellStyle name="Normal 2 2 2 2 24 5 2 3 2" xfId="41539" xr:uid="{97D82499-55F1-4615-AAC3-08F5C3E5B9FA}"/>
    <cellStyle name="Normal 2 2 2 2 24 5 2 4" xfId="27960" xr:uid="{5C08EEB2-F83C-490D-9650-0F463118BE73}"/>
    <cellStyle name="Normal 2 2 2 2 24 5 2 5" xfId="48328" xr:uid="{25EDF72E-F014-47C9-877A-20C734651360}"/>
    <cellStyle name="Normal 2 2 2 2 24 5 3" xfId="11536" xr:uid="{2FB619EA-6A51-46CD-8E43-05EEF6291ED4}"/>
    <cellStyle name="Normal 2 2 2 2 24 5 3 2" xfId="31904" xr:uid="{3067F790-FF30-4F18-B991-5F5707325336}"/>
    <cellStyle name="Normal 2 2 2 2 24 5 4" xfId="18323" xr:uid="{BA1D4B94-A351-442C-B076-D527714692B9}"/>
    <cellStyle name="Normal 2 2 2 2 24 5 4 2" xfId="38691" xr:uid="{D36145CE-426E-4798-A95A-AC8AF7DF7850}"/>
    <cellStyle name="Normal 2 2 2 2 24 5 5" xfId="25112" xr:uid="{F6072CC4-FC76-4A58-9D75-C39C98D074D7}"/>
    <cellStyle name="Normal 2 2 2 2 24 5 6" xfId="45480" xr:uid="{30F00FDF-51CB-4421-93AE-76A1B4683027}"/>
    <cellStyle name="Normal 2 2 2 2 24 6" xfId="5030" xr:uid="{93A8FAA7-E7DC-4ECF-ABF0-D663B3D42D67}"/>
    <cellStyle name="Normal 2 2 2 2 24 6 2" xfId="13672" xr:uid="{1BAC66A3-B030-4E12-89E6-D5EBC00D806B}"/>
    <cellStyle name="Normal 2 2 2 2 24 6 2 2" xfId="34040" xr:uid="{D0E44BA8-9482-496A-8D8B-822EB028F654}"/>
    <cellStyle name="Normal 2 2 2 2 24 6 3" xfId="20459" xr:uid="{901CE768-BADF-4EBF-A4E5-C0420CA041CC}"/>
    <cellStyle name="Normal 2 2 2 2 24 6 3 2" xfId="40827" xr:uid="{9CAB6E29-F30D-42BF-8EF0-B8882EA79906}"/>
    <cellStyle name="Normal 2 2 2 2 24 6 4" xfId="27248" xr:uid="{F36DF141-9B0A-436E-A562-69C37A530DD9}"/>
    <cellStyle name="Normal 2 2 2 2 24 6 5" xfId="47616" xr:uid="{A39C5F85-90F0-4A79-B511-FDC17F305CE5}"/>
    <cellStyle name="Normal 2 2 2 2 24 7" xfId="1938" xr:uid="{75D8A4FE-B418-411F-B242-5C26190A631C}"/>
    <cellStyle name="Normal 2 2 2 2 24 7 2" xfId="10824" xr:uid="{E4C468B6-FA82-442A-B836-EE15691301F2}"/>
    <cellStyle name="Normal 2 2 2 2 24 7 2 2" xfId="31192" xr:uid="{D88FE5DC-4834-450F-88C5-6ED47B51FFB2}"/>
    <cellStyle name="Normal 2 2 2 2 24 7 3" xfId="17611" xr:uid="{687BCF35-150D-4E7E-B502-C0EF9A136C79}"/>
    <cellStyle name="Normal 2 2 2 2 24 7 3 2" xfId="37979" xr:uid="{5DD5E99B-24EB-4BAF-B455-7AF3B5F330C5}"/>
    <cellStyle name="Normal 2 2 2 2 24 7 4" xfId="24400" xr:uid="{7034CC5E-563D-4B31-88E9-4E5464AC3D07}"/>
    <cellStyle name="Normal 2 2 2 2 24 7 5" xfId="44768" xr:uid="{88B5AFF2-6F34-4BEB-8CF6-0D0301B6D780}"/>
    <cellStyle name="Normal 2 2 2 2 24 8" xfId="9873" xr:uid="{BA785661-8709-4C3A-A393-EA2A37561B39}"/>
    <cellStyle name="Normal 2 2 2 2 24 8 2" xfId="30241" xr:uid="{E0BBD95A-4139-4DD8-9653-782F7E2683E9}"/>
    <cellStyle name="Normal 2 2 2 2 24 9" xfId="16661" xr:uid="{FBC132B7-CD29-470F-9C8F-EEAADBA62183}"/>
    <cellStyle name="Normal 2 2 2 2 24 9 2" xfId="37029" xr:uid="{8BDB9A4E-F8DE-4761-956C-5FF3D45B7CDC}"/>
    <cellStyle name="Normal 2 2 2 2 24_Exec Drivers" xfId="9005" xr:uid="{4B137CA6-31F2-44E0-87BA-0B7126444412}"/>
    <cellStyle name="Normal 2 2 2 2 25" xfId="321" xr:uid="{0EFD1E2D-3535-4B16-8757-6D4B42A5E3EF}"/>
    <cellStyle name="Normal 2 2 2 2 25 10" xfId="23457" xr:uid="{0B720D8E-397A-4CDC-8ECA-8489C17903D3}"/>
    <cellStyle name="Normal 2 2 2 2 25 11" xfId="43825" xr:uid="{1FC02222-E24F-4601-9F93-77D86F2878FD}"/>
    <cellStyle name="Normal 2 2 2 2 25 2" xfId="1548" xr:uid="{B023576A-DE68-4FDB-9F3B-2EBE68D4D68D}"/>
    <cellStyle name="Normal 2 2 2 2 25 2 10" xfId="44408" xr:uid="{9DACA523-4B12-4AB9-A173-11B037E15A2D}"/>
    <cellStyle name="Normal 2 2 2 2 25 2 2" xfId="3954" xr:uid="{3F0CC01A-4BF2-4D85-9E17-1AACE4F5165E}"/>
    <cellStyle name="Normal 2 2 2 2 25 2 2 2" xfId="6826" xr:uid="{F4FAA661-AC01-4D28-8F24-1498BF5F97FB}"/>
    <cellStyle name="Normal 2 2 2 2 25 2 2 2 2" xfId="15468" xr:uid="{FAC005F5-B53D-427A-ACF9-010F78207254}"/>
    <cellStyle name="Normal 2 2 2 2 25 2 2 2 2 2" xfId="35836" xr:uid="{67BFEDCF-375B-4AB7-B1BD-56503217A383}"/>
    <cellStyle name="Normal 2 2 2 2 25 2 2 2 3" xfId="22255" xr:uid="{164FE73F-FB16-4CC4-9ECC-EEC63BE67BFC}"/>
    <cellStyle name="Normal 2 2 2 2 25 2 2 2 3 2" xfId="42623" xr:uid="{D12B82CE-5605-42A8-A285-1FEA11AC348B}"/>
    <cellStyle name="Normal 2 2 2 2 25 2 2 2 4" xfId="29044" xr:uid="{783767E7-6876-4862-96C7-E05DB1D36232}"/>
    <cellStyle name="Normal 2 2 2 2 25 2 2 2 5" xfId="49412" xr:uid="{4B2637B6-EEC4-491F-9D95-9A79FF8E33B8}"/>
    <cellStyle name="Normal 2 2 2 2 25 2 2 3" xfId="12620" xr:uid="{677B4F28-F686-47AA-B576-FF11FBD26479}"/>
    <cellStyle name="Normal 2 2 2 2 25 2 2 3 2" xfId="32988" xr:uid="{9DAF4ECB-DEB9-4567-9260-703FD04C86AC}"/>
    <cellStyle name="Normal 2 2 2 2 25 2 2 4" xfId="19407" xr:uid="{A1DFBCB2-A131-4230-90C8-FF13D5CD95F9}"/>
    <cellStyle name="Normal 2 2 2 2 25 2 2 4 2" xfId="39775" xr:uid="{7C625ADF-8685-4758-8CB1-90CDF9ABA144}"/>
    <cellStyle name="Normal 2 2 2 2 25 2 2 5" xfId="26196" xr:uid="{A514E7C1-84F1-4BFA-9707-688A59FDB610}"/>
    <cellStyle name="Normal 2 2 2 2 25 2 2 6" xfId="46564" xr:uid="{413AABE7-68B6-4080-8735-3BF01F97E5C1}"/>
    <cellStyle name="Normal 2 2 2 2 25 2 2_Exec Drivers" xfId="8538" xr:uid="{E370CB8E-5933-4A06-99ED-ACDAD3D9E09D}"/>
    <cellStyle name="Normal 2 2 2 2 25 2 3" xfId="4690" xr:uid="{30722CA6-5725-451A-AC6C-74ACD1E646E3}"/>
    <cellStyle name="Normal 2 2 2 2 25 2 3 2" xfId="7538" xr:uid="{CAA324E5-6DDC-479A-85AC-AAFD77ACB970}"/>
    <cellStyle name="Normal 2 2 2 2 25 2 3 2 2" xfId="16180" xr:uid="{452F754C-F13C-4A66-A595-298907B587D0}"/>
    <cellStyle name="Normal 2 2 2 2 25 2 3 2 2 2" xfId="36548" xr:uid="{A35DAE1E-EAC4-466B-8018-FE7BF449FF87}"/>
    <cellStyle name="Normal 2 2 2 2 25 2 3 2 3" xfId="22967" xr:uid="{320AD8B2-D440-45A5-961E-D1AFD13F5740}"/>
    <cellStyle name="Normal 2 2 2 2 25 2 3 2 3 2" xfId="43335" xr:uid="{169D4E5A-9250-4746-85D2-52DCB53B83CE}"/>
    <cellStyle name="Normal 2 2 2 2 25 2 3 2 4" xfId="29756" xr:uid="{4C5A0064-9FF7-4BAA-BEB8-1FFE5471B586}"/>
    <cellStyle name="Normal 2 2 2 2 25 2 3 2 5" xfId="50124" xr:uid="{B28CA0F1-093B-4442-8542-B993EE83BF86}"/>
    <cellStyle name="Normal 2 2 2 2 25 2 3 3" xfId="13332" xr:uid="{BED8F734-BA2B-420F-8CA7-F6D715E555B7}"/>
    <cellStyle name="Normal 2 2 2 2 25 2 3 3 2" xfId="33700" xr:uid="{0DA4B49E-AEF4-4254-A518-A2510A57C95A}"/>
    <cellStyle name="Normal 2 2 2 2 25 2 3 4" xfId="20119" xr:uid="{E4FBCBB9-AED2-46EB-B9D5-007D25CFC7BE}"/>
    <cellStyle name="Normal 2 2 2 2 25 2 3 4 2" xfId="40487" xr:uid="{D3FF176A-F372-49E8-AE74-02CED74D30FD}"/>
    <cellStyle name="Normal 2 2 2 2 25 2 3 5" xfId="26908" xr:uid="{0F6E26CE-3555-4D21-9D80-3C111D7A3A95}"/>
    <cellStyle name="Normal 2 2 2 2 25 2 3 6" xfId="47276" xr:uid="{6C18564A-F91F-40D3-8E2E-D657C71F09C1}"/>
    <cellStyle name="Normal 2 2 2 2 25 2 4" xfId="3206" xr:uid="{CB2CE23A-7ABA-42B0-9361-8130B910FAC4}"/>
    <cellStyle name="Normal 2 2 2 2 25 2 4 2" xfId="6114" xr:uid="{34DE1A5D-B821-423F-8104-A7C9DC74D6C8}"/>
    <cellStyle name="Normal 2 2 2 2 25 2 4 2 2" xfId="14756" xr:uid="{1BC2A351-2F82-4C1F-8B97-E41116C176E2}"/>
    <cellStyle name="Normal 2 2 2 2 25 2 4 2 2 2" xfId="35124" xr:uid="{A794894E-D01E-4133-AB68-DC6FFA0727C1}"/>
    <cellStyle name="Normal 2 2 2 2 25 2 4 2 3" xfId="21543" xr:uid="{2925E9A2-CF07-443B-8886-BBFDBBF954A3}"/>
    <cellStyle name="Normal 2 2 2 2 25 2 4 2 3 2" xfId="41911" xr:uid="{8F508AAC-C87A-4783-8204-98B995E5AE2C}"/>
    <cellStyle name="Normal 2 2 2 2 25 2 4 2 4" xfId="28332" xr:uid="{74454F0B-43C0-4F78-8FE6-3E135CC6A464}"/>
    <cellStyle name="Normal 2 2 2 2 25 2 4 2 5" xfId="48700" xr:uid="{6FD67314-7892-4223-9E5B-14D01DB2E41D}"/>
    <cellStyle name="Normal 2 2 2 2 25 2 4 3" xfId="11908" xr:uid="{D849337F-CEDA-48CD-B7DB-205BD2ABBBF2}"/>
    <cellStyle name="Normal 2 2 2 2 25 2 4 3 2" xfId="32276" xr:uid="{CD337641-8C71-46F7-893B-AF08811EB891}"/>
    <cellStyle name="Normal 2 2 2 2 25 2 4 4" xfId="18695" xr:uid="{919652F3-2D48-41F1-9078-06A3CF00B07E}"/>
    <cellStyle name="Normal 2 2 2 2 25 2 4 4 2" xfId="39063" xr:uid="{5AFFA189-DC24-4FE6-A4D5-E02540F9F6B0}"/>
    <cellStyle name="Normal 2 2 2 2 25 2 4 5" xfId="25484" xr:uid="{A651E9B2-D46C-4D94-BD43-BA6F6D3BCEA3}"/>
    <cellStyle name="Normal 2 2 2 2 25 2 4 6" xfId="45852" xr:uid="{676088A6-E1F5-4F78-9A51-C1D9F1087DDA}"/>
    <cellStyle name="Normal 2 2 2 2 25 2 5" xfId="5402" xr:uid="{86832A58-200C-4649-9149-88210910A50C}"/>
    <cellStyle name="Normal 2 2 2 2 25 2 5 2" xfId="14044" xr:uid="{5269FFD3-0E9A-4598-989F-4194FE6251F6}"/>
    <cellStyle name="Normal 2 2 2 2 25 2 5 2 2" xfId="34412" xr:uid="{CF30ABCF-FBE8-44E9-BA4D-D5D69B8ECA27}"/>
    <cellStyle name="Normal 2 2 2 2 25 2 5 3" xfId="20831" xr:uid="{06608EAC-8497-4B99-8FFB-84218BF134D1}"/>
    <cellStyle name="Normal 2 2 2 2 25 2 5 3 2" xfId="41199" xr:uid="{134D10BB-4D06-4897-B796-0BD2A4FD5ED5}"/>
    <cellStyle name="Normal 2 2 2 2 25 2 5 4" xfId="27620" xr:uid="{31296689-DC1F-41CD-989B-6A7857056AFF}"/>
    <cellStyle name="Normal 2 2 2 2 25 2 5 5" xfId="47988" xr:uid="{9B4DF5E3-7AD0-4F60-A08F-3E81A3F592B7}"/>
    <cellStyle name="Normal 2 2 2 2 25 2 6" xfId="2457" xr:uid="{76082123-5A92-4D0D-8905-4EE964A84B62}"/>
    <cellStyle name="Normal 2 2 2 2 25 2 6 2" xfId="11196" xr:uid="{761660E3-36B3-4903-99AC-4C2D6EA09B73}"/>
    <cellStyle name="Normal 2 2 2 2 25 2 6 2 2" xfId="31564" xr:uid="{106FACC8-6A27-45A5-A295-773F2A43DF3E}"/>
    <cellStyle name="Normal 2 2 2 2 25 2 6 3" xfId="17983" xr:uid="{0B22A628-14AD-4E7C-B5B2-D99DF3C939F5}"/>
    <cellStyle name="Normal 2 2 2 2 25 2 6 3 2" xfId="38351" xr:uid="{D34F0504-20BA-44B6-8767-6AAB16129166}"/>
    <cellStyle name="Normal 2 2 2 2 25 2 6 4" xfId="24772" xr:uid="{9C293176-69FD-4B79-B649-1C202E4AD4D2}"/>
    <cellStyle name="Normal 2 2 2 2 25 2 6 5" xfId="45140" xr:uid="{D8C6BF13-2E80-43D0-9739-99B7FFE44ACF}"/>
    <cellStyle name="Normal 2 2 2 2 25 2 7" xfId="10464" xr:uid="{660E1854-34CA-4928-953F-740C57575771}"/>
    <cellStyle name="Normal 2 2 2 2 25 2 7 2" xfId="30832" xr:uid="{4C9E9CA2-C98F-4845-944F-985E032E4F18}"/>
    <cellStyle name="Normal 2 2 2 2 25 2 8" xfId="17251" xr:uid="{D48858B5-DDD8-406C-9598-E9D7F13B9A27}"/>
    <cellStyle name="Normal 2 2 2 2 25 2 8 2" xfId="37619" xr:uid="{6E011D19-DDC5-4EC9-AA26-D8CF8E2735B3}"/>
    <cellStyle name="Normal 2 2 2 2 25 2 9" xfId="24040" xr:uid="{33F5D703-ABAD-4711-A123-67FAB5259EF6}"/>
    <cellStyle name="Normal 2 2 2 2 25 2_Exec Drivers" xfId="8463" xr:uid="{55D778A5-4B81-46CF-BA73-099A06BCA4F9}"/>
    <cellStyle name="Normal 2 2 2 2 25 3" xfId="3571" xr:uid="{99C72AB1-DF8C-4069-84FE-1620E1F444EE}"/>
    <cellStyle name="Normal 2 2 2 2 25 3 2" xfId="6455" xr:uid="{B78F33FA-FADA-47AC-AE5A-BC84194DEAF3}"/>
    <cellStyle name="Normal 2 2 2 2 25 3 2 2" xfId="15097" xr:uid="{C009364B-F1D5-480E-A7A5-C3654F72B242}"/>
    <cellStyle name="Normal 2 2 2 2 25 3 2 2 2" xfId="35465" xr:uid="{5ADCA2D5-1E34-450D-8E48-D7239240D357}"/>
    <cellStyle name="Normal 2 2 2 2 25 3 2 3" xfId="21884" xr:uid="{C29F4AED-F20D-46AC-9127-3C7C4998F5D1}"/>
    <cellStyle name="Normal 2 2 2 2 25 3 2 3 2" xfId="42252" xr:uid="{6CBE9AFD-790C-4984-97D4-7F2C3D043A7E}"/>
    <cellStyle name="Normal 2 2 2 2 25 3 2 4" xfId="28673" xr:uid="{AA37547B-8137-4364-A49C-F3712426C5AE}"/>
    <cellStyle name="Normal 2 2 2 2 25 3 2 5" xfId="49041" xr:uid="{95200F4C-7541-4303-A96C-2D8C5076DDC6}"/>
    <cellStyle name="Normal 2 2 2 2 25 3 3" xfId="12249" xr:uid="{6C393280-A175-4273-938A-669DE6393B08}"/>
    <cellStyle name="Normal 2 2 2 2 25 3 3 2" xfId="32617" xr:uid="{4D179079-9551-4354-AD50-E097C0FAAEFC}"/>
    <cellStyle name="Normal 2 2 2 2 25 3 4" xfId="19036" xr:uid="{6DFF6121-703C-47FF-B0B9-BE0283C74FC4}"/>
    <cellStyle name="Normal 2 2 2 2 25 3 4 2" xfId="39404" xr:uid="{425DC8C7-E085-453F-A593-AC3D2CF8B772}"/>
    <cellStyle name="Normal 2 2 2 2 25 3 5" xfId="25825" xr:uid="{55773046-CEBF-45C6-B118-5B1FE0739E8A}"/>
    <cellStyle name="Normal 2 2 2 2 25 3 6" xfId="46193" xr:uid="{BAB91DC7-162B-4343-B49E-21EC80A95BCA}"/>
    <cellStyle name="Normal 2 2 2 2 25 3_Exec Drivers" xfId="8778" xr:uid="{1E12547F-F721-409C-81F1-26A6F83E1CF9}"/>
    <cellStyle name="Normal 2 2 2 2 25 4" xfId="4319" xr:uid="{444788D0-5256-4DF0-982B-964B3DEA3060}"/>
    <cellStyle name="Normal 2 2 2 2 25 4 2" xfId="7167" xr:uid="{B2B774A7-DB70-4CAF-BD32-533C2B59E392}"/>
    <cellStyle name="Normal 2 2 2 2 25 4 2 2" xfId="15809" xr:uid="{9BF7FE5E-EDF5-419A-85D1-71314FD162C5}"/>
    <cellStyle name="Normal 2 2 2 2 25 4 2 2 2" xfId="36177" xr:uid="{06582EE2-E12A-48B0-987E-F7E1A0DE424E}"/>
    <cellStyle name="Normal 2 2 2 2 25 4 2 3" xfId="22596" xr:uid="{9BBCE1D1-C136-4CFD-AE6F-81B095F4C2B0}"/>
    <cellStyle name="Normal 2 2 2 2 25 4 2 3 2" xfId="42964" xr:uid="{C703026B-4023-4389-B1E6-0CB09C1CA26B}"/>
    <cellStyle name="Normal 2 2 2 2 25 4 2 4" xfId="29385" xr:uid="{F0EBEABE-1623-44F6-9E42-BDC4F1CC1A0C}"/>
    <cellStyle name="Normal 2 2 2 2 25 4 2 5" xfId="49753" xr:uid="{955EAA50-B5F0-4383-AA4D-1753B61D851D}"/>
    <cellStyle name="Normal 2 2 2 2 25 4 3" xfId="12961" xr:uid="{23C12E50-CE25-4F53-9B2B-0256607CC112}"/>
    <cellStyle name="Normal 2 2 2 2 25 4 3 2" xfId="33329" xr:uid="{745A6A5C-F80F-4B56-AC8E-7EA94B59FA70}"/>
    <cellStyle name="Normal 2 2 2 2 25 4 4" xfId="19748" xr:uid="{2B9E81E2-F99E-4C82-BB2F-1FC9085E2C85}"/>
    <cellStyle name="Normal 2 2 2 2 25 4 4 2" xfId="40116" xr:uid="{8AE3267F-F689-49CC-B5FA-3755CF261B7E}"/>
    <cellStyle name="Normal 2 2 2 2 25 4 5" xfId="26537" xr:uid="{5675548A-EE50-4B9E-8782-CD49047497B6}"/>
    <cellStyle name="Normal 2 2 2 2 25 4 6" xfId="46905" xr:uid="{FD6EB3EC-84EB-4CF0-9B87-A23DEB275820}"/>
    <cellStyle name="Normal 2 2 2 2 25 5" xfId="2823" xr:uid="{F303DCD9-8FD1-43A0-9AFE-0C0832BB097D}"/>
    <cellStyle name="Normal 2 2 2 2 25 5 2" xfId="5743" xr:uid="{E9367A2A-DC16-4382-8E6C-2422736821EB}"/>
    <cellStyle name="Normal 2 2 2 2 25 5 2 2" xfId="14385" xr:uid="{9BFD7265-BD18-4ECB-848F-3F4709558C39}"/>
    <cellStyle name="Normal 2 2 2 2 25 5 2 2 2" xfId="34753" xr:uid="{0229C148-3663-42EB-BB0E-7CC8138CD506}"/>
    <cellStyle name="Normal 2 2 2 2 25 5 2 3" xfId="21172" xr:uid="{800C9781-E092-4BDD-95FC-0A7617859BB9}"/>
    <cellStyle name="Normal 2 2 2 2 25 5 2 3 2" xfId="41540" xr:uid="{E17C00A3-2D1C-4C8F-A4BF-7D6E713EFA4E}"/>
    <cellStyle name="Normal 2 2 2 2 25 5 2 4" xfId="27961" xr:uid="{73D4D7F8-2F29-4D6F-9CA9-78EFE7B85F7D}"/>
    <cellStyle name="Normal 2 2 2 2 25 5 2 5" xfId="48329" xr:uid="{332657C7-7C05-407C-B203-DA603EC859A9}"/>
    <cellStyle name="Normal 2 2 2 2 25 5 3" xfId="11537" xr:uid="{BC65CDF2-6617-4A0D-A88F-CA6AD4B6BF70}"/>
    <cellStyle name="Normal 2 2 2 2 25 5 3 2" xfId="31905" xr:uid="{1E54B7AE-1710-42E2-8C56-70AE17E05031}"/>
    <cellStyle name="Normal 2 2 2 2 25 5 4" xfId="18324" xr:uid="{28609833-EA8E-496C-B34B-0F98957A5307}"/>
    <cellStyle name="Normal 2 2 2 2 25 5 4 2" xfId="38692" xr:uid="{59152F77-217F-48AD-B878-D11C4D0B9877}"/>
    <cellStyle name="Normal 2 2 2 2 25 5 5" xfId="25113" xr:uid="{B69ABF1A-F4E3-4F93-8450-A4BFB8A12E63}"/>
    <cellStyle name="Normal 2 2 2 2 25 5 6" xfId="45481" xr:uid="{6EF4A2A4-95C1-42AE-8BBC-D34FDEE6E5AC}"/>
    <cellStyle name="Normal 2 2 2 2 25 6" xfId="5031" xr:uid="{98FB97AE-28BA-46E9-B527-2480C2D4558C}"/>
    <cellStyle name="Normal 2 2 2 2 25 6 2" xfId="13673" xr:uid="{7889F373-B0A5-4101-B3A2-29B05DA51918}"/>
    <cellStyle name="Normal 2 2 2 2 25 6 2 2" xfId="34041" xr:uid="{5475374F-2BA5-44D5-833D-1786D9D5C84E}"/>
    <cellStyle name="Normal 2 2 2 2 25 6 3" xfId="20460" xr:uid="{DC46B7AF-0888-49D4-ADBD-E4DE1E33F141}"/>
    <cellStyle name="Normal 2 2 2 2 25 6 3 2" xfId="40828" xr:uid="{FC459F02-3AFB-4574-8354-992C403E05E6}"/>
    <cellStyle name="Normal 2 2 2 2 25 6 4" xfId="27249" xr:uid="{5BE0F064-7C73-4528-B717-D525AB8D1042}"/>
    <cellStyle name="Normal 2 2 2 2 25 6 5" xfId="47617" xr:uid="{BDAEBA1A-CBF9-4C98-880D-F0D409787F5A}"/>
    <cellStyle name="Normal 2 2 2 2 25 7" xfId="1939" xr:uid="{D7E806BF-CB86-402B-81BC-74E92A90566B}"/>
    <cellStyle name="Normal 2 2 2 2 25 7 2" xfId="10825" xr:uid="{E0874C29-34B2-4967-8B8A-03ACB37ADE8D}"/>
    <cellStyle name="Normal 2 2 2 2 25 7 2 2" xfId="31193" xr:uid="{FDA2D10F-4895-469B-920B-FB8F1557977A}"/>
    <cellStyle name="Normal 2 2 2 2 25 7 3" xfId="17612" xr:uid="{642919DA-2AD3-40E8-9910-94419965D8E7}"/>
    <cellStyle name="Normal 2 2 2 2 25 7 3 2" xfId="37980" xr:uid="{C70015D0-5DA3-4621-A928-A35478D8757A}"/>
    <cellStyle name="Normal 2 2 2 2 25 7 4" xfId="24401" xr:uid="{3EF0BF1A-5836-42E4-AE5A-09CB63311AF2}"/>
    <cellStyle name="Normal 2 2 2 2 25 7 5" xfId="44769" xr:uid="{87672729-9B16-4185-84FB-C5CF7B013C04}"/>
    <cellStyle name="Normal 2 2 2 2 25 8" xfId="9880" xr:uid="{ECB8D374-515E-4084-A0FA-3F33C061DCAE}"/>
    <cellStyle name="Normal 2 2 2 2 25 8 2" xfId="30248" xr:uid="{58BE12C5-45DD-4CE7-BB33-BC27F49BEC12}"/>
    <cellStyle name="Normal 2 2 2 2 25 9" xfId="16668" xr:uid="{9EB56DB4-B7C1-46AD-98CD-BB18D729E190}"/>
    <cellStyle name="Normal 2 2 2 2 25 9 2" xfId="37036" xr:uid="{341BB521-44B9-469D-B311-ED58139E051F}"/>
    <cellStyle name="Normal 2 2 2 2 25_Exec Drivers" xfId="8529" xr:uid="{73E577AB-3441-40BE-9015-2A2BFA58C3D4}"/>
    <cellStyle name="Normal 2 2 2 2 26" xfId="334" xr:uid="{B76D9B83-4BC9-4D4F-8721-6B836972E298}"/>
    <cellStyle name="Normal 2 2 2 2 26 10" xfId="23464" xr:uid="{43D64250-0463-4A13-A285-54F2EC0618E8}"/>
    <cellStyle name="Normal 2 2 2 2 26 11" xfId="43832" xr:uid="{61519212-B254-4A3E-AA5C-34793CBF4DEF}"/>
    <cellStyle name="Normal 2 2 2 2 26 2" xfId="1555" xr:uid="{D8B3F379-A130-4181-A051-55D78E8B54FA}"/>
    <cellStyle name="Normal 2 2 2 2 26 2 10" xfId="44415" xr:uid="{75CFF511-3159-46DE-94F2-36D0FD718450}"/>
    <cellStyle name="Normal 2 2 2 2 26 2 2" xfId="3947" xr:uid="{0F980500-334C-4F2C-A147-24011C110B51}"/>
    <cellStyle name="Normal 2 2 2 2 26 2 2 2" xfId="6819" xr:uid="{B26CCB76-32CB-4F9A-B0A3-8880D7BBD5F8}"/>
    <cellStyle name="Normal 2 2 2 2 26 2 2 2 2" xfId="15461" xr:uid="{2CC893EF-D8D9-4916-AFC1-66502B2C1282}"/>
    <cellStyle name="Normal 2 2 2 2 26 2 2 2 2 2" xfId="35829" xr:uid="{8C6D2BEE-CB67-4EB2-9B85-386393BC1938}"/>
    <cellStyle name="Normal 2 2 2 2 26 2 2 2 3" xfId="22248" xr:uid="{33AF5A5E-B44C-46CA-A222-ADE68A8FB20E}"/>
    <cellStyle name="Normal 2 2 2 2 26 2 2 2 3 2" xfId="42616" xr:uid="{5A283ADC-42C7-4E70-8BF9-62A8D8FF55D6}"/>
    <cellStyle name="Normal 2 2 2 2 26 2 2 2 4" xfId="29037" xr:uid="{E7A2CC6C-55E1-4D60-82FF-4E63531A7221}"/>
    <cellStyle name="Normal 2 2 2 2 26 2 2 2 5" xfId="49405" xr:uid="{712A4A83-2809-49BC-A247-A58E5992B01D}"/>
    <cellStyle name="Normal 2 2 2 2 26 2 2 3" xfId="12613" xr:uid="{2DC3A713-E967-47BD-B87B-72B47177F7DD}"/>
    <cellStyle name="Normal 2 2 2 2 26 2 2 3 2" xfId="32981" xr:uid="{0172AC30-1843-4240-AAED-1B59D17906C1}"/>
    <cellStyle name="Normal 2 2 2 2 26 2 2 4" xfId="19400" xr:uid="{8C90A1F2-B9E6-4562-820B-21B043E6AF8D}"/>
    <cellStyle name="Normal 2 2 2 2 26 2 2 4 2" xfId="39768" xr:uid="{4BD0569A-1761-4E1A-949F-A22A64144542}"/>
    <cellStyle name="Normal 2 2 2 2 26 2 2 5" xfId="26189" xr:uid="{B5E0641E-620A-4DFD-9C0E-77AFB9385147}"/>
    <cellStyle name="Normal 2 2 2 2 26 2 2 6" xfId="46557" xr:uid="{8ABAAA42-15E7-4CC4-8467-AEAB60836051}"/>
    <cellStyle name="Normal 2 2 2 2 26 2 2_Exec Drivers" xfId="8327" xr:uid="{A2CB555D-444C-4C1D-B411-36F85824294F}"/>
    <cellStyle name="Normal 2 2 2 2 26 2 3" xfId="4683" xr:uid="{0EC05A2F-2858-4D00-994D-613175E6194B}"/>
    <cellStyle name="Normal 2 2 2 2 26 2 3 2" xfId="7531" xr:uid="{02515DC1-01A5-43C3-A472-8C6AD4D6CE23}"/>
    <cellStyle name="Normal 2 2 2 2 26 2 3 2 2" xfId="16173" xr:uid="{225ECA45-8115-4F02-A4D9-D7BE837893F9}"/>
    <cellStyle name="Normal 2 2 2 2 26 2 3 2 2 2" xfId="36541" xr:uid="{A1A69098-C833-4FC5-814A-935EAE745ECA}"/>
    <cellStyle name="Normal 2 2 2 2 26 2 3 2 3" xfId="22960" xr:uid="{A47869AD-D9B1-4964-BD0F-2B9789CE5DAA}"/>
    <cellStyle name="Normal 2 2 2 2 26 2 3 2 3 2" xfId="43328" xr:uid="{6C374A22-35DD-4D91-A12E-52C2742B97B5}"/>
    <cellStyle name="Normal 2 2 2 2 26 2 3 2 4" xfId="29749" xr:uid="{A8B26A43-D835-45A5-BBC9-8BC364498A87}"/>
    <cellStyle name="Normal 2 2 2 2 26 2 3 2 5" xfId="50117" xr:uid="{EF81D17F-0AE2-4B46-9863-73DE93689096}"/>
    <cellStyle name="Normal 2 2 2 2 26 2 3 3" xfId="13325" xr:uid="{5A4F3544-96CE-4B54-83DF-2AF788A87332}"/>
    <cellStyle name="Normal 2 2 2 2 26 2 3 3 2" xfId="33693" xr:uid="{336F9D2F-E909-49F0-94A9-CA18EED6316C}"/>
    <cellStyle name="Normal 2 2 2 2 26 2 3 4" xfId="20112" xr:uid="{0E8122E0-8F88-453D-B3F5-0CE74E792690}"/>
    <cellStyle name="Normal 2 2 2 2 26 2 3 4 2" xfId="40480" xr:uid="{AD6C0BD3-0476-465E-BF4C-A5F96566AC1B}"/>
    <cellStyle name="Normal 2 2 2 2 26 2 3 5" xfId="26901" xr:uid="{511A3922-1C62-4834-8C66-5A53009AAB36}"/>
    <cellStyle name="Normal 2 2 2 2 26 2 3 6" xfId="47269" xr:uid="{A36769A0-6BC9-41A1-91E2-15B72FA2E23A}"/>
    <cellStyle name="Normal 2 2 2 2 26 2 4" xfId="3199" xr:uid="{85F4A7B6-D951-4730-AE3F-79DEC9CA86E9}"/>
    <cellStyle name="Normal 2 2 2 2 26 2 4 2" xfId="6107" xr:uid="{8D2BD3E5-1B31-433C-859D-B0E8A4BC5536}"/>
    <cellStyle name="Normal 2 2 2 2 26 2 4 2 2" xfId="14749" xr:uid="{1CFB2913-9C30-4165-ABFE-5A7FBC411CD8}"/>
    <cellStyle name="Normal 2 2 2 2 26 2 4 2 2 2" xfId="35117" xr:uid="{20D7149A-D5B6-4383-AAB3-6D88CD99DAB1}"/>
    <cellStyle name="Normal 2 2 2 2 26 2 4 2 3" xfId="21536" xr:uid="{22578D2D-EC39-4C2E-88BA-6AD2D99E8E8A}"/>
    <cellStyle name="Normal 2 2 2 2 26 2 4 2 3 2" xfId="41904" xr:uid="{C8B7BBF2-F825-405C-8008-D1544776F70A}"/>
    <cellStyle name="Normal 2 2 2 2 26 2 4 2 4" xfId="28325" xr:uid="{B82028C4-BA5E-404F-8260-23BF25BC4014}"/>
    <cellStyle name="Normal 2 2 2 2 26 2 4 2 5" xfId="48693" xr:uid="{16BAF81A-D533-49F1-9992-A1784AD68C61}"/>
    <cellStyle name="Normal 2 2 2 2 26 2 4 3" xfId="11901" xr:uid="{5295E88E-DA8C-4D54-972F-67EA793B8C22}"/>
    <cellStyle name="Normal 2 2 2 2 26 2 4 3 2" xfId="32269" xr:uid="{4010DB16-2CDD-4574-88A3-9A5B62760D03}"/>
    <cellStyle name="Normal 2 2 2 2 26 2 4 4" xfId="18688" xr:uid="{A0B90BE7-7544-4088-B19F-BABB117CA219}"/>
    <cellStyle name="Normal 2 2 2 2 26 2 4 4 2" xfId="39056" xr:uid="{14280F47-B90A-42C6-8233-7257AE68AD0A}"/>
    <cellStyle name="Normal 2 2 2 2 26 2 4 5" xfId="25477" xr:uid="{1CA7DFB1-C74E-491D-9890-BC6193F1BFE2}"/>
    <cellStyle name="Normal 2 2 2 2 26 2 4 6" xfId="45845" xr:uid="{57DDF953-230D-44D9-9B89-92F537F96356}"/>
    <cellStyle name="Normal 2 2 2 2 26 2 5" xfId="5395" xr:uid="{3405AEB7-7221-4BC4-8201-5F1162AC1595}"/>
    <cellStyle name="Normal 2 2 2 2 26 2 5 2" xfId="14037" xr:uid="{D116BAE5-C8D2-4A23-B244-FCC6C8D4E84E}"/>
    <cellStyle name="Normal 2 2 2 2 26 2 5 2 2" xfId="34405" xr:uid="{A8B357FD-C653-4521-8A40-14CCB172FA44}"/>
    <cellStyle name="Normal 2 2 2 2 26 2 5 3" xfId="20824" xr:uid="{10E1E6DC-D68F-47E7-8000-7663B10B574C}"/>
    <cellStyle name="Normal 2 2 2 2 26 2 5 3 2" xfId="41192" xr:uid="{DCF1A03A-E54F-4648-91DA-451D78A54F47}"/>
    <cellStyle name="Normal 2 2 2 2 26 2 5 4" xfId="27613" xr:uid="{24FD0809-0301-4B78-BDDC-9949129625A4}"/>
    <cellStyle name="Normal 2 2 2 2 26 2 5 5" xfId="47981" xr:uid="{FD8CECC3-1265-44D5-BCFE-95A5C16AAE44}"/>
    <cellStyle name="Normal 2 2 2 2 26 2 6" xfId="2450" xr:uid="{E1912FEF-CCAE-40D7-A424-1EF6EB52FA87}"/>
    <cellStyle name="Normal 2 2 2 2 26 2 6 2" xfId="11189" xr:uid="{E2DA039F-08C7-4ABF-A0C2-015C77E384CB}"/>
    <cellStyle name="Normal 2 2 2 2 26 2 6 2 2" xfId="31557" xr:uid="{5140CBFF-0737-4F13-A2C4-34DA657B8928}"/>
    <cellStyle name="Normal 2 2 2 2 26 2 6 3" xfId="17976" xr:uid="{8A441493-C6B9-4BB0-9008-20BF59CDCE76}"/>
    <cellStyle name="Normal 2 2 2 2 26 2 6 3 2" xfId="38344" xr:uid="{AE870D14-FC62-437F-B976-0027023BAAEA}"/>
    <cellStyle name="Normal 2 2 2 2 26 2 6 4" xfId="24765" xr:uid="{ECAC8621-840A-487C-88A8-6EE07B278199}"/>
    <cellStyle name="Normal 2 2 2 2 26 2 6 5" xfId="45133" xr:uid="{CE4C8637-28D4-4C73-B1CD-8029306C8597}"/>
    <cellStyle name="Normal 2 2 2 2 26 2 7" xfId="10471" xr:uid="{2A3186E9-3D9A-4AFA-8E51-522A98AF952E}"/>
    <cellStyle name="Normal 2 2 2 2 26 2 7 2" xfId="30839" xr:uid="{F361BD9D-8AEA-411B-9FF2-0ACDCF81D8D2}"/>
    <cellStyle name="Normal 2 2 2 2 26 2 8" xfId="17258" xr:uid="{BCCF09A9-C1A9-4903-9DB7-12E98C9D6EAA}"/>
    <cellStyle name="Normal 2 2 2 2 26 2 8 2" xfId="37626" xr:uid="{EA79AD78-05A3-480E-B59B-795F63A48CF2}"/>
    <cellStyle name="Normal 2 2 2 2 26 2 9" xfId="24047" xr:uid="{DAC82E4B-B56B-495C-B56C-61E050C25B96}"/>
    <cellStyle name="Normal 2 2 2 2 26 2_Exec Drivers" xfId="9176" xr:uid="{2405A598-102D-4098-B5F7-2C618D4E3A43}"/>
    <cellStyle name="Normal 2 2 2 2 26 3" xfId="3572" xr:uid="{C32E5065-7D8E-42BF-AA17-FB4AF2F83669}"/>
    <cellStyle name="Normal 2 2 2 2 26 3 2" xfId="6456" xr:uid="{FD1E41C5-432B-466D-9A9A-BE74B1AD82BD}"/>
    <cellStyle name="Normal 2 2 2 2 26 3 2 2" xfId="15098" xr:uid="{61981ECD-D081-42D4-A558-B7A5BDEF9E2A}"/>
    <cellStyle name="Normal 2 2 2 2 26 3 2 2 2" xfId="35466" xr:uid="{B9874E54-9C72-4983-8649-41ABF20416C5}"/>
    <cellStyle name="Normal 2 2 2 2 26 3 2 3" xfId="21885" xr:uid="{D16C2A68-0554-4253-A6FC-BEF42806D7A2}"/>
    <cellStyle name="Normal 2 2 2 2 26 3 2 3 2" xfId="42253" xr:uid="{55EF0684-FD6B-45CE-9A32-A79D56004090}"/>
    <cellStyle name="Normal 2 2 2 2 26 3 2 4" xfId="28674" xr:uid="{7AB67838-E332-4449-8B94-AFFC70865349}"/>
    <cellStyle name="Normal 2 2 2 2 26 3 2 5" xfId="49042" xr:uid="{D6D76624-3A39-43B9-BCE1-DE49690A7421}"/>
    <cellStyle name="Normal 2 2 2 2 26 3 3" xfId="12250" xr:uid="{114F2348-5D44-4463-8553-72D68F867FCA}"/>
    <cellStyle name="Normal 2 2 2 2 26 3 3 2" xfId="32618" xr:uid="{AD50FAC1-55D5-4CD4-B46E-9C8FDCE11884}"/>
    <cellStyle name="Normal 2 2 2 2 26 3 4" xfId="19037" xr:uid="{D78BC843-AC5C-4CC6-9C82-856E61EC15F0}"/>
    <cellStyle name="Normal 2 2 2 2 26 3 4 2" xfId="39405" xr:uid="{4074554B-4361-4FC5-A60A-4A49A933C78B}"/>
    <cellStyle name="Normal 2 2 2 2 26 3 5" xfId="25826" xr:uid="{06144A47-C4DF-493C-8DC6-72CC189F9CF8}"/>
    <cellStyle name="Normal 2 2 2 2 26 3 6" xfId="46194" xr:uid="{48C0BBA7-8A1D-4D00-90D0-204665B010A5}"/>
    <cellStyle name="Normal 2 2 2 2 26 3_Exec Drivers" xfId="2322" xr:uid="{E0A1A327-EE14-4A2C-8B39-CBBB45EE5314}"/>
    <cellStyle name="Normal 2 2 2 2 26 4" xfId="4320" xr:uid="{5C7E7147-9427-4E26-900D-04FD5A4880E2}"/>
    <cellStyle name="Normal 2 2 2 2 26 4 2" xfId="7168" xr:uid="{11F5D298-8BA4-4584-96EC-D06CB78A35B1}"/>
    <cellStyle name="Normal 2 2 2 2 26 4 2 2" xfId="15810" xr:uid="{7109A0E1-8911-493C-817A-938E79803E6F}"/>
    <cellStyle name="Normal 2 2 2 2 26 4 2 2 2" xfId="36178" xr:uid="{25F426DF-4167-472F-B665-6465FCFF4E41}"/>
    <cellStyle name="Normal 2 2 2 2 26 4 2 3" xfId="22597" xr:uid="{B997EBF3-A999-4FF2-9C16-4C159804B285}"/>
    <cellStyle name="Normal 2 2 2 2 26 4 2 3 2" xfId="42965" xr:uid="{8B21376E-619F-468F-8469-70BB6A0AE255}"/>
    <cellStyle name="Normal 2 2 2 2 26 4 2 4" xfId="29386" xr:uid="{29BB15FF-D408-46DA-AB4B-7432406CE60A}"/>
    <cellStyle name="Normal 2 2 2 2 26 4 2 5" xfId="49754" xr:uid="{F74D4019-8149-44C7-BDC6-C05662E17BCB}"/>
    <cellStyle name="Normal 2 2 2 2 26 4 3" xfId="12962" xr:uid="{62ABC0F8-F2C9-4D8C-8F63-71A37AA98532}"/>
    <cellStyle name="Normal 2 2 2 2 26 4 3 2" xfId="33330" xr:uid="{CD2909AC-E693-4CC8-AFE7-B193B501569E}"/>
    <cellStyle name="Normal 2 2 2 2 26 4 4" xfId="19749" xr:uid="{BE586CF5-DCCE-452F-B773-0D5BA19C48A9}"/>
    <cellStyle name="Normal 2 2 2 2 26 4 4 2" xfId="40117" xr:uid="{2001F34E-0BEC-448D-990C-5B432F436B86}"/>
    <cellStyle name="Normal 2 2 2 2 26 4 5" xfId="26538" xr:uid="{7B7EFDC0-6A42-4D72-9AE8-2E0913D47E0F}"/>
    <cellStyle name="Normal 2 2 2 2 26 4 6" xfId="46906" xr:uid="{24CEC7E8-BACF-4AF5-9C9F-1ED08BCA5E21}"/>
    <cellStyle name="Normal 2 2 2 2 26 5" xfId="2824" xr:uid="{2E8E0685-5CC7-4A98-8912-75C336CE7A62}"/>
    <cellStyle name="Normal 2 2 2 2 26 5 2" xfId="5744" xr:uid="{B686C41D-B8BF-408D-B052-383D8092B0E8}"/>
    <cellStyle name="Normal 2 2 2 2 26 5 2 2" xfId="14386" xr:uid="{F7F154E8-D886-45B4-A364-64D797F3021C}"/>
    <cellStyle name="Normal 2 2 2 2 26 5 2 2 2" xfId="34754" xr:uid="{A1E1DDBC-0B97-490E-84E7-62EC41C307B6}"/>
    <cellStyle name="Normal 2 2 2 2 26 5 2 3" xfId="21173" xr:uid="{E93F6C6D-CCB0-4A9A-964C-66393FF66553}"/>
    <cellStyle name="Normal 2 2 2 2 26 5 2 3 2" xfId="41541" xr:uid="{94295585-083F-4022-9A74-721C3F91A02E}"/>
    <cellStyle name="Normal 2 2 2 2 26 5 2 4" xfId="27962" xr:uid="{B1B10062-9DC4-42EF-831A-F6C24F8FE3DB}"/>
    <cellStyle name="Normal 2 2 2 2 26 5 2 5" xfId="48330" xr:uid="{BC5A062E-A70C-4E99-A0AA-E2950CAF912B}"/>
    <cellStyle name="Normal 2 2 2 2 26 5 3" xfId="11538" xr:uid="{2800C5C8-2826-49C7-A45E-762F2704F0E2}"/>
    <cellStyle name="Normal 2 2 2 2 26 5 3 2" xfId="31906" xr:uid="{DF8712AC-9F2A-431B-9DF0-D6152DC90C76}"/>
    <cellStyle name="Normal 2 2 2 2 26 5 4" xfId="18325" xr:uid="{2F05410A-A0F7-4F25-9D5D-BA164B09CC82}"/>
    <cellStyle name="Normal 2 2 2 2 26 5 4 2" xfId="38693" xr:uid="{18AA654D-E096-4B62-8EB8-B7875A068FF1}"/>
    <cellStyle name="Normal 2 2 2 2 26 5 5" xfId="25114" xr:uid="{C85B4DAD-66AA-4C87-8392-D05C66E5A07A}"/>
    <cellStyle name="Normal 2 2 2 2 26 5 6" xfId="45482" xr:uid="{622D5A25-DF64-47C0-861B-0817F8B698F3}"/>
    <cellStyle name="Normal 2 2 2 2 26 6" xfId="5032" xr:uid="{4C0EEE34-7B4B-427D-AB0D-DF7E26E12E18}"/>
    <cellStyle name="Normal 2 2 2 2 26 6 2" xfId="13674" xr:uid="{90708B80-D761-4A14-B9CC-DBCE21257A25}"/>
    <cellStyle name="Normal 2 2 2 2 26 6 2 2" xfId="34042" xr:uid="{F18E6717-A889-45CC-985D-AE588FEF7241}"/>
    <cellStyle name="Normal 2 2 2 2 26 6 3" xfId="20461" xr:uid="{36E59824-AD28-4CD9-9D3E-02E65F2BDEAA}"/>
    <cellStyle name="Normal 2 2 2 2 26 6 3 2" xfId="40829" xr:uid="{C340CFE9-DB12-4103-8DC3-D85AB484A173}"/>
    <cellStyle name="Normal 2 2 2 2 26 6 4" xfId="27250" xr:uid="{CDB35FAE-E718-4E1E-AE39-5951DC7B3A8A}"/>
    <cellStyle name="Normal 2 2 2 2 26 6 5" xfId="47618" xr:uid="{B1461EDA-1282-4B43-BB0F-EA6770D08E63}"/>
    <cellStyle name="Normal 2 2 2 2 26 7" xfId="1940" xr:uid="{41863FA7-1883-44A3-9EB0-4D88BA193CE6}"/>
    <cellStyle name="Normal 2 2 2 2 26 7 2" xfId="10826" xr:uid="{6C97F904-9C3D-428B-8AAB-585BC6DA5D67}"/>
    <cellStyle name="Normal 2 2 2 2 26 7 2 2" xfId="31194" xr:uid="{527B852B-8049-41B2-B0F5-91C4D97ADC55}"/>
    <cellStyle name="Normal 2 2 2 2 26 7 3" xfId="17613" xr:uid="{FD2082A3-BBDD-49A4-A190-55E17086A3F9}"/>
    <cellStyle name="Normal 2 2 2 2 26 7 3 2" xfId="37981" xr:uid="{ECDF89C3-103F-418B-86B2-56C505126171}"/>
    <cellStyle name="Normal 2 2 2 2 26 7 4" xfId="24402" xr:uid="{9547DFDB-6C0A-43BB-BB01-5DF8080D30CF}"/>
    <cellStyle name="Normal 2 2 2 2 26 7 5" xfId="44770" xr:uid="{21F0DA85-E099-4660-8B41-1DAB94ADA75F}"/>
    <cellStyle name="Normal 2 2 2 2 26 8" xfId="9887" xr:uid="{8B7979DF-DC4A-4211-BF6E-CA434703F192}"/>
    <cellStyle name="Normal 2 2 2 2 26 8 2" xfId="30255" xr:uid="{90CE0E5E-191E-4967-AAE2-29B227EF799A}"/>
    <cellStyle name="Normal 2 2 2 2 26 9" xfId="16675" xr:uid="{8BF1DD2C-7D5C-490C-997E-072533C9986B}"/>
    <cellStyle name="Normal 2 2 2 2 26 9 2" xfId="37043" xr:uid="{90E5E45E-EAC1-4A1C-9FD4-3ECED34A63D9}"/>
    <cellStyle name="Normal 2 2 2 2 26_Exec Drivers" xfId="8917" xr:uid="{04D3AFDD-E350-4A74-9547-2CBB07C65A88}"/>
    <cellStyle name="Normal 2 2 2 2 27" xfId="347" xr:uid="{E4224E33-9B92-40BC-9362-385865A2C7C4}"/>
    <cellStyle name="Normal 2 2 2 2 27 10" xfId="23471" xr:uid="{E69CA9BC-E168-439D-B1ED-2E2F09FA2ADA}"/>
    <cellStyle name="Normal 2 2 2 2 27 11" xfId="43839" xr:uid="{0E01B9E2-B78E-488C-BD05-AD15BC290451}"/>
    <cellStyle name="Normal 2 2 2 2 27 2" xfId="1562" xr:uid="{7B2F81CA-0F2C-4BAE-AD82-4B8BF0E52805}"/>
    <cellStyle name="Normal 2 2 2 2 27 2 10" xfId="44422" xr:uid="{E8507EAD-2ECE-4263-BBD0-384FDB90E872}"/>
    <cellStyle name="Normal 2 2 2 2 27 2 2" xfId="3940" xr:uid="{5B94959D-EE99-46FC-BF96-2ABC302CC9A3}"/>
    <cellStyle name="Normal 2 2 2 2 27 2 2 2" xfId="6812" xr:uid="{5326B7A4-3ACF-4C2E-A99E-FC1BDF08BDC1}"/>
    <cellStyle name="Normal 2 2 2 2 27 2 2 2 2" xfId="15454" xr:uid="{42429209-9053-4A70-B4DD-834D8B5B1F6C}"/>
    <cellStyle name="Normal 2 2 2 2 27 2 2 2 2 2" xfId="35822" xr:uid="{6463EA2F-7D58-4243-ADC9-3519340C23C6}"/>
    <cellStyle name="Normal 2 2 2 2 27 2 2 2 3" xfId="22241" xr:uid="{225FA703-CE23-45F3-A780-F80417A25CF6}"/>
    <cellStyle name="Normal 2 2 2 2 27 2 2 2 3 2" xfId="42609" xr:uid="{C8907F86-8DA8-4232-9A71-DA3A2627FEB4}"/>
    <cellStyle name="Normal 2 2 2 2 27 2 2 2 4" xfId="29030" xr:uid="{333868F5-CAD6-4A3D-A2C2-25E06DDF69EB}"/>
    <cellStyle name="Normal 2 2 2 2 27 2 2 2 5" xfId="49398" xr:uid="{00DB3673-C8EE-4F3A-8A52-8C77665AE938}"/>
    <cellStyle name="Normal 2 2 2 2 27 2 2 3" xfId="12606" xr:uid="{2B1661FA-8FFA-4072-92E6-AF381C68281D}"/>
    <cellStyle name="Normal 2 2 2 2 27 2 2 3 2" xfId="32974" xr:uid="{C0C1153A-99A2-4D24-9462-A9B38A6648B1}"/>
    <cellStyle name="Normal 2 2 2 2 27 2 2 4" xfId="19393" xr:uid="{F7BBFEF3-D0E0-4D63-A705-079982E6FCFF}"/>
    <cellStyle name="Normal 2 2 2 2 27 2 2 4 2" xfId="39761" xr:uid="{9168234B-084E-4B3F-99EF-BACEA22583CF}"/>
    <cellStyle name="Normal 2 2 2 2 27 2 2 5" xfId="26182" xr:uid="{09D62482-1AF6-4768-BC5D-321592C3CEED}"/>
    <cellStyle name="Normal 2 2 2 2 27 2 2 6" xfId="46550" xr:uid="{52E814DD-564E-4289-ABB3-DF4838443DFA}"/>
    <cellStyle name="Normal 2 2 2 2 27 2 2_Exec Drivers" xfId="8335" xr:uid="{B9E0EDF3-4C3B-4DE6-B621-B7312E81CF82}"/>
    <cellStyle name="Normal 2 2 2 2 27 2 3" xfId="4676" xr:uid="{93D44854-C051-4B73-A1A8-5F162259A9A7}"/>
    <cellStyle name="Normal 2 2 2 2 27 2 3 2" xfId="7524" xr:uid="{6BEFDF85-0410-4D94-BA07-E226E924DD7A}"/>
    <cellStyle name="Normal 2 2 2 2 27 2 3 2 2" xfId="16166" xr:uid="{53509225-294E-4422-9B50-726DA1EE0647}"/>
    <cellStyle name="Normal 2 2 2 2 27 2 3 2 2 2" xfId="36534" xr:uid="{0CA63C7D-92F6-466A-93BC-A74EBC78CEBD}"/>
    <cellStyle name="Normal 2 2 2 2 27 2 3 2 3" xfId="22953" xr:uid="{417027BC-2E71-45EE-85D7-28E6BBF7ECF3}"/>
    <cellStyle name="Normal 2 2 2 2 27 2 3 2 3 2" xfId="43321" xr:uid="{AB17F0F2-B40B-4EFB-A663-F92F8EE7D343}"/>
    <cellStyle name="Normal 2 2 2 2 27 2 3 2 4" xfId="29742" xr:uid="{DC9D5BC7-3B1C-4C29-AFF9-F516A7ABF279}"/>
    <cellStyle name="Normal 2 2 2 2 27 2 3 2 5" xfId="50110" xr:uid="{1AEF2579-44E7-4561-8BDC-7982D6A1424F}"/>
    <cellStyle name="Normal 2 2 2 2 27 2 3 3" xfId="13318" xr:uid="{430E9816-F678-45DF-8BD4-D7FC28276523}"/>
    <cellStyle name="Normal 2 2 2 2 27 2 3 3 2" xfId="33686" xr:uid="{43792542-C31B-4829-BFC9-8B2F9B5E62C1}"/>
    <cellStyle name="Normal 2 2 2 2 27 2 3 4" xfId="20105" xr:uid="{CA8D2AF1-DA75-42EC-8AD4-9CA9B56A5220}"/>
    <cellStyle name="Normal 2 2 2 2 27 2 3 4 2" xfId="40473" xr:uid="{D396D599-BDB0-43BD-B099-75890F409D7D}"/>
    <cellStyle name="Normal 2 2 2 2 27 2 3 5" xfId="26894" xr:uid="{EBB69002-F38C-4504-8F8F-62DD34FC644B}"/>
    <cellStyle name="Normal 2 2 2 2 27 2 3 6" xfId="47262" xr:uid="{8993ED28-0D9D-4310-9B31-EC59AE3980FC}"/>
    <cellStyle name="Normal 2 2 2 2 27 2 4" xfId="3192" xr:uid="{50C83B85-2CE5-4BC8-BB2A-7C088D1E1999}"/>
    <cellStyle name="Normal 2 2 2 2 27 2 4 2" xfId="6100" xr:uid="{52423061-2FCC-44BA-9713-27ED9DAB3E23}"/>
    <cellStyle name="Normal 2 2 2 2 27 2 4 2 2" xfId="14742" xr:uid="{2AFEAB41-15CB-4E80-AC5B-C3A273CBE05B}"/>
    <cellStyle name="Normal 2 2 2 2 27 2 4 2 2 2" xfId="35110" xr:uid="{5ED930C1-7DD1-413B-A8B5-E1541AD07E49}"/>
    <cellStyle name="Normal 2 2 2 2 27 2 4 2 3" xfId="21529" xr:uid="{ED8BF42D-55CB-44C4-A189-A5C012A34A51}"/>
    <cellStyle name="Normal 2 2 2 2 27 2 4 2 3 2" xfId="41897" xr:uid="{AB410EE0-B9E7-4C2B-95D8-3470E4C258AC}"/>
    <cellStyle name="Normal 2 2 2 2 27 2 4 2 4" xfId="28318" xr:uid="{2E969172-4C6C-4C90-A72A-4B84601A1273}"/>
    <cellStyle name="Normal 2 2 2 2 27 2 4 2 5" xfId="48686" xr:uid="{60C4976E-34F8-4533-A11C-80E25789D404}"/>
    <cellStyle name="Normal 2 2 2 2 27 2 4 3" xfId="11894" xr:uid="{BE0BA07F-F382-4E4F-9CE9-DA87B1B5AB48}"/>
    <cellStyle name="Normal 2 2 2 2 27 2 4 3 2" xfId="32262" xr:uid="{90A1BB0E-7364-4582-A793-7E75A7319C61}"/>
    <cellStyle name="Normal 2 2 2 2 27 2 4 4" xfId="18681" xr:uid="{497E3206-0C49-4BD7-8769-C60DC6CE790A}"/>
    <cellStyle name="Normal 2 2 2 2 27 2 4 4 2" xfId="39049" xr:uid="{165B88D8-C560-4383-8565-F8DA77FE6F49}"/>
    <cellStyle name="Normal 2 2 2 2 27 2 4 5" xfId="25470" xr:uid="{2FA28AAC-FDB6-49F8-A300-D6C04D2944BC}"/>
    <cellStyle name="Normal 2 2 2 2 27 2 4 6" xfId="45838" xr:uid="{1CADF51F-4D0A-455C-84BC-65500E55756B}"/>
    <cellStyle name="Normal 2 2 2 2 27 2 5" xfId="5388" xr:uid="{FBD5903E-2AC2-4EAD-8D16-F242439A1DB5}"/>
    <cellStyle name="Normal 2 2 2 2 27 2 5 2" xfId="14030" xr:uid="{D5503488-F810-490C-9FFE-6FDE026D73CE}"/>
    <cellStyle name="Normal 2 2 2 2 27 2 5 2 2" xfId="34398" xr:uid="{9283DD1E-93E1-47E8-A1A4-4F54795E9A68}"/>
    <cellStyle name="Normal 2 2 2 2 27 2 5 3" xfId="20817" xr:uid="{8AAEA260-AD7A-404C-B0A2-B68DE2A50A9D}"/>
    <cellStyle name="Normal 2 2 2 2 27 2 5 3 2" xfId="41185" xr:uid="{C4EA7E23-5A44-43DC-BB55-90D4E690C0AB}"/>
    <cellStyle name="Normal 2 2 2 2 27 2 5 4" xfId="27606" xr:uid="{10CCCCB4-E5B9-46FF-8491-42AE8CF36C6F}"/>
    <cellStyle name="Normal 2 2 2 2 27 2 5 5" xfId="47974" xr:uid="{FA4CF25C-0390-45A3-9850-EBB8AEB00363}"/>
    <cellStyle name="Normal 2 2 2 2 27 2 6" xfId="2443" xr:uid="{0F1116E3-0315-4B94-9010-6F2232049B31}"/>
    <cellStyle name="Normal 2 2 2 2 27 2 6 2" xfId="11182" xr:uid="{7DC31757-954D-407F-89D7-14C92035E027}"/>
    <cellStyle name="Normal 2 2 2 2 27 2 6 2 2" xfId="31550" xr:uid="{AF0D8E83-3570-4242-ACC8-580C1DF36969}"/>
    <cellStyle name="Normal 2 2 2 2 27 2 6 3" xfId="17969" xr:uid="{35DE8017-F78B-4C38-A8EB-3B081B9C2330}"/>
    <cellStyle name="Normal 2 2 2 2 27 2 6 3 2" xfId="38337" xr:uid="{DC2C4921-8452-4154-B5CD-25E99F6FAC1D}"/>
    <cellStyle name="Normal 2 2 2 2 27 2 6 4" xfId="24758" xr:uid="{90C30B51-E67A-4A4B-A087-182E776CE795}"/>
    <cellStyle name="Normal 2 2 2 2 27 2 6 5" xfId="45126" xr:uid="{27A0919A-16AC-43AE-BCBF-136C719ED217}"/>
    <cellStyle name="Normal 2 2 2 2 27 2 7" xfId="10478" xr:uid="{5BDF4704-B60A-4C67-BB3D-4A5936A9200C}"/>
    <cellStyle name="Normal 2 2 2 2 27 2 7 2" xfId="30846" xr:uid="{028EA04B-905B-46F0-AFBE-3FD4FD517F4E}"/>
    <cellStyle name="Normal 2 2 2 2 27 2 8" xfId="17265" xr:uid="{05F24C41-A796-4D25-86CF-0B0C19819094}"/>
    <cellStyle name="Normal 2 2 2 2 27 2 8 2" xfId="37633" xr:uid="{9BFD69D2-77EA-44CF-A1CA-F24E71736D29}"/>
    <cellStyle name="Normal 2 2 2 2 27 2 9" xfId="24054" xr:uid="{9EF9635D-CE54-498A-93DB-2FEF568E66C0}"/>
    <cellStyle name="Normal 2 2 2 2 27 2_Exec Drivers" xfId="8514" xr:uid="{A868F014-5BD2-4027-96FC-A5893ED13360}"/>
    <cellStyle name="Normal 2 2 2 2 27 3" xfId="3573" xr:uid="{A35A1E0D-CF90-4374-9975-CA65EBB35C5E}"/>
    <cellStyle name="Normal 2 2 2 2 27 3 2" xfId="6457" xr:uid="{AE234A0F-829B-4898-94C0-8AAB516D9734}"/>
    <cellStyle name="Normal 2 2 2 2 27 3 2 2" xfId="15099" xr:uid="{A183D204-B53C-4C92-A423-F90CE6CF6C24}"/>
    <cellStyle name="Normal 2 2 2 2 27 3 2 2 2" xfId="35467" xr:uid="{981B7B83-1099-42EB-9A1E-A5FD67485C21}"/>
    <cellStyle name="Normal 2 2 2 2 27 3 2 3" xfId="21886" xr:uid="{972AAA18-3D03-4637-86D3-3CE113F69372}"/>
    <cellStyle name="Normal 2 2 2 2 27 3 2 3 2" xfId="42254" xr:uid="{35043D76-3E8D-4381-A381-B8D6E6D0C8C3}"/>
    <cellStyle name="Normal 2 2 2 2 27 3 2 4" xfId="28675" xr:uid="{A5FF3C14-80A6-4702-A1D3-24C9921F5AAC}"/>
    <cellStyle name="Normal 2 2 2 2 27 3 2 5" xfId="49043" xr:uid="{BF4D1AC0-88F1-4969-A561-A7726641D75E}"/>
    <cellStyle name="Normal 2 2 2 2 27 3 3" xfId="12251" xr:uid="{BF5E663F-E2C8-42FE-B3C4-9959F6523213}"/>
    <cellStyle name="Normal 2 2 2 2 27 3 3 2" xfId="32619" xr:uid="{D1ECCD42-E1C0-4706-9C7B-F02DB733DA14}"/>
    <cellStyle name="Normal 2 2 2 2 27 3 4" xfId="19038" xr:uid="{65BC926B-29CC-44B1-A885-8374B3670988}"/>
    <cellStyle name="Normal 2 2 2 2 27 3 4 2" xfId="39406" xr:uid="{F462EA3E-0ED4-4E45-BBD8-D99F47732187}"/>
    <cellStyle name="Normal 2 2 2 2 27 3 5" xfId="25827" xr:uid="{6B596094-EF4B-44EC-B2A2-D9775086ADE2}"/>
    <cellStyle name="Normal 2 2 2 2 27 3 6" xfId="46195" xr:uid="{2632B1C9-E2BB-4379-A277-318049F7DD11}"/>
    <cellStyle name="Normal 2 2 2 2 27 3_Exec Drivers" xfId="8501" xr:uid="{D37C0E5D-203D-4774-8AC1-0DC0589B32A5}"/>
    <cellStyle name="Normal 2 2 2 2 27 4" xfId="4321" xr:uid="{172CA971-E113-479E-A3BB-C4EE128E8DA8}"/>
    <cellStyle name="Normal 2 2 2 2 27 4 2" xfId="7169" xr:uid="{995730BA-012B-48D3-9C18-3626AE5AFF4B}"/>
    <cellStyle name="Normal 2 2 2 2 27 4 2 2" xfId="15811" xr:uid="{14593A8C-C3AC-47E4-8165-9AA6B234B3FD}"/>
    <cellStyle name="Normal 2 2 2 2 27 4 2 2 2" xfId="36179" xr:uid="{979B2D8D-7B08-4E42-8DBA-C7B6DD8096DB}"/>
    <cellStyle name="Normal 2 2 2 2 27 4 2 3" xfId="22598" xr:uid="{93CF2D63-5D65-46AA-9BE6-DB7910B55DBB}"/>
    <cellStyle name="Normal 2 2 2 2 27 4 2 3 2" xfId="42966" xr:uid="{B5D09195-B32C-41E9-8A15-21B5913AB484}"/>
    <cellStyle name="Normal 2 2 2 2 27 4 2 4" xfId="29387" xr:uid="{0BAEDA8A-03BE-46E1-B803-25A0B648F764}"/>
    <cellStyle name="Normal 2 2 2 2 27 4 2 5" xfId="49755" xr:uid="{7B042EFF-F3A4-4AE5-BE47-8749A452BD13}"/>
    <cellStyle name="Normal 2 2 2 2 27 4 3" xfId="12963" xr:uid="{281A6011-9FC8-4F6A-9BCB-8FB68D6088B5}"/>
    <cellStyle name="Normal 2 2 2 2 27 4 3 2" xfId="33331" xr:uid="{81F643A4-1F6A-4EE4-A1B8-7CBD241189D0}"/>
    <cellStyle name="Normal 2 2 2 2 27 4 4" xfId="19750" xr:uid="{D15C140B-7A30-4F57-8BE5-7177F683EBDA}"/>
    <cellStyle name="Normal 2 2 2 2 27 4 4 2" xfId="40118" xr:uid="{BFF3D133-4F40-4DA6-8624-747F8A4D675F}"/>
    <cellStyle name="Normal 2 2 2 2 27 4 5" xfId="26539" xr:uid="{0DEE119C-05AC-47B8-BBFC-4958F5A13D8B}"/>
    <cellStyle name="Normal 2 2 2 2 27 4 6" xfId="46907" xr:uid="{01993F0B-55D3-4090-B01A-70C2B6126395}"/>
    <cellStyle name="Normal 2 2 2 2 27 5" xfId="2825" xr:uid="{FDE311CC-BD81-43EE-A0E4-7CFFD1B3DF1E}"/>
    <cellStyle name="Normal 2 2 2 2 27 5 2" xfId="5745" xr:uid="{50DF2EB0-3F9E-414D-9D1A-637F9E4AD664}"/>
    <cellStyle name="Normal 2 2 2 2 27 5 2 2" xfId="14387" xr:uid="{61719B95-0854-4105-A87B-7AE56B56F130}"/>
    <cellStyle name="Normal 2 2 2 2 27 5 2 2 2" xfId="34755" xr:uid="{219A0E6C-411F-425B-B2A2-E224077F9DD3}"/>
    <cellStyle name="Normal 2 2 2 2 27 5 2 3" xfId="21174" xr:uid="{4D4292C2-7D0B-45CD-B0D2-013C04094ABA}"/>
    <cellStyle name="Normal 2 2 2 2 27 5 2 3 2" xfId="41542" xr:uid="{CE2BCFE1-0A64-44A9-94EA-546578B839C9}"/>
    <cellStyle name="Normal 2 2 2 2 27 5 2 4" xfId="27963" xr:uid="{BB698A25-E37D-4151-92F0-2023B11C5459}"/>
    <cellStyle name="Normal 2 2 2 2 27 5 2 5" xfId="48331" xr:uid="{FA32FBD2-5178-44D2-A2E2-D5E8E152020D}"/>
    <cellStyle name="Normal 2 2 2 2 27 5 3" xfId="11539" xr:uid="{69315093-5988-4856-94EE-94313C8ED8FE}"/>
    <cellStyle name="Normal 2 2 2 2 27 5 3 2" xfId="31907" xr:uid="{428E7112-738D-4883-B9DD-4D3C67C51AC4}"/>
    <cellStyle name="Normal 2 2 2 2 27 5 4" xfId="18326" xr:uid="{AD6B2341-2EF1-4E7A-B678-AA8F30D0425D}"/>
    <cellStyle name="Normal 2 2 2 2 27 5 4 2" xfId="38694" xr:uid="{C43F8259-DF4F-42F1-982E-3DE50F274E01}"/>
    <cellStyle name="Normal 2 2 2 2 27 5 5" xfId="25115" xr:uid="{0BEB73DC-0F3F-47D0-9194-251E41E7D3D6}"/>
    <cellStyle name="Normal 2 2 2 2 27 5 6" xfId="45483" xr:uid="{207DB596-A484-433E-A797-A1CF521CE094}"/>
    <cellStyle name="Normal 2 2 2 2 27 6" xfId="5033" xr:uid="{65A40341-BA97-402E-A84D-BD35DA0CF4B2}"/>
    <cellStyle name="Normal 2 2 2 2 27 6 2" xfId="13675" xr:uid="{B5007781-B001-4A48-A454-B793AC600283}"/>
    <cellStyle name="Normal 2 2 2 2 27 6 2 2" xfId="34043" xr:uid="{9B85C0BF-4EB3-48E1-8128-59EC79470945}"/>
    <cellStyle name="Normal 2 2 2 2 27 6 3" xfId="20462" xr:uid="{02305677-0E2F-4ACE-B2A8-029066F98338}"/>
    <cellStyle name="Normal 2 2 2 2 27 6 3 2" xfId="40830" xr:uid="{68A617F1-3196-43D8-8759-1214B6A1E584}"/>
    <cellStyle name="Normal 2 2 2 2 27 6 4" xfId="27251" xr:uid="{7842168D-2910-4E83-9A8A-DFF5A1AA1AA4}"/>
    <cellStyle name="Normal 2 2 2 2 27 6 5" xfId="47619" xr:uid="{0A7C25DC-F4E3-434F-B2F4-5049170E662C}"/>
    <cellStyle name="Normal 2 2 2 2 27 7" xfId="1941" xr:uid="{B58E9BA1-02F4-4EE9-BC38-84684D958FA2}"/>
    <cellStyle name="Normal 2 2 2 2 27 7 2" xfId="10827" xr:uid="{94355961-C346-4241-BC8F-016CD0DD9383}"/>
    <cellStyle name="Normal 2 2 2 2 27 7 2 2" xfId="31195" xr:uid="{F33F2CB1-962E-4F0D-A87F-DB0A9CBDA2D7}"/>
    <cellStyle name="Normal 2 2 2 2 27 7 3" xfId="17614" xr:uid="{135E4767-59AD-49B2-9D1B-F41878356D15}"/>
    <cellStyle name="Normal 2 2 2 2 27 7 3 2" xfId="37982" xr:uid="{8235B29F-10A8-4843-A80E-5572C67E92FC}"/>
    <cellStyle name="Normal 2 2 2 2 27 7 4" xfId="24403" xr:uid="{6C9FBD29-A979-4C90-A221-CF5CA980FEE8}"/>
    <cellStyle name="Normal 2 2 2 2 27 7 5" xfId="44771" xr:uid="{6DE86163-17AF-4A24-8E50-A4247B1C2ED3}"/>
    <cellStyle name="Normal 2 2 2 2 27 8" xfId="9894" xr:uid="{67022313-93B9-42D4-AE22-72293F31FC2A}"/>
    <cellStyle name="Normal 2 2 2 2 27 8 2" xfId="30262" xr:uid="{9F9C521D-DDD7-4224-B5E6-509EFDE16362}"/>
    <cellStyle name="Normal 2 2 2 2 27 9" xfId="16682" xr:uid="{5F836F6F-22BA-4912-BCF5-51700AF7CDE6}"/>
    <cellStyle name="Normal 2 2 2 2 27 9 2" xfId="37050" xr:uid="{CB6F16E9-A216-4372-8C99-0A97D62C1BF8}"/>
    <cellStyle name="Normal 2 2 2 2 27_Exec Drivers" xfId="8446" xr:uid="{57A6ABD3-C8B1-48BA-BE1D-3D99E48F85A6}"/>
    <cellStyle name="Normal 2 2 2 2 28" xfId="360" xr:uid="{3D0EF138-850C-4FFA-8824-A5AD69DA8F94}"/>
    <cellStyle name="Normal 2 2 2 2 28 10" xfId="23478" xr:uid="{DD852C70-0103-496A-B586-CF7EDBF27A2E}"/>
    <cellStyle name="Normal 2 2 2 2 28 11" xfId="43846" xr:uid="{9AB967A9-F4BC-48EA-B143-E55CF796851C}"/>
    <cellStyle name="Normal 2 2 2 2 28 2" xfId="1569" xr:uid="{BE699FED-B1B2-46B8-8CAF-0229EAFBF5CF}"/>
    <cellStyle name="Normal 2 2 2 2 28 2 10" xfId="44429" xr:uid="{19BC3EBE-7F0B-42A9-B56D-BD06E0BC27AD}"/>
    <cellStyle name="Normal 2 2 2 2 28 2 2" xfId="3933" xr:uid="{8D201CFE-5740-42D0-8FE6-DDC7C1405081}"/>
    <cellStyle name="Normal 2 2 2 2 28 2 2 2" xfId="6805" xr:uid="{33829F3E-A02A-4354-9922-98115F2FC3FF}"/>
    <cellStyle name="Normal 2 2 2 2 28 2 2 2 2" xfId="15447" xr:uid="{3C8CF72E-89B7-4468-8C4C-ED3212F4082B}"/>
    <cellStyle name="Normal 2 2 2 2 28 2 2 2 2 2" xfId="35815" xr:uid="{8F49EA19-FC58-441B-8C80-48A1B43EFD4F}"/>
    <cellStyle name="Normal 2 2 2 2 28 2 2 2 3" xfId="22234" xr:uid="{43E2EF51-AD3B-4E9D-B8AC-F01926609FE8}"/>
    <cellStyle name="Normal 2 2 2 2 28 2 2 2 3 2" xfId="42602" xr:uid="{7A12E94E-49B8-4E4E-8C51-81D74B5D1CCA}"/>
    <cellStyle name="Normal 2 2 2 2 28 2 2 2 4" xfId="29023" xr:uid="{CAC8705B-B548-45F2-8210-CC0693614B80}"/>
    <cellStyle name="Normal 2 2 2 2 28 2 2 2 5" xfId="49391" xr:uid="{1444A961-4837-408F-A91B-7B5992A92A80}"/>
    <cellStyle name="Normal 2 2 2 2 28 2 2 3" xfId="12599" xr:uid="{31413843-B5E2-421A-9CD6-54C9CD36BD38}"/>
    <cellStyle name="Normal 2 2 2 2 28 2 2 3 2" xfId="32967" xr:uid="{5D44F3C9-EC9E-4343-A3A7-F823D696561F}"/>
    <cellStyle name="Normal 2 2 2 2 28 2 2 4" xfId="19386" xr:uid="{CCE50FCE-2249-4B5D-80FA-7239612A72CD}"/>
    <cellStyle name="Normal 2 2 2 2 28 2 2 4 2" xfId="39754" xr:uid="{63BAF48F-7199-4B69-B1D9-91BE17CCED7C}"/>
    <cellStyle name="Normal 2 2 2 2 28 2 2 5" xfId="26175" xr:uid="{5790C170-53C1-4BE7-BC77-33BE025538EA}"/>
    <cellStyle name="Normal 2 2 2 2 28 2 2 6" xfId="46543" xr:uid="{F1B666BD-EC0C-4DCE-AEA1-558F39F27609}"/>
    <cellStyle name="Normal 2 2 2 2 28 2 2_Exec Drivers" xfId="8338" xr:uid="{EB53291D-F9E7-4EBF-B6EC-E3B8A1534908}"/>
    <cellStyle name="Normal 2 2 2 2 28 2 3" xfId="4669" xr:uid="{BF3BDC48-E26E-4CE5-A7AC-CC3BD02C9D75}"/>
    <cellStyle name="Normal 2 2 2 2 28 2 3 2" xfId="7517" xr:uid="{CFE52529-FCF4-4321-9871-42181BDD91CC}"/>
    <cellStyle name="Normal 2 2 2 2 28 2 3 2 2" xfId="16159" xr:uid="{57700110-8ADF-42CC-9D9C-DDA9941F304C}"/>
    <cellStyle name="Normal 2 2 2 2 28 2 3 2 2 2" xfId="36527" xr:uid="{1F987C99-386A-4CF5-A4AF-7E325B6E1321}"/>
    <cellStyle name="Normal 2 2 2 2 28 2 3 2 3" xfId="22946" xr:uid="{E19C31A7-BC2E-4DBB-A79D-D5CCF2E8C536}"/>
    <cellStyle name="Normal 2 2 2 2 28 2 3 2 3 2" xfId="43314" xr:uid="{A5198990-B641-4399-9613-FA77E244518B}"/>
    <cellStyle name="Normal 2 2 2 2 28 2 3 2 4" xfId="29735" xr:uid="{38D5342F-871D-4BEA-9217-7C0622CC4DCC}"/>
    <cellStyle name="Normal 2 2 2 2 28 2 3 2 5" xfId="50103" xr:uid="{18B60C02-3AD6-462E-AE0B-7BB56BFB8BFC}"/>
    <cellStyle name="Normal 2 2 2 2 28 2 3 3" xfId="13311" xr:uid="{C4A27426-F27B-497C-AF56-0FAE5BD7E783}"/>
    <cellStyle name="Normal 2 2 2 2 28 2 3 3 2" xfId="33679" xr:uid="{170E2DC1-A5C6-431A-AA5E-DB24EA8FF1C0}"/>
    <cellStyle name="Normal 2 2 2 2 28 2 3 4" xfId="20098" xr:uid="{0071FF9F-49FA-4E89-826F-C6E0EC6BE564}"/>
    <cellStyle name="Normal 2 2 2 2 28 2 3 4 2" xfId="40466" xr:uid="{AC0E2AD3-D031-4D33-BC1F-E293497D5661}"/>
    <cellStyle name="Normal 2 2 2 2 28 2 3 5" xfId="26887" xr:uid="{B2A063B1-CBD4-478E-8C75-169E7D5C6329}"/>
    <cellStyle name="Normal 2 2 2 2 28 2 3 6" xfId="47255" xr:uid="{FF2C8642-BB0A-453C-AAFA-CDE06CCAB6DE}"/>
    <cellStyle name="Normal 2 2 2 2 28 2 4" xfId="3185" xr:uid="{FF7AAFA6-553D-4427-8E1D-3F106EC78138}"/>
    <cellStyle name="Normal 2 2 2 2 28 2 4 2" xfId="6093" xr:uid="{E5E764E4-EB48-4347-B18D-56CB292D46C0}"/>
    <cellStyle name="Normal 2 2 2 2 28 2 4 2 2" xfId="14735" xr:uid="{B7900ABD-C7F0-4DE7-84C3-7CF36C1D5604}"/>
    <cellStyle name="Normal 2 2 2 2 28 2 4 2 2 2" xfId="35103" xr:uid="{CCDA6246-3894-4BF3-A406-A362F4C05F7C}"/>
    <cellStyle name="Normal 2 2 2 2 28 2 4 2 3" xfId="21522" xr:uid="{8ACF6318-C75A-4AA5-8971-9E0A1764D036}"/>
    <cellStyle name="Normal 2 2 2 2 28 2 4 2 3 2" xfId="41890" xr:uid="{AFDE4D57-72C4-47EA-90B6-FF1AC72BA612}"/>
    <cellStyle name="Normal 2 2 2 2 28 2 4 2 4" xfId="28311" xr:uid="{EC0B5603-5267-4D93-BCE3-28E9F47D8A65}"/>
    <cellStyle name="Normal 2 2 2 2 28 2 4 2 5" xfId="48679" xr:uid="{D069C2A3-6C77-481A-A33B-8A484C61DEB3}"/>
    <cellStyle name="Normal 2 2 2 2 28 2 4 3" xfId="11887" xr:uid="{FEF264E1-E3E9-4E4D-B440-E6AD8030DFC5}"/>
    <cellStyle name="Normal 2 2 2 2 28 2 4 3 2" xfId="32255" xr:uid="{7F255EAB-EC95-4F29-8873-AB619742EF24}"/>
    <cellStyle name="Normal 2 2 2 2 28 2 4 4" xfId="18674" xr:uid="{8CADA77D-3245-47C5-BAE3-58DD01799854}"/>
    <cellStyle name="Normal 2 2 2 2 28 2 4 4 2" xfId="39042" xr:uid="{9A8E880C-CB2C-4555-A01A-CFCEBA1ED7B4}"/>
    <cellStyle name="Normal 2 2 2 2 28 2 4 5" xfId="25463" xr:uid="{41319ABE-E1AD-40E3-9762-08DA2F3AD9B6}"/>
    <cellStyle name="Normal 2 2 2 2 28 2 4 6" xfId="45831" xr:uid="{63CBF840-69F5-41FD-ACBB-26283D5CFA2D}"/>
    <cellStyle name="Normal 2 2 2 2 28 2 5" xfId="5381" xr:uid="{94AFC7C4-A39A-4B29-AB48-DA963B88BEDE}"/>
    <cellStyle name="Normal 2 2 2 2 28 2 5 2" xfId="14023" xr:uid="{4D98DC2F-21A5-4300-BD72-29954698F7F4}"/>
    <cellStyle name="Normal 2 2 2 2 28 2 5 2 2" xfId="34391" xr:uid="{D0795F53-9E83-4675-9549-5D5687495950}"/>
    <cellStyle name="Normal 2 2 2 2 28 2 5 3" xfId="20810" xr:uid="{BCE795C7-CC83-4F6E-A0D2-7787AEB917D6}"/>
    <cellStyle name="Normal 2 2 2 2 28 2 5 3 2" xfId="41178" xr:uid="{D64A37D8-F195-472E-956A-81C55FC01310}"/>
    <cellStyle name="Normal 2 2 2 2 28 2 5 4" xfId="27599" xr:uid="{A4E68719-DD31-4423-B35B-F3207A4CB91B}"/>
    <cellStyle name="Normal 2 2 2 2 28 2 5 5" xfId="47967" xr:uid="{86C9E9A8-1663-40F8-816B-C89C37DB6747}"/>
    <cellStyle name="Normal 2 2 2 2 28 2 6" xfId="2436" xr:uid="{8E9E13CB-EB6F-4559-8E87-BC0314247DC2}"/>
    <cellStyle name="Normal 2 2 2 2 28 2 6 2" xfId="11175" xr:uid="{E7475E61-BD58-4EE1-A2FE-21626DD17476}"/>
    <cellStyle name="Normal 2 2 2 2 28 2 6 2 2" xfId="31543" xr:uid="{58BA4C99-00C1-4690-AB4E-22D8E211BF62}"/>
    <cellStyle name="Normal 2 2 2 2 28 2 6 3" xfId="17962" xr:uid="{8A4DA506-18F1-47BE-9E85-C66E23B3F5AB}"/>
    <cellStyle name="Normal 2 2 2 2 28 2 6 3 2" xfId="38330" xr:uid="{14D930C9-4892-40AE-820B-8C360BDEAB25}"/>
    <cellStyle name="Normal 2 2 2 2 28 2 6 4" xfId="24751" xr:uid="{CDCE59E5-B580-4E53-9FCC-E548E9E336C0}"/>
    <cellStyle name="Normal 2 2 2 2 28 2 6 5" xfId="45119" xr:uid="{345959DA-720E-417D-AE0B-D015C8134BC3}"/>
    <cellStyle name="Normal 2 2 2 2 28 2 7" xfId="10485" xr:uid="{D1493227-C85F-4B2F-B8EC-7622E29693FB}"/>
    <cellStyle name="Normal 2 2 2 2 28 2 7 2" xfId="30853" xr:uid="{56B43134-10A0-41B9-AC9F-386BBEDEC8C5}"/>
    <cellStyle name="Normal 2 2 2 2 28 2 8" xfId="17272" xr:uid="{04FD9F78-8D78-4FEB-9B9A-68525D298CCD}"/>
    <cellStyle name="Normal 2 2 2 2 28 2 8 2" xfId="37640" xr:uid="{E56343AA-872D-4CC8-9F51-8B6BB0B8CAC6}"/>
    <cellStyle name="Normal 2 2 2 2 28 2 9" xfId="24061" xr:uid="{1F80C426-BBBB-470C-817A-368741158BF6}"/>
    <cellStyle name="Normal 2 2 2 2 28 2_Exec Drivers" xfId="9081" xr:uid="{A46776ED-0D81-4705-8F89-FB0EBB21E46E}"/>
    <cellStyle name="Normal 2 2 2 2 28 3" xfId="3574" xr:uid="{C6FB5028-1B30-4BDC-BE6C-BA4943216B05}"/>
    <cellStyle name="Normal 2 2 2 2 28 3 2" xfId="6458" xr:uid="{B066DE65-09D4-43BB-BE88-2CF3F0CA0228}"/>
    <cellStyle name="Normal 2 2 2 2 28 3 2 2" xfId="15100" xr:uid="{55AD0F63-138A-4180-A390-08D01756198C}"/>
    <cellStyle name="Normal 2 2 2 2 28 3 2 2 2" xfId="35468" xr:uid="{9EDC1034-8063-4C81-BAC4-80E2DDDFBE1A}"/>
    <cellStyle name="Normal 2 2 2 2 28 3 2 3" xfId="21887" xr:uid="{B5650E63-9B8D-4201-BB93-D4CFE94B0449}"/>
    <cellStyle name="Normal 2 2 2 2 28 3 2 3 2" xfId="42255" xr:uid="{3C5256BA-21DE-43D2-8F06-124664D3D17B}"/>
    <cellStyle name="Normal 2 2 2 2 28 3 2 4" xfId="28676" xr:uid="{1152E320-CC96-4B8F-BD26-B0BD4AF5A8FA}"/>
    <cellStyle name="Normal 2 2 2 2 28 3 2 5" xfId="49044" xr:uid="{49879182-AF54-4DDD-BE8B-FDA1422E79BE}"/>
    <cellStyle name="Normal 2 2 2 2 28 3 3" xfId="12252" xr:uid="{09D5DA81-E92C-484D-AC40-41B7078CB5BB}"/>
    <cellStyle name="Normal 2 2 2 2 28 3 3 2" xfId="32620" xr:uid="{C2ABD2CA-BEC2-4EBE-8CA4-EF557DCE34D2}"/>
    <cellStyle name="Normal 2 2 2 2 28 3 4" xfId="19039" xr:uid="{CF015AAA-FD52-4EB8-8710-8B3B23FE5ED6}"/>
    <cellStyle name="Normal 2 2 2 2 28 3 4 2" xfId="39407" xr:uid="{1A65E093-F72B-4356-9039-6E8B2AA2012C}"/>
    <cellStyle name="Normal 2 2 2 2 28 3 5" xfId="25828" xr:uid="{068456CD-8A17-469A-9463-871FEA19D096}"/>
    <cellStyle name="Normal 2 2 2 2 28 3 6" xfId="46196" xr:uid="{21A8D01B-B41E-4B97-931B-C36EC7034D8C}"/>
    <cellStyle name="Normal 2 2 2 2 28 3_Exec Drivers" xfId="8170" xr:uid="{FC8D1723-0F50-4190-8D1D-35434D8FA6F7}"/>
    <cellStyle name="Normal 2 2 2 2 28 4" xfId="4322" xr:uid="{6E49212B-BAE9-434D-9B71-FAF0CF9AF806}"/>
    <cellStyle name="Normal 2 2 2 2 28 4 2" xfId="7170" xr:uid="{89341984-C9C1-414A-957B-9FFFCA10C03A}"/>
    <cellStyle name="Normal 2 2 2 2 28 4 2 2" xfId="15812" xr:uid="{C4740A4E-A125-4AB9-AEF6-E82D676CF4A6}"/>
    <cellStyle name="Normal 2 2 2 2 28 4 2 2 2" xfId="36180" xr:uid="{297E529E-B21A-45A6-AA06-3FB43431DFAC}"/>
    <cellStyle name="Normal 2 2 2 2 28 4 2 3" xfId="22599" xr:uid="{4957B886-9238-40E9-8E59-5F97863ABFFA}"/>
    <cellStyle name="Normal 2 2 2 2 28 4 2 3 2" xfId="42967" xr:uid="{D87D450D-825F-4502-8757-AD3FC821FCC5}"/>
    <cellStyle name="Normal 2 2 2 2 28 4 2 4" xfId="29388" xr:uid="{9ED8E662-9F38-407A-8A50-4C970BF764E4}"/>
    <cellStyle name="Normal 2 2 2 2 28 4 2 5" xfId="49756" xr:uid="{9FD7D822-88ED-438D-AA5C-4660F40F1E06}"/>
    <cellStyle name="Normal 2 2 2 2 28 4 3" xfId="12964" xr:uid="{A1D634B4-35D2-49DA-ADD9-5613D7535DB3}"/>
    <cellStyle name="Normal 2 2 2 2 28 4 3 2" xfId="33332" xr:uid="{FFB4469A-CEF7-4D96-8830-78F90447E19C}"/>
    <cellStyle name="Normal 2 2 2 2 28 4 4" xfId="19751" xr:uid="{A84F8C31-7ADC-4989-9448-768FDFCE7397}"/>
    <cellStyle name="Normal 2 2 2 2 28 4 4 2" xfId="40119" xr:uid="{220A96DC-37EA-43FF-B6B9-F08A81FEACD7}"/>
    <cellStyle name="Normal 2 2 2 2 28 4 5" xfId="26540" xr:uid="{7B2FAAA7-EBD7-47E4-8D62-DD6BA9501B16}"/>
    <cellStyle name="Normal 2 2 2 2 28 4 6" xfId="46908" xr:uid="{C59C0035-9E9B-4EAE-BB30-94FD5158E16E}"/>
    <cellStyle name="Normal 2 2 2 2 28 5" xfId="2826" xr:uid="{848AE25B-8031-4C44-A019-863F268FEC9C}"/>
    <cellStyle name="Normal 2 2 2 2 28 5 2" xfId="5746" xr:uid="{5F0A7406-E5E2-41FF-A0A6-D82B7027AE15}"/>
    <cellStyle name="Normal 2 2 2 2 28 5 2 2" xfId="14388" xr:uid="{3B14D953-66E9-43E5-8445-AF3060D38B10}"/>
    <cellStyle name="Normal 2 2 2 2 28 5 2 2 2" xfId="34756" xr:uid="{DA5748AB-4F25-44F4-91ED-1AAD5A953513}"/>
    <cellStyle name="Normal 2 2 2 2 28 5 2 3" xfId="21175" xr:uid="{A7DEEAEE-CEE4-49EC-87B5-74F389E9B535}"/>
    <cellStyle name="Normal 2 2 2 2 28 5 2 3 2" xfId="41543" xr:uid="{08FD1256-72CC-4551-BD7D-2273B29CE9C0}"/>
    <cellStyle name="Normal 2 2 2 2 28 5 2 4" xfId="27964" xr:uid="{2C0568AD-6459-4564-B842-98A837562F6A}"/>
    <cellStyle name="Normal 2 2 2 2 28 5 2 5" xfId="48332" xr:uid="{8FE0FEFD-C447-4AAA-A1AB-A0AB4768F63C}"/>
    <cellStyle name="Normal 2 2 2 2 28 5 3" xfId="11540" xr:uid="{519ED252-7C07-4321-94A5-8746A88BBEBA}"/>
    <cellStyle name="Normal 2 2 2 2 28 5 3 2" xfId="31908" xr:uid="{DB7B6233-1083-4E05-8775-7E74F8B59C91}"/>
    <cellStyle name="Normal 2 2 2 2 28 5 4" xfId="18327" xr:uid="{DFE4019F-53D5-4D0C-8E49-8BBCADF3FA70}"/>
    <cellStyle name="Normal 2 2 2 2 28 5 4 2" xfId="38695" xr:uid="{ABEFB150-12FB-4E04-93E8-01279D0EA2A4}"/>
    <cellStyle name="Normal 2 2 2 2 28 5 5" xfId="25116" xr:uid="{C5706FF9-97E9-42EB-8274-E5FF3B29385D}"/>
    <cellStyle name="Normal 2 2 2 2 28 5 6" xfId="45484" xr:uid="{3A47A316-62EC-44C7-98D7-BF93C4F8DBA3}"/>
    <cellStyle name="Normal 2 2 2 2 28 6" xfId="5034" xr:uid="{3617B7ED-A5C5-4388-AF3B-36A166578C14}"/>
    <cellStyle name="Normal 2 2 2 2 28 6 2" xfId="13676" xr:uid="{15011C22-BCAC-43C3-B8A9-63E41506C91C}"/>
    <cellStyle name="Normal 2 2 2 2 28 6 2 2" xfId="34044" xr:uid="{67EA651C-7900-4D3B-A3D1-FEE109791281}"/>
    <cellStyle name="Normal 2 2 2 2 28 6 3" xfId="20463" xr:uid="{33196270-0224-4505-B073-64BE85EB8C27}"/>
    <cellStyle name="Normal 2 2 2 2 28 6 3 2" xfId="40831" xr:uid="{BEDD55F8-1CD9-491F-B9B0-B7BBA599C64A}"/>
    <cellStyle name="Normal 2 2 2 2 28 6 4" xfId="27252" xr:uid="{7C741F59-E1D9-47F9-8301-445837AD0CE1}"/>
    <cellStyle name="Normal 2 2 2 2 28 6 5" xfId="47620" xr:uid="{9AED2E39-BD5B-4841-A9EC-1B673E781FF8}"/>
    <cellStyle name="Normal 2 2 2 2 28 7" xfId="1942" xr:uid="{3A05087F-84A5-4E28-B479-BDFF72BB931A}"/>
    <cellStyle name="Normal 2 2 2 2 28 7 2" xfId="10828" xr:uid="{7D57601B-E885-4E1A-AF43-6714831927A3}"/>
    <cellStyle name="Normal 2 2 2 2 28 7 2 2" xfId="31196" xr:uid="{F3849087-BD0B-4873-88AF-039D44B5DBCF}"/>
    <cellStyle name="Normal 2 2 2 2 28 7 3" xfId="17615" xr:uid="{2709003D-F846-43E3-A3E8-1BC4228FEF9D}"/>
    <cellStyle name="Normal 2 2 2 2 28 7 3 2" xfId="37983" xr:uid="{D67FC760-23CF-4F61-BDEE-E37D892CE22E}"/>
    <cellStyle name="Normal 2 2 2 2 28 7 4" xfId="24404" xr:uid="{5FF4C3AF-161C-441D-BB85-C4380FCA7E7D}"/>
    <cellStyle name="Normal 2 2 2 2 28 7 5" xfId="44772" xr:uid="{D39A11DE-468C-41C0-8E7D-9F53C411EFD0}"/>
    <cellStyle name="Normal 2 2 2 2 28 8" xfId="9901" xr:uid="{37F86C71-4CC5-4FD8-A326-B2D0639C8EDB}"/>
    <cellStyle name="Normal 2 2 2 2 28 8 2" xfId="30269" xr:uid="{3ABD72C9-429D-47C1-9D71-8C29352318C8}"/>
    <cellStyle name="Normal 2 2 2 2 28 9" xfId="16689" xr:uid="{5C4E7480-7B76-4800-ADE4-DF2809F25372}"/>
    <cellStyle name="Normal 2 2 2 2 28 9 2" xfId="37057" xr:uid="{D5353DC6-1B16-4443-BC17-2A4C7CE73863}"/>
    <cellStyle name="Normal 2 2 2 2 28_Exec Drivers" xfId="9322" xr:uid="{72762A0F-E581-4364-ADC7-178E5D7951CF}"/>
    <cellStyle name="Normal 2 2 2 2 29" xfId="373" xr:uid="{01DB552F-B01E-4E06-81CD-7C66C73EC4C2}"/>
    <cellStyle name="Normal 2 2 2 2 29 10" xfId="23485" xr:uid="{B11956FA-7AA1-4373-A153-C2385B16DBD0}"/>
    <cellStyle name="Normal 2 2 2 2 29 11" xfId="43853" xr:uid="{578E4D8E-88FB-4ABA-A573-F9BEF79ABEB1}"/>
    <cellStyle name="Normal 2 2 2 2 29 2" xfId="1576" xr:uid="{F257D58C-D5AB-4C6F-AA8E-DECB19AC9A72}"/>
    <cellStyle name="Normal 2 2 2 2 29 2 10" xfId="44436" xr:uid="{893B7052-F5B5-4612-B7C4-311638BBE6B5}"/>
    <cellStyle name="Normal 2 2 2 2 29 2 2" xfId="3926" xr:uid="{FB4AAFF1-E6FD-45CE-AECC-E6E1F618C5B6}"/>
    <cellStyle name="Normal 2 2 2 2 29 2 2 2" xfId="6798" xr:uid="{282A86E0-0254-4550-8F86-BB9809911A2B}"/>
    <cellStyle name="Normal 2 2 2 2 29 2 2 2 2" xfId="15440" xr:uid="{0884299D-B9CA-4A84-ADED-063DABF11D06}"/>
    <cellStyle name="Normal 2 2 2 2 29 2 2 2 2 2" xfId="35808" xr:uid="{42B75F5B-B6B4-4D86-B946-BCCB355DE967}"/>
    <cellStyle name="Normal 2 2 2 2 29 2 2 2 3" xfId="22227" xr:uid="{F0F5E472-B911-4A1F-BF3B-3EC87CBB4962}"/>
    <cellStyle name="Normal 2 2 2 2 29 2 2 2 3 2" xfId="42595" xr:uid="{305A76EA-EA6F-4236-86A0-4C52EF22943D}"/>
    <cellStyle name="Normal 2 2 2 2 29 2 2 2 4" xfId="29016" xr:uid="{1E81C840-6990-4887-BAE5-73D74D893F8A}"/>
    <cellStyle name="Normal 2 2 2 2 29 2 2 2 5" xfId="49384" xr:uid="{E138467A-C665-4D2B-9BEC-4401A37BBD8A}"/>
    <cellStyle name="Normal 2 2 2 2 29 2 2 3" xfId="12592" xr:uid="{1044DCBE-A45C-4F7A-A863-BEEE47FE1CA9}"/>
    <cellStyle name="Normal 2 2 2 2 29 2 2 3 2" xfId="32960" xr:uid="{D5324677-71EB-4472-9B39-C51A2C1512B8}"/>
    <cellStyle name="Normal 2 2 2 2 29 2 2 4" xfId="19379" xr:uid="{791B485C-E40B-40E0-914A-DC51257D7591}"/>
    <cellStyle name="Normal 2 2 2 2 29 2 2 4 2" xfId="39747" xr:uid="{F6F81765-FCD2-40F8-8635-523C4AE076D0}"/>
    <cellStyle name="Normal 2 2 2 2 29 2 2 5" xfId="26168" xr:uid="{F4348D3B-4486-4908-95FA-BD1574880B80}"/>
    <cellStyle name="Normal 2 2 2 2 29 2 2 6" xfId="46536" xr:uid="{7FC1B918-C85F-4ECB-A9A0-12C7BD0B9595}"/>
    <cellStyle name="Normal 2 2 2 2 29 2 2_Exec Drivers" xfId="8853" xr:uid="{2EB0334A-DA34-4421-8369-A11CBDBDAE66}"/>
    <cellStyle name="Normal 2 2 2 2 29 2 3" xfId="4662" xr:uid="{58764FB7-C0B3-4EB6-B307-06AC48F858C9}"/>
    <cellStyle name="Normal 2 2 2 2 29 2 3 2" xfId="7510" xr:uid="{13F13BAD-BC8D-4E65-A8FC-D52CCCC26E47}"/>
    <cellStyle name="Normal 2 2 2 2 29 2 3 2 2" xfId="16152" xr:uid="{91C9F3DB-6F93-4D65-8025-2B9979EF4110}"/>
    <cellStyle name="Normal 2 2 2 2 29 2 3 2 2 2" xfId="36520" xr:uid="{0C81FA1D-7C52-414D-B5B5-206DE6F425FE}"/>
    <cellStyle name="Normal 2 2 2 2 29 2 3 2 3" xfId="22939" xr:uid="{D97C634B-F0B4-4E2D-9DD6-AF780261D77A}"/>
    <cellStyle name="Normal 2 2 2 2 29 2 3 2 3 2" xfId="43307" xr:uid="{C157B51B-5E4A-4985-A75F-100C97EDB910}"/>
    <cellStyle name="Normal 2 2 2 2 29 2 3 2 4" xfId="29728" xr:uid="{BDF6A627-5B8A-4B31-B8BF-7C847479C61D}"/>
    <cellStyle name="Normal 2 2 2 2 29 2 3 2 5" xfId="50096" xr:uid="{C0BC2C4E-57B2-4003-9799-F62ABBC8C123}"/>
    <cellStyle name="Normal 2 2 2 2 29 2 3 3" xfId="13304" xr:uid="{37B9B4F0-2DD7-4B50-8BD9-D9BE2DE70F3D}"/>
    <cellStyle name="Normal 2 2 2 2 29 2 3 3 2" xfId="33672" xr:uid="{AA5498DE-AE62-46A6-9E37-2B2DF1B4D926}"/>
    <cellStyle name="Normal 2 2 2 2 29 2 3 4" xfId="20091" xr:uid="{8A64A938-40F4-45AE-AAC2-C4A95E3C8301}"/>
    <cellStyle name="Normal 2 2 2 2 29 2 3 4 2" xfId="40459" xr:uid="{7D0558E0-DF8B-458F-95DD-08EACB52FCC3}"/>
    <cellStyle name="Normal 2 2 2 2 29 2 3 5" xfId="26880" xr:uid="{2C1CCB49-B96A-44A7-B1EA-2BFA7E3DC381}"/>
    <cellStyle name="Normal 2 2 2 2 29 2 3 6" xfId="47248" xr:uid="{B43964D5-A26B-4B8B-B662-10BE0F1E8079}"/>
    <cellStyle name="Normal 2 2 2 2 29 2 4" xfId="3178" xr:uid="{B8E1D51E-D5B2-4D2C-BED3-96720722FEF2}"/>
    <cellStyle name="Normal 2 2 2 2 29 2 4 2" xfId="6086" xr:uid="{A44BC8CE-0DD4-44AB-BB90-DDCBF2A42176}"/>
    <cellStyle name="Normal 2 2 2 2 29 2 4 2 2" xfId="14728" xr:uid="{C1A21F1E-7982-4C5A-9C56-755C4F3134DD}"/>
    <cellStyle name="Normal 2 2 2 2 29 2 4 2 2 2" xfId="35096" xr:uid="{DF3F506F-A12F-47FA-A932-35BC7345CACA}"/>
    <cellStyle name="Normal 2 2 2 2 29 2 4 2 3" xfId="21515" xr:uid="{43531B4E-1181-4FB5-B30F-0D12B4BF6D09}"/>
    <cellStyle name="Normal 2 2 2 2 29 2 4 2 3 2" xfId="41883" xr:uid="{AADEAF02-F337-4AE8-9201-D4F9056522DC}"/>
    <cellStyle name="Normal 2 2 2 2 29 2 4 2 4" xfId="28304" xr:uid="{E33FD162-EE98-45A9-8B60-97FD1B341173}"/>
    <cellStyle name="Normal 2 2 2 2 29 2 4 2 5" xfId="48672" xr:uid="{0E7842DB-CD37-4A7C-B453-CF70C80A0E86}"/>
    <cellStyle name="Normal 2 2 2 2 29 2 4 3" xfId="11880" xr:uid="{BD62A776-0318-4B65-A4AF-E1A18F6BF82F}"/>
    <cellStyle name="Normal 2 2 2 2 29 2 4 3 2" xfId="32248" xr:uid="{445574A3-302A-4F2A-AFEC-E39326A472A3}"/>
    <cellStyle name="Normal 2 2 2 2 29 2 4 4" xfId="18667" xr:uid="{CC7969BF-AEEC-4EE8-B845-7CE316DE6713}"/>
    <cellStyle name="Normal 2 2 2 2 29 2 4 4 2" xfId="39035" xr:uid="{B48CD075-17A3-4C59-8F08-B7D8F027258B}"/>
    <cellStyle name="Normal 2 2 2 2 29 2 4 5" xfId="25456" xr:uid="{3F53A7EF-78A7-473C-944E-B042D394CC6F}"/>
    <cellStyle name="Normal 2 2 2 2 29 2 4 6" xfId="45824" xr:uid="{57EB8403-D270-4F16-9613-BFF6CE6FCF7E}"/>
    <cellStyle name="Normal 2 2 2 2 29 2 5" xfId="5374" xr:uid="{D4E8B017-073F-4A56-BD0B-1305BFA5DB61}"/>
    <cellStyle name="Normal 2 2 2 2 29 2 5 2" xfId="14016" xr:uid="{D8F2FFDD-709D-4E27-A851-9E2382A683C2}"/>
    <cellStyle name="Normal 2 2 2 2 29 2 5 2 2" xfId="34384" xr:uid="{939F6FD6-00BD-4896-B6FF-86D554A237B2}"/>
    <cellStyle name="Normal 2 2 2 2 29 2 5 3" xfId="20803" xr:uid="{0566252C-521F-4866-AFCF-D380B231C458}"/>
    <cellStyle name="Normal 2 2 2 2 29 2 5 3 2" xfId="41171" xr:uid="{459D6023-CFD4-46B3-BBB6-96CEA080BB54}"/>
    <cellStyle name="Normal 2 2 2 2 29 2 5 4" xfId="27592" xr:uid="{FB7E5D23-ACFE-41E5-A094-0584CBA34C0F}"/>
    <cellStyle name="Normal 2 2 2 2 29 2 5 5" xfId="47960" xr:uid="{6FA14ADD-1410-4C30-B113-AA9220B0D677}"/>
    <cellStyle name="Normal 2 2 2 2 29 2 6" xfId="2429" xr:uid="{31AC4CCA-DF35-407D-AA71-0BB69AFA84BF}"/>
    <cellStyle name="Normal 2 2 2 2 29 2 6 2" xfId="11168" xr:uid="{0BF7CD30-BBD4-47FB-A07F-76C696D67183}"/>
    <cellStyle name="Normal 2 2 2 2 29 2 6 2 2" xfId="31536" xr:uid="{9AE0B836-C750-4F96-A5E4-74E16A7689DC}"/>
    <cellStyle name="Normal 2 2 2 2 29 2 6 3" xfId="17955" xr:uid="{989B9C6D-F976-4A73-AD1A-B2BAC8E78FDF}"/>
    <cellStyle name="Normal 2 2 2 2 29 2 6 3 2" xfId="38323" xr:uid="{A811E0F0-0EC2-4347-B50E-DB66E2F62634}"/>
    <cellStyle name="Normal 2 2 2 2 29 2 6 4" xfId="24744" xr:uid="{2D22000F-07E5-4BC2-BCB3-05566E15F02C}"/>
    <cellStyle name="Normal 2 2 2 2 29 2 6 5" xfId="45112" xr:uid="{C21D5B4F-FA02-45BB-80BB-61A1CD0F5718}"/>
    <cellStyle name="Normal 2 2 2 2 29 2 7" xfId="10492" xr:uid="{3B313D71-D55A-4CE5-9648-084D08981AFF}"/>
    <cellStyle name="Normal 2 2 2 2 29 2 7 2" xfId="30860" xr:uid="{3F61F80D-53E0-472C-8B2B-835C591FC35B}"/>
    <cellStyle name="Normal 2 2 2 2 29 2 8" xfId="17279" xr:uid="{78282F97-FE37-4B85-AD48-DE96EB9F50D6}"/>
    <cellStyle name="Normal 2 2 2 2 29 2 8 2" xfId="37647" xr:uid="{7230F4AB-733F-4A80-A07B-3D7450BB7D12}"/>
    <cellStyle name="Normal 2 2 2 2 29 2 9" xfId="24068" xr:uid="{D4873A61-9C2A-4D46-891F-8299B7251744}"/>
    <cellStyle name="Normal 2 2 2 2 29 2_Exec Drivers" xfId="9192" xr:uid="{8141A976-27EE-435C-9CC5-A946DA9716A1}"/>
    <cellStyle name="Normal 2 2 2 2 29 3" xfId="3575" xr:uid="{C8AD7EA6-962F-463F-B1A0-F6F91945C592}"/>
    <cellStyle name="Normal 2 2 2 2 29 3 2" xfId="6459" xr:uid="{1996AF1B-24A6-4203-BB92-DF9883341BC0}"/>
    <cellStyle name="Normal 2 2 2 2 29 3 2 2" xfId="15101" xr:uid="{E35D40C3-DC3D-4EE6-A5EA-BB16C7D793F9}"/>
    <cellStyle name="Normal 2 2 2 2 29 3 2 2 2" xfId="35469" xr:uid="{B1F813AA-50F9-4755-8A59-086DFE08EE55}"/>
    <cellStyle name="Normal 2 2 2 2 29 3 2 3" xfId="21888" xr:uid="{D5D634E5-750E-45A8-8623-2B45AEB68020}"/>
    <cellStyle name="Normal 2 2 2 2 29 3 2 3 2" xfId="42256" xr:uid="{2519BCDC-BCEA-459D-8430-9154359A33CB}"/>
    <cellStyle name="Normal 2 2 2 2 29 3 2 4" xfId="28677" xr:uid="{A8753462-6384-4A0B-BD42-197F312C9F47}"/>
    <cellStyle name="Normal 2 2 2 2 29 3 2 5" xfId="49045" xr:uid="{6D99C00E-4AA9-4311-9A7D-211B78D27463}"/>
    <cellStyle name="Normal 2 2 2 2 29 3 3" xfId="12253" xr:uid="{B465F14F-81FA-46F3-9672-29012C5A2530}"/>
    <cellStyle name="Normal 2 2 2 2 29 3 3 2" xfId="32621" xr:uid="{D6D97501-B2E7-4CC8-AC8F-573FE612385D}"/>
    <cellStyle name="Normal 2 2 2 2 29 3 4" xfId="19040" xr:uid="{9DDD6C08-D899-4477-9335-769A671997DC}"/>
    <cellStyle name="Normal 2 2 2 2 29 3 4 2" xfId="39408" xr:uid="{E2F53D13-48ED-4B77-A500-E4B7B3BD6E72}"/>
    <cellStyle name="Normal 2 2 2 2 29 3 5" xfId="25829" xr:uid="{B8E0D417-1F2B-49F6-BFA6-76729C5B9393}"/>
    <cellStyle name="Normal 2 2 2 2 29 3 6" xfId="46197" xr:uid="{621D7F1F-B521-4112-B244-262DDBD12221}"/>
    <cellStyle name="Normal 2 2 2 2 29 3_Exec Drivers" xfId="8760" xr:uid="{3054189E-F949-44F3-A176-567F7CDC8CFD}"/>
    <cellStyle name="Normal 2 2 2 2 29 4" xfId="4323" xr:uid="{1C2563BD-81F9-4F95-AAA5-855133190DC1}"/>
    <cellStyle name="Normal 2 2 2 2 29 4 2" xfId="7171" xr:uid="{CC5EAEF7-5A25-42D6-97FD-BE30758C8377}"/>
    <cellStyle name="Normal 2 2 2 2 29 4 2 2" xfId="15813" xr:uid="{0473D23A-0C21-4C26-87B8-27F4F29EBF4B}"/>
    <cellStyle name="Normal 2 2 2 2 29 4 2 2 2" xfId="36181" xr:uid="{FBC85897-9D8F-4B97-9CEA-FC2563A235E0}"/>
    <cellStyle name="Normal 2 2 2 2 29 4 2 3" xfId="22600" xr:uid="{60AAB1BE-9AC9-41AF-B111-51E422F858FD}"/>
    <cellStyle name="Normal 2 2 2 2 29 4 2 3 2" xfId="42968" xr:uid="{716B8604-72D7-4C1C-9BEA-20E7A850BAE1}"/>
    <cellStyle name="Normal 2 2 2 2 29 4 2 4" xfId="29389" xr:uid="{00853159-77C1-40B5-B2EC-1C8A7A2B6028}"/>
    <cellStyle name="Normal 2 2 2 2 29 4 2 5" xfId="49757" xr:uid="{8E6ABA81-7757-41E9-A5AC-6A2548FF16DC}"/>
    <cellStyle name="Normal 2 2 2 2 29 4 3" xfId="12965" xr:uid="{8B0A141B-BE47-4A1E-8A58-52AC19066210}"/>
    <cellStyle name="Normal 2 2 2 2 29 4 3 2" xfId="33333" xr:uid="{EFE9B136-88A2-49F7-9455-2A2E32EBAF60}"/>
    <cellStyle name="Normal 2 2 2 2 29 4 4" xfId="19752" xr:uid="{D7B54DE9-2D32-4611-873D-417724EC9CB8}"/>
    <cellStyle name="Normal 2 2 2 2 29 4 4 2" xfId="40120" xr:uid="{1912450B-C3D7-46E2-A86F-427B20CDE2FF}"/>
    <cellStyle name="Normal 2 2 2 2 29 4 5" xfId="26541" xr:uid="{0455CB9D-A48F-4301-A1C9-3FD70113662F}"/>
    <cellStyle name="Normal 2 2 2 2 29 4 6" xfId="46909" xr:uid="{0EC2852C-5D12-4C9F-A385-0054EA6EB1DD}"/>
    <cellStyle name="Normal 2 2 2 2 29 5" xfId="2827" xr:uid="{A2C955CB-BE88-4D70-A656-D12DC292FF1E}"/>
    <cellStyle name="Normal 2 2 2 2 29 5 2" xfId="5747" xr:uid="{D6F9237E-9074-4EAE-B795-F18736761CD0}"/>
    <cellStyle name="Normal 2 2 2 2 29 5 2 2" xfId="14389" xr:uid="{56185442-1601-4770-8DA6-D9F370EC9EF4}"/>
    <cellStyle name="Normal 2 2 2 2 29 5 2 2 2" xfId="34757" xr:uid="{67F81DFC-FBAF-430E-A480-C13B188FA7A9}"/>
    <cellStyle name="Normal 2 2 2 2 29 5 2 3" xfId="21176" xr:uid="{73C12C67-BB55-4992-99A8-B69ED2E37C17}"/>
    <cellStyle name="Normal 2 2 2 2 29 5 2 3 2" xfId="41544" xr:uid="{38F04C37-D1CE-4922-A55E-DD7A34466ED0}"/>
    <cellStyle name="Normal 2 2 2 2 29 5 2 4" xfId="27965" xr:uid="{72C5BF84-EE1B-45E0-A9A5-B2AE746F610C}"/>
    <cellStyle name="Normal 2 2 2 2 29 5 2 5" xfId="48333" xr:uid="{5BC19BE8-DCE1-4B49-A700-D1B52503A19F}"/>
    <cellStyle name="Normal 2 2 2 2 29 5 3" xfId="11541" xr:uid="{04AE2968-1C42-45E2-97E6-8C8D7ADBBAC1}"/>
    <cellStyle name="Normal 2 2 2 2 29 5 3 2" xfId="31909" xr:uid="{CEDB5DB4-4897-4F55-A394-9087B8DCE971}"/>
    <cellStyle name="Normal 2 2 2 2 29 5 4" xfId="18328" xr:uid="{98041532-FE7E-4680-94B2-BB947BE28376}"/>
    <cellStyle name="Normal 2 2 2 2 29 5 4 2" xfId="38696" xr:uid="{4C048DBA-6764-43A9-8133-1E9A21DE5736}"/>
    <cellStyle name="Normal 2 2 2 2 29 5 5" xfId="25117" xr:uid="{D5EB2543-2BE1-438A-9881-657440BED474}"/>
    <cellStyle name="Normal 2 2 2 2 29 5 6" xfId="45485" xr:uid="{35C1F893-E61B-4609-895E-7370997D87BD}"/>
    <cellStyle name="Normal 2 2 2 2 29 6" xfId="5035" xr:uid="{656094CE-6C12-4F8D-8F03-B203AFDB20EC}"/>
    <cellStyle name="Normal 2 2 2 2 29 6 2" xfId="13677" xr:uid="{AB99968A-10F8-4244-B5DE-28B8C0088078}"/>
    <cellStyle name="Normal 2 2 2 2 29 6 2 2" xfId="34045" xr:uid="{1E5FF0CE-2796-4746-B82A-6196119FBA3F}"/>
    <cellStyle name="Normal 2 2 2 2 29 6 3" xfId="20464" xr:uid="{81C41C12-DBE1-4DA6-B404-D4742DBDCA4C}"/>
    <cellStyle name="Normal 2 2 2 2 29 6 3 2" xfId="40832" xr:uid="{636EF562-77D9-4F10-8DD4-8CC9D967A4DB}"/>
    <cellStyle name="Normal 2 2 2 2 29 6 4" xfId="27253" xr:uid="{C10BA518-C45F-49BA-B5EE-D68FEE925D55}"/>
    <cellStyle name="Normal 2 2 2 2 29 6 5" xfId="47621" xr:uid="{017ADDEB-93F6-41E2-B980-ADCC8341086A}"/>
    <cellStyle name="Normal 2 2 2 2 29 7" xfId="1943" xr:uid="{6C771829-F2AC-4F86-BF97-2F308A6A44A7}"/>
    <cellStyle name="Normal 2 2 2 2 29 7 2" xfId="10829" xr:uid="{E3186110-B958-4674-89B5-3B9015C7E6FF}"/>
    <cellStyle name="Normal 2 2 2 2 29 7 2 2" xfId="31197" xr:uid="{05095609-19AD-4B72-9E62-429CC9064116}"/>
    <cellStyle name="Normal 2 2 2 2 29 7 3" xfId="17616" xr:uid="{5898516E-F13A-4971-9A83-4E9A9668FC36}"/>
    <cellStyle name="Normal 2 2 2 2 29 7 3 2" xfId="37984" xr:uid="{B95C5E58-F4D1-4A0C-B33B-7732AA52508C}"/>
    <cellStyle name="Normal 2 2 2 2 29 7 4" xfId="24405" xr:uid="{C2E53428-AB30-4E8F-AD5B-EAC1C1E4FE04}"/>
    <cellStyle name="Normal 2 2 2 2 29 7 5" xfId="44773" xr:uid="{A1C176CB-9C3C-48BE-952A-FF3F86802DA4}"/>
    <cellStyle name="Normal 2 2 2 2 29 8" xfId="9908" xr:uid="{E386E417-4BC3-4635-BE1F-58CACC15FAEE}"/>
    <cellStyle name="Normal 2 2 2 2 29 8 2" xfId="30276" xr:uid="{CB04F3B3-D2B1-45D0-AE9A-E6C59750ADB2}"/>
    <cellStyle name="Normal 2 2 2 2 29 9" xfId="16696" xr:uid="{A92B1EA9-9A28-40B5-B936-AE649CFF6C97}"/>
    <cellStyle name="Normal 2 2 2 2 29 9 2" xfId="37064" xr:uid="{7A1CACD8-9C0C-4BAB-B0EE-467EC70C2C00}"/>
    <cellStyle name="Normal 2 2 2 2 29_Exec Drivers" xfId="9113" xr:uid="{62AEE3F7-D6DE-435A-9A85-BF9C357915F8}"/>
    <cellStyle name="Normal 2 2 2 2 3" xfId="58" xr:uid="{96017AA4-4B91-4DA0-B467-9BFE5AE6EEBF}"/>
    <cellStyle name="Normal 2 2 2 2 30" xfId="386" xr:uid="{34C33AED-F69A-4588-9709-EC7B9A847FB5}"/>
    <cellStyle name="Normal 2 2 2 2 30 10" xfId="23492" xr:uid="{202D9C31-2C6D-4CC3-8540-B5E336E83E37}"/>
    <cellStyle name="Normal 2 2 2 2 30 11" xfId="43860" xr:uid="{65EF6B47-474D-4735-A534-86DEEE6E141B}"/>
    <cellStyle name="Normal 2 2 2 2 30 2" xfId="1583" xr:uid="{6EDD6E76-00C0-4E6F-9466-69B618194D18}"/>
    <cellStyle name="Normal 2 2 2 2 30 2 10" xfId="44443" xr:uid="{37C4A843-18C3-4928-85B0-A3166F8F3233}"/>
    <cellStyle name="Normal 2 2 2 2 30 2 2" xfId="3919" xr:uid="{EDDBF07F-733D-42C2-9CBC-C8664C2D30CC}"/>
    <cellStyle name="Normal 2 2 2 2 30 2 2 2" xfId="6791" xr:uid="{384F0F0F-6EAC-409F-AF1E-4E0BCA518D16}"/>
    <cellStyle name="Normal 2 2 2 2 30 2 2 2 2" xfId="15433" xr:uid="{49B4702A-7206-428C-91CB-DFE69C42FD2E}"/>
    <cellStyle name="Normal 2 2 2 2 30 2 2 2 2 2" xfId="35801" xr:uid="{EFC1CAD7-DE82-47DB-841D-D1F14D3DAE3F}"/>
    <cellStyle name="Normal 2 2 2 2 30 2 2 2 3" xfId="22220" xr:uid="{7B010188-3846-4DC9-8CA4-0F9E405DCBA7}"/>
    <cellStyle name="Normal 2 2 2 2 30 2 2 2 3 2" xfId="42588" xr:uid="{42F1B612-4658-4A1B-B4CA-123EF41A1B80}"/>
    <cellStyle name="Normal 2 2 2 2 30 2 2 2 4" xfId="29009" xr:uid="{7779E190-E8ED-49AE-BA23-F3B1FB5E8849}"/>
    <cellStyle name="Normal 2 2 2 2 30 2 2 2 5" xfId="49377" xr:uid="{F2622352-1BA8-4D25-8A7D-C43A83872699}"/>
    <cellStyle name="Normal 2 2 2 2 30 2 2 3" xfId="12585" xr:uid="{45625799-9A90-4558-A10D-95E03C6EEDBE}"/>
    <cellStyle name="Normal 2 2 2 2 30 2 2 3 2" xfId="32953" xr:uid="{556FE7FB-2975-476E-BF2E-92B59AA0EDE2}"/>
    <cellStyle name="Normal 2 2 2 2 30 2 2 4" xfId="19372" xr:uid="{41CA1862-AA48-4673-819D-AFE4DBC74CD6}"/>
    <cellStyle name="Normal 2 2 2 2 30 2 2 4 2" xfId="39740" xr:uid="{B67D9D0D-8840-4D4D-8217-03F7C695A8AE}"/>
    <cellStyle name="Normal 2 2 2 2 30 2 2 5" xfId="26161" xr:uid="{99B914C5-8FC7-4D70-8B5E-515B339B8E26}"/>
    <cellStyle name="Normal 2 2 2 2 30 2 2 6" xfId="46529" xr:uid="{AF540B2E-52AF-421F-A480-5E51E28D2945}"/>
    <cellStyle name="Normal 2 2 2 2 30 2 2_Exec Drivers" xfId="9406" xr:uid="{257247A2-9AFC-4042-B250-A5D9354EC412}"/>
    <cellStyle name="Normal 2 2 2 2 30 2 3" xfId="4655" xr:uid="{0E736765-F3CD-4631-8DF5-F67800B6DFD7}"/>
    <cellStyle name="Normal 2 2 2 2 30 2 3 2" xfId="7503" xr:uid="{7F65E076-19B1-4C3F-AA5D-420628BD775D}"/>
    <cellStyle name="Normal 2 2 2 2 30 2 3 2 2" xfId="16145" xr:uid="{A9D992B1-E63D-4C10-AFC5-4CB8989E4C45}"/>
    <cellStyle name="Normal 2 2 2 2 30 2 3 2 2 2" xfId="36513" xr:uid="{D5A6BF60-EB00-49FA-BB52-1C58FB8B2326}"/>
    <cellStyle name="Normal 2 2 2 2 30 2 3 2 3" xfId="22932" xr:uid="{386FEB8D-1528-4A9B-A821-61F4637D02AA}"/>
    <cellStyle name="Normal 2 2 2 2 30 2 3 2 3 2" xfId="43300" xr:uid="{145BDA50-4CBF-4F27-AF64-EE44ED7A96F7}"/>
    <cellStyle name="Normal 2 2 2 2 30 2 3 2 4" xfId="29721" xr:uid="{4E960F9E-7E06-4EC4-9FE7-EBE9E786DC3C}"/>
    <cellStyle name="Normal 2 2 2 2 30 2 3 2 5" xfId="50089" xr:uid="{26965645-D6A0-45E2-9441-69BA6E6123E8}"/>
    <cellStyle name="Normal 2 2 2 2 30 2 3 3" xfId="13297" xr:uid="{DD3A1667-0903-4790-890D-0C9B7928F927}"/>
    <cellStyle name="Normal 2 2 2 2 30 2 3 3 2" xfId="33665" xr:uid="{91DD962A-33AB-4525-A5F0-5A0C383F79F8}"/>
    <cellStyle name="Normal 2 2 2 2 30 2 3 4" xfId="20084" xr:uid="{463A564E-1C1D-410D-8233-AA1B517608B6}"/>
    <cellStyle name="Normal 2 2 2 2 30 2 3 4 2" xfId="40452" xr:uid="{FF9503F8-FF1A-49B9-8EA1-66141C2FC916}"/>
    <cellStyle name="Normal 2 2 2 2 30 2 3 5" xfId="26873" xr:uid="{89D2C8BD-B85F-484D-A287-1F01E5376081}"/>
    <cellStyle name="Normal 2 2 2 2 30 2 3 6" xfId="47241" xr:uid="{EF7FDBBA-5D21-4846-B79D-3FF6D31CF7E9}"/>
    <cellStyle name="Normal 2 2 2 2 30 2 4" xfId="3171" xr:uid="{1A8F1B3E-954A-41B5-8988-2B6A8D562C48}"/>
    <cellStyle name="Normal 2 2 2 2 30 2 4 2" xfId="6079" xr:uid="{BB6E368D-CA54-4369-8107-64697FD160CA}"/>
    <cellStyle name="Normal 2 2 2 2 30 2 4 2 2" xfId="14721" xr:uid="{74DAB1C7-920A-4024-9F5C-5C2EA274D9BA}"/>
    <cellStyle name="Normal 2 2 2 2 30 2 4 2 2 2" xfId="35089" xr:uid="{408B0AB8-95DE-4699-A974-5B002B3D1BD1}"/>
    <cellStyle name="Normal 2 2 2 2 30 2 4 2 3" xfId="21508" xr:uid="{CDF1FC36-06A1-4B0D-94B8-E27A064CE9D0}"/>
    <cellStyle name="Normal 2 2 2 2 30 2 4 2 3 2" xfId="41876" xr:uid="{38BBF9A9-EFBE-4CE7-A4A0-EF98B964B861}"/>
    <cellStyle name="Normal 2 2 2 2 30 2 4 2 4" xfId="28297" xr:uid="{0A48775B-6F9A-4F29-B12D-916BD1FDEA39}"/>
    <cellStyle name="Normal 2 2 2 2 30 2 4 2 5" xfId="48665" xr:uid="{12785F57-2609-4F92-9775-63F8D14F03F5}"/>
    <cellStyle name="Normal 2 2 2 2 30 2 4 3" xfId="11873" xr:uid="{B64A09F8-A412-471F-BD99-05D9CF25323C}"/>
    <cellStyle name="Normal 2 2 2 2 30 2 4 3 2" xfId="32241" xr:uid="{6445CE65-177D-47E9-836A-88F5BF625AC1}"/>
    <cellStyle name="Normal 2 2 2 2 30 2 4 4" xfId="18660" xr:uid="{2E6C3099-5BF5-4C6E-AB8C-A04B53D83E1D}"/>
    <cellStyle name="Normal 2 2 2 2 30 2 4 4 2" xfId="39028" xr:uid="{423B71B6-B330-4ABD-8F0C-2AB1C76DB97A}"/>
    <cellStyle name="Normal 2 2 2 2 30 2 4 5" xfId="25449" xr:uid="{03D80CA4-23DB-4614-A704-AFF884F4EDF9}"/>
    <cellStyle name="Normal 2 2 2 2 30 2 4 6" xfId="45817" xr:uid="{61E9A6C7-E4CE-410D-90F0-2A465F6A2067}"/>
    <cellStyle name="Normal 2 2 2 2 30 2 5" xfId="5367" xr:uid="{967B1403-D6DF-48F1-B34D-F5C218525AB8}"/>
    <cellStyle name="Normal 2 2 2 2 30 2 5 2" xfId="14009" xr:uid="{A154FFD7-BE7E-44D6-B760-7EAF772ACE30}"/>
    <cellStyle name="Normal 2 2 2 2 30 2 5 2 2" xfId="34377" xr:uid="{31144FBC-5BC4-40A4-8A33-87E7BB7AD239}"/>
    <cellStyle name="Normal 2 2 2 2 30 2 5 3" xfId="20796" xr:uid="{191BEC80-44D3-4181-B755-5B71480A8159}"/>
    <cellStyle name="Normal 2 2 2 2 30 2 5 3 2" xfId="41164" xr:uid="{ABE030AA-5D41-45C3-B4BE-DF87753CBD9A}"/>
    <cellStyle name="Normal 2 2 2 2 30 2 5 4" xfId="27585" xr:uid="{B1DA85D8-8434-4A94-A848-27AE0F3FBCA2}"/>
    <cellStyle name="Normal 2 2 2 2 30 2 5 5" xfId="47953" xr:uid="{BD00DB80-D038-4F8F-BDBD-9382585B3C87}"/>
    <cellStyle name="Normal 2 2 2 2 30 2 6" xfId="2422" xr:uid="{28A8F9A5-B646-4E85-919B-834B87870078}"/>
    <cellStyle name="Normal 2 2 2 2 30 2 6 2" xfId="11161" xr:uid="{8E8886FA-C303-43AF-A953-9F5A09CF6586}"/>
    <cellStyle name="Normal 2 2 2 2 30 2 6 2 2" xfId="31529" xr:uid="{E8EE6686-E668-4F86-950A-F591DB2DF111}"/>
    <cellStyle name="Normal 2 2 2 2 30 2 6 3" xfId="17948" xr:uid="{A8AF613B-D628-4A88-A254-1D5C507104A0}"/>
    <cellStyle name="Normal 2 2 2 2 30 2 6 3 2" xfId="38316" xr:uid="{9C64DE70-F185-4F50-AB58-864DA4AFDAAB}"/>
    <cellStyle name="Normal 2 2 2 2 30 2 6 4" xfId="24737" xr:uid="{CBC93AE0-E991-47A6-A9BB-5028A73E6068}"/>
    <cellStyle name="Normal 2 2 2 2 30 2 6 5" xfId="45105" xr:uid="{B0FAF847-DEAA-4FA7-94AF-F40A1E8011A3}"/>
    <cellStyle name="Normal 2 2 2 2 30 2 7" xfId="10499" xr:uid="{4CE89AA5-845F-4097-ADC5-C6137E510972}"/>
    <cellStyle name="Normal 2 2 2 2 30 2 7 2" xfId="30867" xr:uid="{D2C4AB92-5E32-4153-BD2E-4C0FF07456EB}"/>
    <cellStyle name="Normal 2 2 2 2 30 2 8" xfId="17286" xr:uid="{28849478-0846-49BB-9C36-091B1902141A}"/>
    <cellStyle name="Normal 2 2 2 2 30 2 8 2" xfId="37654" xr:uid="{0CA7E780-48AB-46F7-9E74-F887A13AC432}"/>
    <cellStyle name="Normal 2 2 2 2 30 2 9" xfId="24075" xr:uid="{DE82E7EE-A3EB-40B2-9D79-1E8FF438F506}"/>
    <cellStyle name="Normal 2 2 2 2 30 2_Exec Drivers" xfId="9458" xr:uid="{9E116118-19DF-4923-9230-28553E10D4B9}"/>
    <cellStyle name="Normal 2 2 2 2 30 3" xfId="3576" xr:uid="{E61C26A4-4CBC-4175-AACC-76A92E6A8317}"/>
    <cellStyle name="Normal 2 2 2 2 30 3 2" xfId="6460" xr:uid="{7F4B86EF-6EEE-4282-8068-198ED52502A7}"/>
    <cellStyle name="Normal 2 2 2 2 30 3 2 2" xfId="15102" xr:uid="{94C95079-5468-4EB8-B7A1-18C6375BE3AE}"/>
    <cellStyle name="Normal 2 2 2 2 30 3 2 2 2" xfId="35470" xr:uid="{A4D4B395-9865-452F-9194-DB79D4701A7C}"/>
    <cellStyle name="Normal 2 2 2 2 30 3 2 3" xfId="21889" xr:uid="{998C9750-FABB-4261-A097-D28195FB031D}"/>
    <cellStyle name="Normal 2 2 2 2 30 3 2 3 2" xfId="42257" xr:uid="{1149786D-B683-417B-935D-0ABE88902B2D}"/>
    <cellStyle name="Normal 2 2 2 2 30 3 2 4" xfId="28678" xr:uid="{461B8728-FA64-4C61-B42E-DDAE609AA581}"/>
    <cellStyle name="Normal 2 2 2 2 30 3 2 5" xfId="49046" xr:uid="{6E689D9A-6598-403E-A7D8-D2E0F56B9CE7}"/>
    <cellStyle name="Normal 2 2 2 2 30 3 3" xfId="12254" xr:uid="{824BBC30-8F05-4F0E-86C0-6D96DEE74543}"/>
    <cellStyle name="Normal 2 2 2 2 30 3 3 2" xfId="32622" xr:uid="{DDCF1784-864C-4634-9D30-6BDA5A044DA6}"/>
    <cellStyle name="Normal 2 2 2 2 30 3 4" xfId="19041" xr:uid="{F778DA6A-BA36-473B-BD12-02BD07086A94}"/>
    <cellStyle name="Normal 2 2 2 2 30 3 4 2" xfId="39409" xr:uid="{C51D838E-EB59-49BA-BD6F-A711B8042D82}"/>
    <cellStyle name="Normal 2 2 2 2 30 3 5" xfId="25830" xr:uid="{43CE951E-A5E2-45C1-84E8-990A55A2A10F}"/>
    <cellStyle name="Normal 2 2 2 2 30 3 6" xfId="46198" xr:uid="{412AF856-61F3-41EE-992F-E0CA19377966}"/>
    <cellStyle name="Normal 2 2 2 2 30 3_Exec Drivers" xfId="9333" xr:uid="{30C4783B-9E6D-490A-88F0-BDEBC300F65D}"/>
    <cellStyle name="Normal 2 2 2 2 30 4" xfId="4324" xr:uid="{E5A149FE-D102-41BC-A527-46A1311FD15D}"/>
    <cellStyle name="Normal 2 2 2 2 30 4 2" xfId="7172" xr:uid="{D174E9D6-225F-4FF2-B417-8C5DAC66831C}"/>
    <cellStyle name="Normal 2 2 2 2 30 4 2 2" xfId="15814" xr:uid="{040FF07D-1431-437E-B7B7-BA992CEF50D4}"/>
    <cellStyle name="Normal 2 2 2 2 30 4 2 2 2" xfId="36182" xr:uid="{117948CF-5712-4E03-B69A-A3E1B6DD88EB}"/>
    <cellStyle name="Normal 2 2 2 2 30 4 2 3" xfId="22601" xr:uid="{F6760C9D-B89F-457B-8289-8616E114B361}"/>
    <cellStyle name="Normal 2 2 2 2 30 4 2 3 2" xfId="42969" xr:uid="{F4175680-7188-472F-A040-7EC1058CC888}"/>
    <cellStyle name="Normal 2 2 2 2 30 4 2 4" xfId="29390" xr:uid="{4CE1AFFC-1D63-4821-964F-0A095F6726C9}"/>
    <cellStyle name="Normal 2 2 2 2 30 4 2 5" xfId="49758" xr:uid="{1B0DB3E3-2BDB-4043-BB05-3DAB44643726}"/>
    <cellStyle name="Normal 2 2 2 2 30 4 3" xfId="12966" xr:uid="{BDF891D1-49B5-4354-AB55-192760B0AE02}"/>
    <cellStyle name="Normal 2 2 2 2 30 4 3 2" xfId="33334" xr:uid="{FB61F251-821A-4B13-9442-8DFC8ADED3F7}"/>
    <cellStyle name="Normal 2 2 2 2 30 4 4" xfId="19753" xr:uid="{2FB01E96-E15D-4A99-8FE3-63DE4DD5A587}"/>
    <cellStyle name="Normal 2 2 2 2 30 4 4 2" xfId="40121" xr:uid="{F304B8CE-9D99-405F-B1A7-B792D12B31E5}"/>
    <cellStyle name="Normal 2 2 2 2 30 4 5" xfId="26542" xr:uid="{8A309A68-56D1-4CA0-9583-C2484E616DD0}"/>
    <cellStyle name="Normal 2 2 2 2 30 4 6" xfId="46910" xr:uid="{69FB2A3F-9366-4434-B6BE-7A5853E23ED8}"/>
    <cellStyle name="Normal 2 2 2 2 30 5" xfId="2828" xr:uid="{E23F629C-6F8B-45E8-9A75-012937E0ACF9}"/>
    <cellStyle name="Normal 2 2 2 2 30 5 2" xfId="5748" xr:uid="{0A23A534-861C-41E3-8AEB-0848C0DB8A0E}"/>
    <cellStyle name="Normal 2 2 2 2 30 5 2 2" xfId="14390" xr:uid="{6D8467E3-E2D0-4AC0-AE93-A75A4B74B684}"/>
    <cellStyle name="Normal 2 2 2 2 30 5 2 2 2" xfId="34758" xr:uid="{8F4D639F-870E-419B-B437-D063EB32CDD4}"/>
    <cellStyle name="Normal 2 2 2 2 30 5 2 3" xfId="21177" xr:uid="{7CB3D3BC-01D5-42A3-8586-E01DBB2D351F}"/>
    <cellStyle name="Normal 2 2 2 2 30 5 2 3 2" xfId="41545" xr:uid="{607DFCFB-49A4-4903-A743-FC93005E6915}"/>
    <cellStyle name="Normal 2 2 2 2 30 5 2 4" xfId="27966" xr:uid="{176B827C-E816-4EFD-9CE7-7DF2648B2C13}"/>
    <cellStyle name="Normal 2 2 2 2 30 5 2 5" xfId="48334" xr:uid="{EFFE3369-361A-454A-9918-8A70B22BB187}"/>
    <cellStyle name="Normal 2 2 2 2 30 5 3" xfId="11542" xr:uid="{C73A8666-0D26-4EBD-B0E3-804A24C0F9A0}"/>
    <cellStyle name="Normal 2 2 2 2 30 5 3 2" xfId="31910" xr:uid="{3D19D774-5935-4913-8B46-17D7ED72235C}"/>
    <cellStyle name="Normal 2 2 2 2 30 5 4" xfId="18329" xr:uid="{040C9170-FBD1-498E-A473-7DF05250B9ED}"/>
    <cellStyle name="Normal 2 2 2 2 30 5 4 2" xfId="38697" xr:uid="{82B2C21A-232A-4C7F-8C58-5294C42F5A7F}"/>
    <cellStyle name="Normal 2 2 2 2 30 5 5" xfId="25118" xr:uid="{826BBCD2-BEE2-4B6C-B40A-F03D0E9813FB}"/>
    <cellStyle name="Normal 2 2 2 2 30 5 6" xfId="45486" xr:uid="{3DA97783-80F9-4443-A3EE-24652AD058C2}"/>
    <cellStyle name="Normal 2 2 2 2 30 6" xfId="5036" xr:uid="{369F491C-7415-4AEB-8972-96125D84A26C}"/>
    <cellStyle name="Normal 2 2 2 2 30 6 2" xfId="13678" xr:uid="{434813B4-08E2-40A2-B383-C2162E1DC5A8}"/>
    <cellStyle name="Normal 2 2 2 2 30 6 2 2" xfId="34046" xr:uid="{1C9BC375-6CC4-4BA7-9390-F5159A981AD8}"/>
    <cellStyle name="Normal 2 2 2 2 30 6 3" xfId="20465" xr:uid="{EC7E94D5-CDAD-4B9F-B791-D321DC00F665}"/>
    <cellStyle name="Normal 2 2 2 2 30 6 3 2" xfId="40833" xr:uid="{8F8C6043-EB58-495C-B534-BBB03708BDE8}"/>
    <cellStyle name="Normal 2 2 2 2 30 6 4" xfId="27254" xr:uid="{0E9E9795-05DD-4815-A7BD-3AFF582AE086}"/>
    <cellStyle name="Normal 2 2 2 2 30 6 5" xfId="47622" xr:uid="{1C8DCD85-626F-46DA-A09E-8325A38D872B}"/>
    <cellStyle name="Normal 2 2 2 2 30 7" xfId="1944" xr:uid="{AC0CCF60-AC2C-41F6-8B37-E1C9182B6C28}"/>
    <cellStyle name="Normal 2 2 2 2 30 7 2" xfId="10830" xr:uid="{5CC7A8C3-1EBC-417F-AF11-39F9E59B9242}"/>
    <cellStyle name="Normal 2 2 2 2 30 7 2 2" xfId="31198" xr:uid="{03ECF703-C6E4-4E7C-9E24-2333108AE46C}"/>
    <cellStyle name="Normal 2 2 2 2 30 7 3" xfId="17617" xr:uid="{068F4BC0-29B1-4B74-B0F6-952135C1D92D}"/>
    <cellStyle name="Normal 2 2 2 2 30 7 3 2" xfId="37985" xr:uid="{26C567F5-8C31-4DF4-99A7-1BF64389FF60}"/>
    <cellStyle name="Normal 2 2 2 2 30 7 4" xfId="24406" xr:uid="{2A1C0CB9-B6AE-486D-8840-3DE3C70C016C}"/>
    <cellStyle name="Normal 2 2 2 2 30 7 5" xfId="44774" xr:uid="{19B3FF7C-2EED-4E1C-9B07-9ED045CAB06D}"/>
    <cellStyle name="Normal 2 2 2 2 30 8" xfId="9915" xr:uid="{C6D685D4-1607-4682-BEA4-677941D7FB77}"/>
    <cellStyle name="Normal 2 2 2 2 30 8 2" xfId="30283" xr:uid="{A81BAC27-7D1C-47A8-9938-CF590D0C9B36}"/>
    <cellStyle name="Normal 2 2 2 2 30 9" xfId="16703" xr:uid="{93EA4804-668A-4A22-A4FE-9AD66768C8A5}"/>
    <cellStyle name="Normal 2 2 2 2 30 9 2" xfId="37071" xr:uid="{F7BACE2C-1F0F-4417-8C86-E004D4218092}"/>
    <cellStyle name="Normal 2 2 2 2 30_Exec Drivers" xfId="8486" xr:uid="{856CBA7B-CD80-4C38-B5E4-F58492731F64}"/>
    <cellStyle name="Normal 2 2 2 2 31" xfId="398" xr:uid="{808530DC-D1CC-451B-ABF3-7BFD3FB79263}"/>
    <cellStyle name="Normal 2 2 2 2 31 10" xfId="23498" xr:uid="{3838F48C-E0B0-4531-BA7A-D1A387D815B2}"/>
    <cellStyle name="Normal 2 2 2 2 31 11" xfId="43866" xr:uid="{0FA93EE7-0AF1-4CD5-8F72-AB912AAB4283}"/>
    <cellStyle name="Normal 2 2 2 2 31 2" xfId="1589" xr:uid="{C09504D0-E758-4E3B-A3A1-5F3DF29DE655}"/>
    <cellStyle name="Normal 2 2 2 2 31 2 10" xfId="44449" xr:uid="{A2917F12-2A85-4E25-BE8F-703EAFD9C62F}"/>
    <cellStyle name="Normal 2 2 2 2 31 2 2" xfId="3879" xr:uid="{D7BB27C6-AA28-41E5-8C3F-AB43E32E2BEA}"/>
    <cellStyle name="Normal 2 2 2 2 31 2 2 2" xfId="6763" xr:uid="{D5C3AE2D-4749-4907-8251-14968D0F8A30}"/>
    <cellStyle name="Normal 2 2 2 2 31 2 2 2 2" xfId="15405" xr:uid="{1FCF929F-D64B-4F08-9D43-CF1505663DA4}"/>
    <cellStyle name="Normal 2 2 2 2 31 2 2 2 2 2" xfId="35773" xr:uid="{1A7D8648-D6FB-4856-9022-B2468889B65F}"/>
    <cellStyle name="Normal 2 2 2 2 31 2 2 2 3" xfId="22192" xr:uid="{BCF93B1C-5FDA-4794-BD6F-33053957EF5C}"/>
    <cellStyle name="Normal 2 2 2 2 31 2 2 2 3 2" xfId="42560" xr:uid="{F5BED2E9-F331-4AB3-93F5-8151A1298D7A}"/>
    <cellStyle name="Normal 2 2 2 2 31 2 2 2 4" xfId="28981" xr:uid="{FDB458DC-051E-4E7B-B107-960C9E790736}"/>
    <cellStyle name="Normal 2 2 2 2 31 2 2 2 5" xfId="49349" xr:uid="{1DCDDFEE-69EF-4357-90E7-CC50B52992B9}"/>
    <cellStyle name="Normal 2 2 2 2 31 2 2 3" xfId="12557" xr:uid="{7304D698-6E12-4479-912E-C6DE327A1182}"/>
    <cellStyle name="Normal 2 2 2 2 31 2 2 3 2" xfId="32925" xr:uid="{B696A00B-53EB-41F0-8452-AC17461371DA}"/>
    <cellStyle name="Normal 2 2 2 2 31 2 2 4" xfId="19344" xr:uid="{59485E37-4F79-436D-8648-7572D335DB9D}"/>
    <cellStyle name="Normal 2 2 2 2 31 2 2 4 2" xfId="39712" xr:uid="{E000B8FA-2C07-4C52-BCA2-D2834D279E2E}"/>
    <cellStyle name="Normal 2 2 2 2 31 2 2 5" xfId="26133" xr:uid="{6FCEFBCC-1DF3-47C2-B4DA-6958AAE952A9}"/>
    <cellStyle name="Normal 2 2 2 2 31 2 2 6" xfId="46501" xr:uid="{1B1C59E6-F7DF-4272-8EFC-D194747DA215}"/>
    <cellStyle name="Normal 2 2 2 2 31 2 2_Exec Drivers" xfId="8579" xr:uid="{513C5E2B-2139-45A0-9177-306C07EA59FF}"/>
    <cellStyle name="Normal 2 2 2 2 31 2 3" xfId="4627" xr:uid="{51E4FC36-F822-4012-B655-6D05624C8F73}"/>
    <cellStyle name="Normal 2 2 2 2 31 2 3 2" xfId="7475" xr:uid="{74E3F8F1-179D-4299-8658-F56428B8FB61}"/>
    <cellStyle name="Normal 2 2 2 2 31 2 3 2 2" xfId="16117" xr:uid="{5CB1173A-DCA3-4836-9728-B82A81923C29}"/>
    <cellStyle name="Normal 2 2 2 2 31 2 3 2 2 2" xfId="36485" xr:uid="{5D82EA72-0553-4A62-8FE6-55F28F93480C}"/>
    <cellStyle name="Normal 2 2 2 2 31 2 3 2 3" xfId="22904" xr:uid="{93F20021-A560-45C6-85EF-FB689636497C}"/>
    <cellStyle name="Normal 2 2 2 2 31 2 3 2 3 2" xfId="43272" xr:uid="{986BB95E-7153-46C6-A00B-C99CB10D4D4A}"/>
    <cellStyle name="Normal 2 2 2 2 31 2 3 2 4" xfId="29693" xr:uid="{5F6A8C68-908C-4002-8F35-63BC232BC41D}"/>
    <cellStyle name="Normal 2 2 2 2 31 2 3 2 5" xfId="50061" xr:uid="{9FC2348F-E4A4-423A-AED2-0ACE69AE7C39}"/>
    <cellStyle name="Normal 2 2 2 2 31 2 3 3" xfId="13269" xr:uid="{C2BC040C-3A4B-4F63-A560-D1C3FBDB31DE}"/>
    <cellStyle name="Normal 2 2 2 2 31 2 3 3 2" xfId="33637" xr:uid="{59B0ABE4-058D-4E90-9386-2A9964EAF6EE}"/>
    <cellStyle name="Normal 2 2 2 2 31 2 3 4" xfId="20056" xr:uid="{666D3614-7973-45D0-8BBD-AAFD95745387}"/>
    <cellStyle name="Normal 2 2 2 2 31 2 3 4 2" xfId="40424" xr:uid="{7BCA322B-A469-40BD-A5D7-F3E4DCB110CD}"/>
    <cellStyle name="Normal 2 2 2 2 31 2 3 5" xfId="26845" xr:uid="{7C6A25A7-CAEB-4871-B7D2-2C2BDF9979DB}"/>
    <cellStyle name="Normal 2 2 2 2 31 2 3 6" xfId="47213" xr:uid="{1D9C56A1-4074-4415-BA98-C11FC7290C6D}"/>
    <cellStyle name="Normal 2 2 2 2 31 2 4" xfId="3131" xr:uid="{616B038C-581C-4348-99E9-E6D19696CE52}"/>
    <cellStyle name="Normal 2 2 2 2 31 2 4 2" xfId="6051" xr:uid="{02155507-1920-444F-95AC-5B836743E9E7}"/>
    <cellStyle name="Normal 2 2 2 2 31 2 4 2 2" xfId="14693" xr:uid="{F9AA4D8D-D6A6-4596-959F-AB90CAB91B3B}"/>
    <cellStyle name="Normal 2 2 2 2 31 2 4 2 2 2" xfId="35061" xr:uid="{1785473B-0F3A-4DA8-9602-D2A741C0E4AC}"/>
    <cellStyle name="Normal 2 2 2 2 31 2 4 2 3" xfId="21480" xr:uid="{4907C4AC-66CE-4C0D-ACAC-B2A59D0D12CC}"/>
    <cellStyle name="Normal 2 2 2 2 31 2 4 2 3 2" xfId="41848" xr:uid="{C1175571-B7FA-4098-9F24-3FCF3DEBFB4D}"/>
    <cellStyle name="Normal 2 2 2 2 31 2 4 2 4" xfId="28269" xr:uid="{A5C82CC1-8860-4D94-B5D2-ADFCA5A47CDE}"/>
    <cellStyle name="Normal 2 2 2 2 31 2 4 2 5" xfId="48637" xr:uid="{BBD248FA-ADCA-4094-8C55-CB20FAC255E7}"/>
    <cellStyle name="Normal 2 2 2 2 31 2 4 3" xfId="11845" xr:uid="{07858129-27C9-48F8-B742-5707237C9C94}"/>
    <cellStyle name="Normal 2 2 2 2 31 2 4 3 2" xfId="32213" xr:uid="{BC10A092-1A31-4183-BBC4-43396AD3CB0B}"/>
    <cellStyle name="Normal 2 2 2 2 31 2 4 4" xfId="18632" xr:uid="{DE276E89-3D57-4B0E-8171-22F185039BB0}"/>
    <cellStyle name="Normal 2 2 2 2 31 2 4 4 2" xfId="39000" xr:uid="{9DE745B6-6DE1-46E7-BE7E-4D0765F8B55D}"/>
    <cellStyle name="Normal 2 2 2 2 31 2 4 5" xfId="25421" xr:uid="{CB4406CA-886F-42B6-B8AF-A42903F3512E}"/>
    <cellStyle name="Normal 2 2 2 2 31 2 4 6" xfId="45789" xr:uid="{7819F330-2419-4BCD-992A-0E5370F89E73}"/>
    <cellStyle name="Normal 2 2 2 2 31 2 5" xfId="5339" xr:uid="{817FC5C4-CC03-4999-BAC1-3F70DB7D34C3}"/>
    <cellStyle name="Normal 2 2 2 2 31 2 5 2" xfId="13981" xr:uid="{81463C3F-41B4-4728-A019-6A5B3D136C8C}"/>
    <cellStyle name="Normal 2 2 2 2 31 2 5 2 2" xfId="34349" xr:uid="{93547790-0FC0-43E4-9DCF-446C14919214}"/>
    <cellStyle name="Normal 2 2 2 2 31 2 5 3" xfId="20768" xr:uid="{EA5B794C-045E-4EBA-BE86-C491EB3923CA}"/>
    <cellStyle name="Normal 2 2 2 2 31 2 5 3 2" xfId="41136" xr:uid="{9793BE8F-4E0E-4F11-87FF-200D5CD465C0}"/>
    <cellStyle name="Normal 2 2 2 2 31 2 5 4" xfId="27557" xr:uid="{03C6D614-ABDC-451D-9002-3C2C71CEC693}"/>
    <cellStyle name="Normal 2 2 2 2 31 2 5 5" xfId="47925" xr:uid="{59EAB602-1FA8-4107-815B-B8DE783064CB}"/>
    <cellStyle name="Normal 2 2 2 2 31 2 6" xfId="2341" xr:uid="{F2D8B3F0-A7F5-456C-82E4-5E9C9D22FB75}"/>
    <cellStyle name="Normal 2 2 2 2 31 2 6 2" xfId="11133" xr:uid="{E3379A33-6CD2-4743-9D68-46B8BAA317A4}"/>
    <cellStyle name="Normal 2 2 2 2 31 2 6 2 2" xfId="31501" xr:uid="{D015834D-FA92-4283-9ECF-2EF287682EA4}"/>
    <cellStyle name="Normal 2 2 2 2 31 2 6 3" xfId="17920" xr:uid="{13B45E3D-AF93-46B2-9A0C-1F3DBD575EF3}"/>
    <cellStyle name="Normal 2 2 2 2 31 2 6 3 2" xfId="38288" xr:uid="{421A046A-9423-4D79-A99B-D53D3DB30C09}"/>
    <cellStyle name="Normal 2 2 2 2 31 2 6 4" xfId="24709" xr:uid="{A5DFFB40-42E2-417E-910C-1DCCC589C868}"/>
    <cellStyle name="Normal 2 2 2 2 31 2 6 5" xfId="45077" xr:uid="{EAD26863-7198-4A1E-A6C0-FC3499C63D63}"/>
    <cellStyle name="Normal 2 2 2 2 31 2 7" xfId="10505" xr:uid="{1635A3C4-2356-4243-87FC-766351A784F1}"/>
    <cellStyle name="Normal 2 2 2 2 31 2 7 2" xfId="30873" xr:uid="{E736E1A0-8B20-46AE-91DF-AFD72EA796BE}"/>
    <cellStyle name="Normal 2 2 2 2 31 2 8" xfId="17292" xr:uid="{4070B0E1-1401-4D0A-AD0D-845F28E48481}"/>
    <cellStyle name="Normal 2 2 2 2 31 2 8 2" xfId="37660" xr:uid="{009D57EF-C1BD-42D5-8C7C-B78525662B8B}"/>
    <cellStyle name="Normal 2 2 2 2 31 2 9" xfId="24081" xr:uid="{7DE90D34-6C56-4DDF-ACF5-98EAD5AE2AEC}"/>
    <cellStyle name="Normal 2 2 2 2 31 2_Exec Drivers" xfId="8147" xr:uid="{53636140-C271-4E1A-B20E-D65FB5563B53}"/>
    <cellStyle name="Normal 2 2 2 2 31 3" xfId="3577" xr:uid="{95685848-3F9F-4233-B07F-4A4903D257F0}"/>
    <cellStyle name="Normal 2 2 2 2 31 3 2" xfId="6461" xr:uid="{FBAC31DA-DF96-46B4-9A37-942005CA7EE6}"/>
    <cellStyle name="Normal 2 2 2 2 31 3 2 2" xfId="15103" xr:uid="{5239AA85-8BB5-482F-A07C-06DD3B778838}"/>
    <cellStyle name="Normal 2 2 2 2 31 3 2 2 2" xfId="35471" xr:uid="{E5B124A5-9949-46DC-BE93-39654C3F30B6}"/>
    <cellStyle name="Normal 2 2 2 2 31 3 2 3" xfId="21890" xr:uid="{59E021AD-716D-4CF8-99E1-1DE1929210FF}"/>
    <cellStyle name="Normal 2 2 2 2 31 3 2 3 2" xfId="42258" xr:uid="{921209AD-4422-4BE2-83A6-058A08A8F2E8}"/>
    <cellStyle name="Normal 2 2 2 2 31 3 2 4" xfId="28679" xr:uid="{3A2877AE-7C84-49D3-960A-5A0C864976DA}"/>
    <cellStyle name="Normal 2 2 2 2 31 3 2 5" xfId="49047" xr:uid="{1F4C9BED-518D-4EC8-A248-279BF6C826F5}"/>
    <cellStyle name="Normal 2 2 2 2 31 3 3" xfId="12255" xr:uid="{1C45DC20-F986-41A7-AA7D-8407008511FE}"/>
    <cellStyle name="Normal 2 2 2 2 31 3 3 2" xfId="32623" xr:uid="{2F04DF1A-3400-4511-A40E-261E5E7677F7}"/>
    <cellStyle name="Normal 2 2 2 2 31 3 4" xfId="19042" xr:uid="{6031DDF6-CD5A-4B67-98C0-97E52408E895}"/>
    <cellStyle name="Normal 2 2 2 2 31 3 4 2" xfId="39410" xr:uid="{1F03981E-0B58-4B01-B8C0-E4970F19F894}"/>
    <cellStyle name="Normal 2 2 2 2 31 3 5" xfId="25831" xr:uid="{6F086ABB-4408-4043-B9C3-9582D4D5D85B}"/>
    <cellStyle name="Normal 2 2 2 2 31 3 6" xfId="46199" xr:uid="{8EF561A8-1C38-4487-94D0-94CD0FA120B9}"/>
    <cellStyle name="Normal 2 2 2 2 31 3_Exec Drivers" xfId="8743" xr:uid="{21EBBD1B-59AD-4E6E-9228-94AD34717BB8}"/>
    <cellStyle name="Normal 2 2 2 2 31 4" xfId="4325" xr:uid="{733E19E0-C067-42B1-9980-0352E7454EE4}"/>
    <cellStyle name="Normal 2 2 2 2 31 4 2" xfId="7173" xr:uid="{756B3FF7-B45F-47A8-BC3B-A9D2B290D107}"/>
    <cellStyle name="Normal 2 2 2 2 31 4 2 2" xfId="15815" xr:uid="{A03D78FB-1F8F-41AA-8B2C-B436B109BC1F}"/>
    <cellStyle name="Normal 2 2 2 2 31 4 2 2 2" xfId="36183" xr:uid="{32A1DE85-43B0-4447-9BAC-4A24C96ED073}"/>
    <cellStyle name="Normal 2 2 2 2 31 4 2 3" xfId="22602" xr:uid="{718E3DAA-C74E-47E6-9988-DF3C0C7C68C3}"/>
    <cellStyle name="Normal 2 2 2 2 31 4 2 3 2" xfId="42970" xr:uid="{34CFB882-7B28-4CB5-BA79-4692C061589E}"/>
    <cellStyle name="Normal 2 2 2 2 31 4 2 4" xfId="29391" xr:uid="{FC3A185C-A662-4051-8930-03B199535D1C}"/>
    <cellStyle name="Normal 2 2 2 2 31 4 2 5" xfId="49759" xr:uid="{6038E80E-F08C-47C6-AFF1-55A71CBDC66C}"/>
    <cellStyle name="Normal 2 2 2 2 31 4 3" xfId="12967" xr:uid="{FE8C7346-FA2E-47CA-BCCF-C512C31CB697}"/>
    <cellStyle name="Normal 2 2 2 2 31 4 3 2" xfId="33335" xr:uid="{7FCB4E7B-B235-4724-868B-50EE408983D4}"/>
    <cellStyle name="Normal 2 2 2 2 31 4 4" xfId="19754" xr:uid="{779748C3-E912-49DC-A2BF-6C13BBA9B4DE}"/>
    <cellStyle name="Normal 2 2 2 2 31 4 4 2" xfId="40122" xr:uid="{E507A6AA-DD07-409B-9C79-A5D4A307E278}"/>
    <cellStyle name="Normal 2 2 2 2 31 4 5" xfId="26543" xr:uid="{005AA4B5-A42A-4A3B-9DA7-B5D77424540C}"/>
    <cellStyle name="Normal 2 2 2 2 31 4 6" xfId="46911" xr:uid="{873EBD35-2F5E-442C-A3F9-C421D855F7A3}"/>
    <cellStyle name="Normal 2 2 2 2 31 5" xfId="2829" xr:uid="{887CE138-D09F-40F8-874E-CB76685EDECB}"/>
    <cellStyle name="Normal 2 2 2 2 31 5 2" xfId="5749" xr:uid="{A33E8AA4-239B-4E80-B149-C4F5354CECE4}"/>
    <cellStyle name="Normal 2 2 2 2 31 5 2 2" xfId="14391" xr:uid="{46C83874-15D9-44D3-B857-1B9E29ED3448}"/>
    <cellStyle name="Normal 2 2 2 2 31 5 2 2 2" xfId="34759" xr:uid="{6855F053-FF27-47DC-BDA2-0B243A314D68}"/>
    <cellStyle name="Normal 2 2 2 2 31 5 2 3" xfId="21178" xr:uid="{525950AC-3686-4266-93EE-E5C963CE1274}"/>
    <cellStyle name="Normal 2 2 2 2 31 5 2 3 2" xfId="41546" xr:uid="{B33232D2-BAC3-4C7C-9BCC-18B692A60FAB}"/>
    <cellStyle name="Normal 2 2 2 2 31 5 2 4" xfId="27967" xr:uid="{42885D56-1695-4F85-986F-E996C404B553}"/>
    <cellStyle name="Normal 2 2 2 2 31 5 2 5" xfId="48335" xr:uid="{7A6BF923-7E13-40BC-BCCB-F4A2718740CC}"/>
    <cellStyle name="Normal 2 2 2 2 31 5 3" xfId="11543" xr:uid="{A4850A62-8CDD-41F9-A903-51580AADBCF8}"/>
    <cellStyle name="Normal 2 2 2 2 31 5 3 2" xfId="31911" xr:uid="{6F932D33-C8C3-468E-BE82-5C4674B89A36}"/>
    <cellStyle name="Normal 2 2 2 2 31 5 4" xfId="18330" xr:uid="{BC48CD32-A6FE-4DE3-98C1-ADC12CA8DA12}"/>
    <cellStyle name="Normal 2 2 2 2 31 5 4 2" xfId="38698" xr:uid="{1E36639C-FD6A-4E40-AC57-86FAD1255675}"/>
    <cellStyle name="Normal 2 2 2 2 31 5 5" xfId="25119" xr:uid="{807BF52F-DE76-4BCA-9A3B-3859C2677473}"/>
    <cellStyle name="Normal 2 2 2 2 31 5 6" xfId="45487" xr:uid="{557F8D30-2CE1-4DE8-8A42-366FB289C843}"/>
    <cellStyle name="Normal 2 2 2 2 31 6" xfId="5037" xr:uid="{68E576EC-AE11-45EE-8127-B9EB11E41275}"/>
    <cellStyle name="Normal 2 2 2 2 31 6 2" xfId="13679" xr:uid="{3ADA3FCE-8302-43DB-B654-C10F212DD37A}"/>
    <cellStyle name="Normal 2 2 2 2 31 6 2 2" xfId="34047" xr:uid="{42071A62-3195-4EAA-A09E-3C3CEB6C582B}"/>
    <cellStyle name="Normal 2 2 2 2 31 6 3" xfId="20466" xr:uid="{B4FF5535-7093-4DB8-9A81-879D4BF41E14}"/>
    <cellStyle name="Normal 2 2 2 2 31 6 3 2" xfId="40834" xr:uid="{A4D468ED-3120-469E-BA48-43064761D4E2}"/>
    <cellStyle name="Normal 2 2 2 2 31 6 4" xfId="27255" xr:uid="{59FA7374-A2DC-4B0B-8522-537EB802A95A}"/>
    <cellStyle name="Normal 2 2 2 2 31 6 5" xfId="47623" xr:uid="{1169D815-7DDD-40B5-9EB3-F136F2A350DF}"/>
    <cellStyle name="Normal 2 2 2 2 31 7" xfId="1945" xr:uid="{64FFF1D8-2C07-4BE7-A52B-0956E5596F84}"/>
    <cellStyle name="Normal 2 2 2 2 31 7 2" xfId="10831" xr:uid="{7BEB1A4A-DCB4-4FDB-93B0-0D9EA04A9D92}"/>
    <cellStyle name="Normal 2 2 2 2 31 7 2 2" xfId="31199" xr:uid="{F4F67A3D-68FF-433C-9874-2860458FF621}"/>
    <cellStyle name="Normal 2 2 2 2 31 7 3" xfId="17618" xr:uid="{F5C768EF-E03A-4004-9267-47B9ACDC2979}"/>
    <cellStyle name="Normal 2 2 2 2 31 7 3 2" xfId="37986" xr:uid="{85AE3129-C424-4A06-A78E-0A96FDD37CA8}"/>
    <cellStyle name="Normal 2 2 2 2 31 7 4" xfId="24407" xr:uid="{F674E3B5-CAAA-4055-9E9A-B09E8D8DBD42}"/>
    <cellStyle name="Normal 2 2 2 2 31 7 5" xfId="44775" xr:uid="{A38B363E-801F-4CCB-B2E0-B3AF4548F4DA}"/>
    <cellStyle name="Normal 2 2 2 2 31 8" xfId="9921" xr:uid="{ECB8C1BE-A916-48E2-B85F-E6CFA6D0FD39}"/>
    <cellStyle name="Normal 2 2 2 2 31 8 2" xfId="30289" xr:uid="{61489F7D-E59E-40C0-A5E0-BA7873E0E7B5}"/>
    <cellStyle name="Normal 2 2 2 2 31 9" xfId="16709" xr:uid="{5F63CAD9-5CCD-4CE7-BFA3-4945223E06C9}"/>
    <cellStyle name="Normal 2 2 2 2 31 9 2" xfId="37077" xr:uid="{62FC984D-B5BC-459F-8A09-04560AD36AF8}"/>
    <cellStyle name="Normal 2 2 2 2 31_Exec Drivers" xfId="2351" xr:uid="{CC14D043-EE41-4A68-A472-87B004318E47}"/>
    <cellStyle name="Normal 2 2 2 2 32" xfId="409" xr:uid="{64C12D8F-F128-4B06-8199-BCFD9B1DE154}"/>
    <cellStyle name="Normal 2 2 2 2 32 10" xfId="23503" xr:uid="{D00B31CB-9C5E-40FE-AC07-DD7ABCF858EF}"/>
    <cellStyle name="Normal 2 2 2 2 32 11" xfId="43871" xr:uid="{27C9F6A2-5FF9-4DDF-B7FF-B4B0AEE77801}"/>
    <cellStyle name="Normal 2 2 2 2 32 2" xfId="1594" xr:uid="{37E40575-0CD1-4E8A-83B7-C6E6D21EA239}"/>
    <cellStyle name="Normal 2 2 2 2 32 2 10" xfId="44454" xr:uid="{4A529150-B226-4A18-963B-C03DA0986635}"/>
    <cellStyle name="Normal 2 2 2 2 32 2 2" xfId="3896" xr:uid="{B96E9C19-F872-4952-827E-3B509902B64E}"/>
    <cellStyle name="Normal 2 2 2 2 32 2 2 2" xfId="6774" xr:uid="{B140D311-DFAA-4430-BDC3-CF7D649E720E}"/>
    <cellStyle name="Normal 2 2 2 2 32 2 2 2 2" xfId="15416" xr:uid="{FF176086-C090-48E6-ACFF-1CED1B931138}"/>
    <cellStyle name="Normal 2 2 2 2 32 2 2 2 2 2" xfId="35784" xr:uid="{008098F5-CC76-4472-84B0-AEB557226677}"/>
    <cellStyle name="Normal 2 2 2 2 32 2 2 2 3" xfId="22203" xr:uid="{C9EACF6B-315F-4FAF-9E3E-C89A92D09394}"/>
    <cellStyle name="Normal 2 2 2 2 32 2 2 2 3 2" xfId="42571" xr:uid="{750239BB-A250-4AEA-B480-DD0315E36261}"/>
    <cellStyle name="Normal 2 2 2 2 32 2 2 2 4" xfId="28992" xr:uid="{F6CB3570-4A2E-405A-9A8C-4072046020AA}"/>
    <cellStyle name="Normal 2 2 2 2 32 2 2 2 5" xfId="49360" xr:uid="{DC8AB85F-71FC-46E1-8991-26F440BE0B95}"/>
    <cellStyle name="Normal 2 2 2 2 32 2 2 3" xfId="12568" xr:uid="{2FAE90BD-87E3-4860-959D-2643407B68C8}"/>
    <cellStyle name="Normal 2 2 2 2 32 2 2 3 2" xfId="32936" xr:uid="{39D4AE48-6A32-41AC-945B-B6C38243F370}"/>
    <cellStyle name="Normal 2 2 2 2 32 2 2 4" xfId="19355" xr:uid="{76321C9F-634F-4A0E-AA05-3F988D5E1492}"/>
    <cellStyle name="Normal 2 2 2 2 32 2 2 4 2" xfId="39723" xr:uid="{C85E859F-BCA8-4439-BCA4-50069F8721CE}"/>
    <cellStyle name="Normal 2 2 2 2 32 2 2 5" xfId="26144" xr:uid="{1FFDB97E-C6FF-4DA3-8A91-6CCEAF008FFC}"/>
    <cellStyle name="Normal 2 2 2 2 32 2 2 6" xfId="46512" xr:uid="{0429F6E5-8B02-4AD2-BBB1-28542BBF48FB}"/>
    <cellStyle name="Normal 2 2 2 2 32 2 2_Exec Drivers" xfId="9431" xr:uid="{D4644814-AE8F-431B-8DB4-C3B8FFE4A835}"/>
    <cellStyle name="Normal 2 2 2 2 32 2 3" xfId="4638" xr:uid="{35AF78BF-59F2-4C08-B76F-5096994398B7}"/>
    <cellStyle name="Normal 2 2 2 2 32 2 3 2" xfId="7486" xr:uid="{46FB9556-B498-45DB-8FAD-C43A84E14FBB}"/>
    <cellStyle name="Normal 2 2 2 2 32 2 3 2 2" xfId="16128" xr:uid="{9477B8FB-9C18-451F-8B26-62154EDA9985}"/>
    <cellStyle name="Normal 2 2 2 2 32 2 3 2 2 2" xfId="36496" xr:uid="{E5E79BD2-5613-4298-BEA2-7A23708C4470}"/>
    <cellStyle name="Normal 2 2 2 2 32 2 3 2 3" xfId="22915" xr:uid="{6F01B577-09DC-41FF-A8B3-B724D9CCC4B4}"/>
    <cellStyle name="Normal 2 2 2 2 32 2 3 2 3 2" xfId="43283" xr:uid="{8A246074-F2B8-42B7-9ACA-56B91C4F1EEF}"/>
    <cellStyle name="Normal 2 2 2 2 32 2 3 2 4" xfId="29704" xr:uid="{2E74BB7D-CFB5-4EA8-91F7-9128A4FC180E}"/>
    <cellStyle name="Normal 2 2 2 2 32 2 3 2 5" xfId="50072" xr:uid="{2A60CEE2-923E-4D7F-A563-BF4EE7742806}"/>
    <cellStyle name="Normal 2 2 2 2 32 2 3 3" xfId="13280" xr:uid="{0A2430CC-12B0-4C24-AAFA-F884DAE9812D}"/>
    <cellStyle name="Normal 2 2 2 2 32 2 3 3 2" xfId="33648" xr:uid="{0A7F1F74-E8A8-47DD-AE34-5A8C17715062}"/>
    <cellStyle name="Normal 2 2 2 2 32 2 3 4" xfId="20067" xr:uid="{F0ACF3AE-6A64-4682-ADCF-1DEE9E9E8480}"/>
    <cellStyle name="Normal 2 2 2 2 32 2 3 4 2" xfId="40435" xr:uid="{BF8EE02A-0A44-4271-8A22-8E61DB1C779E}"/>
    <cellStyle name="Normal 2 2 2 2 32 2 3 5" xfId="26856" xr:uid="{3B0BFDD1-3692-4E45-A05B-BA7D2EE5E784}"/>
    <cellStyle name="Normal 2 2 2 2 32 2 3 6" xfId="47224" xr:uid="{E6B67FC6-D0B3-4B1A-8CEC-BF5DC8F9660F}"/>
    <cellStyle name="Normal 2 2 2 2 32 2 4" xfId="3148" xr:uid="{9F7BB8A8-5310-408C-ABF6-DA5FDD95BA5A}"/>
    <cellStyle name="Normal 2 2 2 2 32 2 4 2" xfId="6062" xr:uid="{AF8CF169-776F-4435-912E-85821E4DDAE1}"/>
    <cellStyle name="Normal 2 2 2 2 32 2 4 2 2" xfId="14704" xr:uid="{30CCA9FA-EF9B-4A61-9935-077329AF9F07}"/>
    <cellStyle name="Normal 2 2 2 2 32 2 4 2 2 2" xfId="35072" xr:uid="{51961D5C-FBF1-424A-9E73-83A3AC69D345}"/>
    <cellStyle name="Normal 2 2 2 2 32 2 4 2 3" xfId="21491" xr:uid="{8D9E4F3B-541C-47F9-9C8A-D950B5A2AF62}"/>
    <cellStyle name="Normal 2 2 2 2 32 2 4 2 3 2" xfId="41859" xr:uid="{A0ECCFD1-2784-462D-AA87-66705035D2CF}"/>
    <cellStyle name="Normal 2 2 2 2 32 2 4 2 4" xfId="28280" xr:uid="{CD635669-2C93-4303-9D3E-24AA93902161}"/>
    <cellStyle name="Normal 2 2 2 2 32 2 4 2 5" xfId="48648" xr:uid="{0B321A1D-8E76-4077-8709-93F22D9C6138}"/>
    <cellStyle name="Normal 2 2 2 2 32 2 4 3" xfId="11856" xr:uid="{84DDECD9-F7DE-4FEC-B69B-6E46800AE0F5}"/>
    <cellStyle name="Normal 2 2 2 2 32 2 4 3 2" xfId="32224" xr:uid="{1B841563-4ED9-413F-A574-E4BC9F46A12A}"/>
    <cellStyle name="Normal 2 2 2 2 32 2 4 4" xfId="18643" xr:uid="{E858EDBA-0FF6-4F97-8278-3FEBEFB70B33}"/>
    <cellStyle name="Normal 2 2 2 2 32 2 4 4 2" xfId="39011" xr:uid="{315E9FA7-3C18-4F33-B89B-FDAB0565DE1D}"/>
    <cellStyle name="Normal 2 2 2 2 32 2 4 5" xfId="25432" xr:uid="{70DE2C32-C898-4090-B1E0-BFF6EFCDC0EA}"/>
    <cellStyle name="Normal 2 2 2 2 32 2 4 6" xfId="45800" xr:uid="{459592BA-FF84-4406-86A6-65E748C32C5B}"/>
    <cellStyle name="Normal 2 2 2 2 32 2 5" xfId="5350" xr:uid="{A080721D-02A7-4E38-945E-836431C5FBFF}"/>
    <cellStyle name="Normal 2 2 2 2 32 2 5 2" xfId="13992" xr:uid="{4560705B-D37A-4B26-A857-ED06827F2C51}"/>
    <cellStyle name="Normal 2 2 2 2 32 2 5 2 2" xfId="34360" xr:uid="{4899C14C-A393-4930-B656-EF7515950F07}"/>
    <cellStyle name="Normal 2 2 2 2 32 2 5 3" xfId="20779" xr:uid="{90FE916A-DF17-4D24-91B3-A65C9D218DAA}"/>
    <cellStyle name="Normal 2 2 2 2 32 2 5 3 2" xfId="41147" xr:uid="{0BB17D93-3C7B-47D6-943A-11C1A6B34233}"/>
    <cellStyle name="Normal 2 2 2 2 32 2 5 4" xfId="27568" xr:uid="{F7953606-3760-482C-83F5-5C786E3BC09B}"/>
    <cellStyle name="Normal 2 2 2 2 32 2 5 5" xfId="47936" xr:uid="{753D0B77-046C-4277-88E1-E492898B1D98}"/>
    <cellStyle name="Normal 2 2 2 2 32 2 6" xfId="2385" xr:uid="{CF684AF1-C87E-4D57-955F-694DA60CF630}"/>
    <cellStyle name="Normal 2 2 2 2 32 2 6 2" xfId="11144" xr:uid="{0663324D-28A1-4A6D-9D5B-EA542657934B}"/>
    <cellStyle name="Normal 2 2 2 2 32 2 6 2 2" xfId="31512" xr:uid="{C4EBCA01-AE35-47E5-82F9-45583264CC40}"/>
    <cellStyle name="Normal 2 2 2 2 32 2 6 3" xfId="17931" xr:uid="{FF2D4D9A-F422-45EC-8025-E5649B45D3FB}"/>
    <cellStyle name="Normal 2 2 2 2 32 2 6 3 2" xfId="38299" xr:uid="{3E689074-016D-4E48-A46C-4BB9D09F1B78}"/>
    <cellStyle name="Normal 2 2 2 2 32 2 6 4" xfId="24720" xr:uid="{D66B6C40-710D-4CB4-BE69-68A587779286}"/>
    <cellStyle name="Normal 2 2 2 2 32 2 6 5" xfId="45088" xr:uid="{CFACA16D-5400-4177-B9F4-C4EC2887901C}"/>
    <cellStyle name="Normal 2 2 2 2 32 2 7" xfId="10510" xr:uid="{AA9C8CE5-C53F-443F-80B2-F0A4AA57F129}"/>
    <cellStyle name="Normal 2 2 2 2 32 2 7 2" xfId="30878" xr:uid="{B57430E3-90D4-42EF-9087-8C43F758E835}"/>
    <cellStyle name="Normal 2 2 2 2 32 2 8" xfId="17297" xr:uid="{2DA23906-11FC-4A3D-AC9B-5778E67216B2}"/>
    <cellStyle name="Normal 2 2 2 2 32 2 8 2" xfId="37665" xr:uid="{9B6E2CBD-F37E-4943-B85E-B06E5D47747B}"/>
    <cellStyle name="Normal 2 2 2 2 32 2 9" xfId="24086" xr:uid="{D57CA55D-D9C7-45E6-BADB-4711F5C060E6}"/>
    <cellStyle name="Normal 2 2 2 2 32 2_Exec Drivers" xfId="8854" xr:uid="{D87AE319-0EFD-4C10-A010-868677E55968}"/>
    <cellStyle name="Normal 2 2 2 2 32 3" xfId="3578" xr:uid="{3B247BBF-8C35-4C9A-817D-A4DB3CBBF872}"/>
    <cellStyle name="Normal 2 2 2 2 32 3 2" xfId="6462" xr:uid="{317E32C1-8A40-436E-B33E-DD235CFBCCD6}"/>
    <cellStyle name="Normal 2 2 2 2 32 3 2 2" xfId="15104" xr:uid="{6619E5AB-9CEA-4EE2-9505-C9DEF2BB9672}"/>
    <cellStyle name="Normal 2 2 2 2 32 3 2 2 2" xfId="35472" xr:uid="{08392054-5361-4FD7-86EB-A8A2E29912D0}"/>
    <cellStyle name="Normal 2 2 2 2 32 3 2 3" xfId="21891" xr:uid="{2A8279D5-C8D9-44B2-9AB9-2A151D07921F}"/>
    <cellStyle name="Normal 2 2 2 2 32 3 2 3 2" xfId="42259" xr:uid="{0AF7A90D-690F-4399-975D-796AC030BABE}"/>
    <cellStyle name="Normal 2 2 2 2 32 3 2 4" xfId="28680" xr:uid="{A7E92763-300E-46A3-BB3A-BD0642A50E9B}"/>
    <cellStyle name="Normal 2 2 2 2 32 3 2 5" xfId="49048" xr:uid="{4889DFB3-30B0-43CE-82CF-00F9DE1CB80E}"/>
    <cellStyle name="Normal 2 2 2 2 32 3 3" xfId="12256" xr:uid="{BD286767-7757-4FEA-BCBC-4258807011C2}"/>
    <cellStyle name="Normal 2 2 2 2 32 3 3 2" xfId="32624" xr:uid="{E31E6118-C602-44C8-A69D-E94A51AEC0CE}"/>
    <cellStyle name="Normal 2 2 2 2 32 3 4" xfId="19043" xr:uid="{4C2FFA1E-CE64-4A76-BCB2-A41120CD4DE1}"/>
    <cellStyle name="Normal 2 2 2 2 32 3 4 2" xfId="39411" xr:uid="{A8C69E1F-7FEF-447F-8713-44C81741787E}"/>
    <cellStyle name="Normal 2 2 2 2 32 3 5" xfId="25832" xr:uid="{70B43517-3031-40CC-B329-90632F7A702F}"/>
    <cellStyle name="Normal 2 2 2 2 32 3 6" xfId="46200" xr:uid="{88D55462-8052-4EC6-B3D0-042C99959B0C}"/>
    <cellStyle name="Normal 2 2 2 2 32 3_Exec Drivers" xfId="9331" xr:uid="{9E181695-0B02-49FA-BED5-52EF2C83C321}"/>
    <cellStyle name="Normal 2 2 2 2 32 4" xfId="4326" xr:uid="{CC0A0529-F3BA-4652-AD2A-D54D7FC5F5F2}"/>
    <cellStyle name="Normal 2 2 2 2 32 4 2" xfId="7174" xr:uid="{3EDFE817-7499-45D7-A104-4EB2AAA394A3}"/>
    <cellStyle name="Normal 2 2 2 2 32 4 2 2" xfId="15816" xr:uid="{3EC49B6C-3406-41C1-931B-BAE2E2E33B6E}"/>
    <cellStyle name="Normal 2 2 2 2 32 4 2 2 2" xfId="36184" xr:uid="{176FC6F2-1FC0-4C60-B0CB-2199F5AFABB5}"/>
    <cellStyle name="Normal 2 2 2 2 32 4 2 3" xfId="22603" xr:uid="{1EC543B9-40C5-4F53-80C8-49DACD58168F}"/>
    <cellStyle name="Normal 2 2 2 2 32 4 2 3 2" xfId="42971" xr:uid="{0B53D7F7-8DB6-495D-B6A0-31FBD071B3BE}"/>
    <cellStyle name="Normal 2 2 2 2 32 4 2 4" xfId="29392" xr:uid="{DAC1E9D8-3F20-42A5-94F5-4AC3D02BD8A3}"/>
    <cellStyle name="Normal 2 2 2 2 32 4 2 5" xfId="49760" xr:uid="{DE54ED80-AB89-4AC6-8FFD-AF1124FED8E8}"/>
    <cellStyle name="Normal 2 2 2 2 32 4 3" xfId="12968" xr:uid="{8702EB8B-01CC-4984-B755-43BC3B5A967F}"/>
    <cellStyle name="Normal 2 2 2 2 32 4 3 2" xfId="33336" xr:uid="{74BF4346-3A94-47BF-9934-266797798B01}"/>
    <cellStyle name="Normal 2 2 2 2 32 4 4" xfId="19755" xr:uid="{07D6D778-9AD8-4654-BA97-A266006561A7}"/>
    <cellStyle name="Normal 2 2 2 2 32 4 4 2" xfId="40123" xr:uid="{6A6F917A-A965-42E7-B87D-BB41AD3F4B62}"/>
    <cellStyle name="Normal 2 2 2 2 32 4 5" xfId="26544" xr:uid="{9AA4B370-7667-447E-A512-CA4730C9F406}"/>
    <cellStyle name="Normal 2 2 2 2 32 4 6" xfId="46912" xr:uid="{342626E3-D069-4219-BE0B-0A52A004760B}"/>
    <cellStyle name="Normal 2 2 2 2 32 5" xfId="2830" xr:uid="{83B26647-607E-420A-9069-488062925673}"/>
    <cellStyle name="Normal 2 2 2 2 32 5 2" xfId="5750" xr:uid="{7F395EBD-5AAB-4432-A3C9-5D72E16E2D14}"/>
    <cellStyle name="Normal 2 2 2 2 32 5 2 2" xfId="14392" xr:uid="{30D5CF19-986A-4040-9269-67E77172854A}"/>
    <cellStyle name="Normal 2 2 2 2 32 5 2 2 2" xfId="34760" xr:uid="{7E63082E-2E15-47DF-A68D-0C4CF63ECDE7}"/>
    <cellStyle name="Normal 2 2 2 2 32 5 2 3" xfId="21179" xr:uid="{EB0D98A2-DAA9-4FE9-82E1-EA48206DA25F}"/>
    <cellStyle name="Normal 2 2 2 2 32 5 2 3 2" xfId="41547" xr:uid="{03A2DE7D-D088-4615-996F-4077C0E89080}"/>
    <cellStyle name="Normal 2 2 2 2 32 5 2 4" xfId="27968" xr:uid="{98744ECE-0D9C-4981-8CE0-AD0E3216575F}"/>
    <cellStyle name="Normal 2 2 2 2 32 5 2 5" xfId="48336" xr:uid="{ED842433-72F4-41FF-856A-B96F001D5512}"/>
    <cellStyle name="Normal 2 2 2 2 32 5 3" xfId="11544" xr:uid="{8FC960BF-1459-4C45-A3A1-977CD2E76D0B}"/>
    <cellStyle name="Normal 2 2 2 2 32 5 3 2" xfId="31912" xr:uid="{3A07D084-5076-4CCB-8E9C-D31AEE45B5B3}"/>
    <cellStyle name="Normal 2 2 2 2 32 5 4" xfId="18331" xr:uid="{5EAB4884-F9C4-4949-ACA8-316B6DA4BE89}"/>
    <cellStyle name="Normal 2 2 2 2 32 5 4 2" xfId="38699" xr:uid="{BBEB2513-5FB5-479B-AE80-E8AE803352C9}"/>
    <cellStyle name="Normal 2 2 2 2 32 5 5" xfId="25120" xr:uid="{CF4C95E2-02FB-4CF6-89FB-25D4CFEFAA33}"/>
    <cellStyle name="Normal 2 2 2 2 32 5 6" xfId="45488" xr:uid="{2F1A1CB4-50BF-4E49-9163-CBF98B5A51F0}"/>
    <cellStyle name="Normal 2 2 2 2 32 6" xfId="5038" xr:uid="{9C451711-69CA-41E9-9EF0-A9A9139F57F0}"/>
    <cellStyle name="Normal 2 2 2 2 32 6 2" xfId="13680" xr:uid="{65B9485A-1746-44D8-AA2B-ED82946C7A73}"/>
    <cellStyle name="Normal 2 2 2 2 32 6 2 2" xfId="34048" xr:uid="{49E12A05-AFA6-45A6-8A02-58FDFD88B3E3}"/>
    <cellStyle name="Normal 2 2 2 2 32 6 3" xfId="20467" xr:uid="{3C56E377-8D14-4B4C-B982-3140828CCCFA}"/>
    <cellStyle name="Normal 2 2 2 2 32 6 3 2" xfId="40835" xr:uid="{CB3D9B85-111C-49BF-AF9B-647D63BA0AE9}"/>
    <cellStyle name="Normal 2 2 2 2 32 6 4" xfId="27256" xr:uid="{CF7A6464-3E30-4B05-9E18-85BE9D420382}"/>
    <cellStyle name="Normal 2 2 2 2 32 6 5" xfId="47624" xr:uid="{A618687C-6F3F-4340-BE10-CD847253E570}"/>
    <cellStyle name="Normal 2 2 2 2 32 7" xfId="1946" xr:uid="{94276C55-49BD-405C-9B99-0CD306B3939A}"/>
    <cellStyle name="Normal 2 2 2 2 32 7 2" xfId="10832" xr:uid="{D2176627-C647-4C4B-8A7C-8D3DE880B167}"/>
    <cellStyle name="Normal 2 2 2 2 32 7 2 2" xfId="31200" xr:uid="{5447E868-93E7-4870-A53C-393AFA289817}"/>
    <cellStyle name="Normal 2 2 2 2 32 7 3" xfId="17619" xr:uid="{F020A904-F4CD-4277-B984-31A0721602BD}"/>
    <cellStyle name="Normal 2 2 2 2 32 7 3 2" xfId="37987" xr:uid="{6309566C-BACF-4A57-AF6C-8E0F264B9FBC}"/>
    <cellStyle name="Normal 2 2 2 2 32 7 4" xfId="24408" xr:uid="{CCDCFDF9-CFC7-4139-A4BA-8E0CB58E9259}"/>
    <cellStyle name="Normal 2 2 2 2 32 7 5" xfId="44776" xr:uid="{CE772AD2-8D3B-4AA1-B4D3-C28857416203}"/>
    <cellStyle name="Normal 2 2 2 2 32 8" xfId="9926" xr:uid="{3AEDB4E0-1F2F-4159-A385-5317DFF1E082}"/>
    <cellStyle name="Normal 2 2 2 2 32 8 2" xfId="30294" xr:uid="{EDA540FF-7B4E-476A-A0C3-F0103CA27D30}"/>
    <cellStyle name="Normal 2 2 2 2 32 9" xfId="16714" xr:uid="{3CA6AB78-EE4E-4CD8-B6E1-42F5034FD0F0}"/>
    <cellStyle name="Normal 2 2 2 2 32 9 2" xfId="37082" xr:uid="{02A336BF-FE46-4DA2-816C-482E0F74B0F4}"/>
    <cellStyle name="Normal 2 2 2 2 32_Exec Drivers" xfId="8368" xr:uid="{5B604ED9-A11A-4C88-9EB7-2F277AA96102}"/>
    <cellStyle name="Normal 2 2 2 2 33" xfId="431" xr:uid="{C86CBDC1-CE6C-4BFC-BEA1-C4C683A60D61}"/>
    <cellStyle name="Normal 2 2 2 2 33 10" xfId="23514" xr:uid="{6D2295CC-EBFA-4264-A5A8-95EEFA5601D5}"/>
    <cellStyle name="Normal 2 2 2 2 33 11" xfId="43882" xr:uid="{50C0B4E1-6509-4A6C-960F-83972FCC41EE}"/>
    <cellStyle name="Normal 2 2 2 2 33 2" xfId="1605" xr:uid="{64C85D15-92A2-48BD-9529-54F9B4DE4C60}"/>
    <cellStyle name="Normal 2 2 2 2 33 2 10" xfId="44465" xr:uid="{7076EABF-C592-4366-98DE-BF085E150F62}"/>
    <cellStyle name="Normal 2 2 2 2 33 2 2" xfId="4139" xr:uid="{744FCD01-886D-4874-921E-0B7C82E5078B}"/>
    <cellStyle name="Normal 2 2 2 2 33 2 2 2" xfId="6987" xr:uid="{17FFE1C9-D2F9-401F-97BB-BE7C68FD742D}"/>
    <cellStyle name="Normal 2 2 2 2 33 2 2 2 2" xfId="15629" xr:uid="{0F306DE8-6CC3-4E54-B632-CD2C77BAD52B}"/>
    <cellStyle name="Normal 2 2 2 2 33 2 2 2 2 2" xfId="35997" xr:uid="{FE287EB8-0C9F-402A-BD4B-1D7D1F6707E1}"/>
    <cellStyle name="Normal 2 2 2 2 33 2 2 2 3" xfId="22416" xr:uid="{9D0022AE-7DAE-400F-A9AC-2D3492EA0DC8}"/>
    <cellStyle name="Normal 2 2 2 2 33 2 2 2 3 2" xfId="42784" xr:uid="{C2AD0234-75FC-4765-A7D7-76DEE24C25A8}"/>
    <cellStyle name="Normal 2 2 2 2 33 2 2 2 4" xfId="29205" xr:uid="{F43A098D-2AA3-4726-92D1-ADCD1FD12669}"/>
    <cellStyle name="Normal 2 2 2 2 33 2 2 2 5" xfId="49573" xr:uid="{23979A01-8BBD-46A7-9DAA-98092B07BE7F}"/>
    <cellStyle name="Normal 2 2 2 2 33 2 2 3" xfId="12781" xr:uid="{F511C561-BE4D-47DA-948A-49840F4FFD16}"/>
    <cellStyle name="Normal 2 2 2 2 33 2 2 3 2" xfId="33149" xr:uid="{5BC82CC0-5EB6-4C74-88C5-B56ABC4FCA22}"/>
    <cellStyle name="Normal 2 2 2 2 33 2 2 4" xfId="19568" xr:uid="{CB60468C-178D-46E7-B86B-EEBCFF37DF4C}"/>
    <cellStyle name="Normal 2 2 2 2 33 2 2 4 2" xfId="39936" xr:uid="{608C7900-EC86-46D4-93F2-152FEC361C80}"/>
    <cellStyle name="Normal 2 2 2 2 33 2 2 5" xfId="26357" xr:uid="{6EB66CF4-540D-4B4B-A8BF-0F988CC0CFEC}"/>
    <cellStyle name="Normal 2 2 2 2 33 2 2 6" xfId="46725" xr:uid="{8AEBA4CC-7824-4817-A4CB-A60B2505940B}"/>
    <cellStyle name="Normal 2 2 2 2 33 2 2_Exec Drivers" xfId="8725" xr:uid="{BAA2DD11-0C35-45B7-B27C-D7FB5AE8E318}"/>
    <cellStyle name="Normal 2 2 2 2 33 2 3" xfId="4851" xr:uid="{F8B2D6B0-4738-403A-A95C-E83D5675F5D2}"/>
    <cellStyle name="Normal 2 2 2 2 33 2 3 2" xfId="7699" xr:uid="{70952B74-05F7-4F66-BDDB-1A154B0B23FD}"/>
    <cellStyle name="Normal 2 2 2 2 33 2 3 2 2" xfId="16341" xr:uid="{531442D3-446E-4BC8-B360-11D72FFC3E6F}"/>
    <cellStyle name="Normal 2 2 2 2 33 2 3 2 2 2" xfId="36709" xr:uid="{52DE8F65-A136-4AE6-B873-E40CBDF1EAB0}"/>
    <cellStyle name="Normal 2 2 2 2 33 2 3 2 3" xfId="23128" xr:uid="{B24EAE59-B6E5-4324-872C-40D16295F232}"/>
    <cellStyle name="Normal 2 2 2 2 33 2 3 2 3 2" xfId="43496" xr:uid="{0186ED9C-6C82-4395-BE93-C3BED757254D}"/>
    <cellStyle name="Normal 2 2 2 2 33 2 3 2 4" xfId="29917" xr:uid="{D7C56CF0-575E-4948-AE8D-AFA1B2D6175A}"/>
    <cellStyle name="Normal 2 2 2 2 33 2 3 2 5" xfId="50285" xr:uid="{992448E2-2742-45A9-B5BB-BB10E11C4914}"/>
    <cellStyle name="Normal 2 2 2 2 33 2 3 3" xfId="13493" xr:uid="{5D8BCE38-323F-477C-9884-96F42BDCBCD7}"/>
    <cellStyle name="Normal 2 2 2 2 33 2 3 3 2" xfId="33861" xr:uid="{F5858983-104E-492E-B0D1-445F09F2CCEE}"/>
    <cellStyle name="Normal 2 2 2 2 33 2 3 4" xfId="20280" xr:uid="{B8DFBBFC-653B-4F04-A501-938F1095CA86}"/>
    <cellStyle name="Normal 2 2 2 2 33 2 3 4 2" xfId="40648" xr:uid="{8CC43FD4-8691-4F5E-89F3-AEEC4BCC9A8B}"/>
    <cellStyle name="Normal 2 2 2 2 33 2 3 5" xfId="27069" xr:uid="{C1206614-6336-4EBD-A6F3-AC7C1E38A45E}"/>
    <cellStyle name="Normal 2 2 2 2 33 2 3 6" xfId="47437" xr:uid="{4B3F2952-310E-45CD-9BE6-06B5227FFDC3}"/>
    <cellStyle name="Normal 2 2 2 2 33 2 4" xfId="3391" xr:uid="{65ECC603-F336-4701-B6F9-23D45D0B7578}"/>
    <cellStyle name="Normal 2 2 2 2 33 2 4 2" xfId="6275" xr:uid="{EDD95A7B-8CC1-4FA4-BE47-56B505B292DB}"/>
    <cellStyle name="Normal 2 2 2 2 33 2 4 2 2" xfId="14917" xr:uid="{F0C4C111-AC97-44EE-8617-B3185A1F15C0}"/>
    <cellStyle name="Normal 2 2 2 2 33 2 4 2 2 2" xfId="35285" xr:uid="{2685D268-AC5D-4597-8990-26C7BD8AF31F}"/>
    <cellStyle name="Normal 2 2 2 2 33 2 4 2 3" xfId="21704" xr:uid="{766C32CC-485E-4B48-B2A8-EB1790B1FAAE}"/>
    <cellStyle name="Normal 2 2 2 2 33 2 4 2 3 2" xfId="42072" xr:uid="{EC7D2307-EAFB-4D00-A22D-576EA2F3248A}"/>
    <cellStyle name="Normal 2 2 2 2 33 2 4 2 4" xfId="28493" xr:uid="{4B359633-384F-4BA7-B4A9-0D8C2EF898B7}"/>
    <cellStyle name="Normal 2 2 2 2 33 2 4 2 5" xfId="48861" xr:uid="{BE82EFED-E5EC-4BEE-900A-C73C297C0C3C}"/>
    <cellStyle name="Normal 2 2 2 2 33 2 4 3" xfId="12069" xr:uid="{38B59520-F671-4A61-9ABE-9C63945ACC66}"/>
    <cellStyle name="Normal 2 2 2 2 33 2 4 3 2" xfId="32437" xr:uid="{7F03436E-EAC9-4B6C-8803-B60CE6BDA4C3}"/>
    <cellStyle name="Normal 2 2 2 2 33 2 4 4" xfId="18856" xr:uid="{5878FA33-7A03-4218-BAAC-262197CB03AF}"/>
    <cellStyle name="Normal 2 2 2 2 33 2 4 4 2" xfId="39224" xr:uid="{A14911FD-7EDF-4C63-B99B-6C1E39E5F482}"/>
    <cellStyle name="Normal 2 2 2 2 33 2 4 5" xfId="25645" xr:uid="{DF551D0D-5BB8-4D3C-83FC-C1462B81E455}"/>
    <cellStyle name="Normal 2 2 2 2 33 2 4 6" xfId="46013" xr:uid="{A9193A1D-BE7C-436A-8087-E3E86DE91328}"/>
    <cellStyle name="Normal 2 2 2 2 33 2 5" xfId="5563" xr:uid="{BF9D925E-E6A2-4A21-A54A-A689B568BD58}"/>
    <cellStyle name="Normal 2 2 2 2 33 2 5 2" xfId="14205" xr:uid="{44DB37DD-09AF-4567-9024-CAF81B57E862}"/>
    <cellStyle name="Normal 2 2 2 2 33 2 5 2 2" xfId="34573" xr:uid="{9FF152E2-2E37-4FF1-B1BA-091C05965650}"/>
    <cellStyle name="Normal 2 2 2 2 33 2 5 3" xfId="20992" xr:uid="{F94FEE5F-243D-43F5-9F13-ECA51F11F2E7}"/>
    <cellStyle name="Normal 2 2 2 2 33 2 5 3 2" xfId="41360" xr:uid="{F84E9FA9-2535-4552-B9F2-397C810D50B7}"/>
    <cellStyle name="Normal 2 2 2 2 33 2 5 4" xfId="27781" xr:uid="{990A1641-0472-4C6D-83FB-ADECE5E81874}"/>
    <cellStyle name="Normal 2 2 2 2 33 2 5 5" xfId="48149" xr:uid="{0334EDE0-CB82-457E-B798-819A341683FA}"/>
    <cellStyle name="Normal 2 2 2 2 33 2 6" xfId="2642" xr:uid="{3FDFF6A7-EC4A-4973-B640-ABBF9D01C320}"/>
    <cellStyle name="Normal 2 2 2 2 33 2 6 2" xfId="11357" xr:uid="{E4623B8D-0ECE-41AD-A46C-8E0850ED1804}"/>
    <cellStyle name="Normal 2 2 2 2 33 2 6 2 2" xfId="31725" xr:uid="{516193D9-FFA0-4E0D-9392-09ABE67B7DEA}"/>
    <cellStyle name="Normal 2 2 2 2 33 2 6 3" xfId="18144" xr:uid="{D930FB2E-BE63-4488-BF50-90FE7DFF2472}"/>
    <cellStyle name="Normal 2 2 2 2 33 2 6 3 2" xfId="38512" xr:uid="{9118D723-E4AC-4C31-AEF9-3F54585EE192}"/>
    <cellStyle name="Normal 2 2 2 2 33 2 6 4" xfId="24933" xr:uid="{A3445500-73C6-4BFD-8DB7-A48C550AD2D7}"/>
    <cellStyle name="Normal 2 2 2 2 33 2 6 5" xfId="45301" xr:uid="{7567541B-6D79-4D55-81AD-458FBD79F4EE}"/>
    <cellStyle name="Normal 2 2 2 2 33 2 7" xfId="10521" xr:uid="{8FF9810F-3560-4603-AAC9-5CAC216452BA}"/>
    <cellStyle name="Normal 2 2 2 2 33 2 7 2" xfId="30889" xr:uid="{A0D77298-6393-448C-83B6-8D97F86D227C}"/>
    <cellStyle name="Normal 2 2 2 2 33 2 8" xfId="17308" xr:uid="{6E3B822F-3E65-4757-88C3-E91DD0F54BF2}"/>
    <cellStyle name="Normal 2 2 2 2 33 2 8 2" xfId="37676" xr:uid="{A9E785A3-24F8-4D9A-916A-8C3E233FBBD1}"/>
    <cellStyle name="Normal 2 2 2 2 33 2 9" xfId="24097" xr:uid="{2DE7BB24-A7E7-40E0-BD42-400A04A4B1C8}"/>
    <cellStyle name="Normal 2 2 2 2 33 2_Exec Drivers" xfId="2125" xr:uid="{74ACD22A-0E35-4357-90F9-723732A3D3D2}"/>
    <cellStyle name="Normal 2 2 2 2 33 3" xfId="3579" xr:uid="{7AEA509F-11E1-4BC8-943F-5D5800845C4E}"/>
    <cellStyle name="Normal 2 2 2 2 33 3 2" xfId="6463" xr:uid="{1C86F432-A26E-427C-A791-805C466C54B6}"/>
    <cellStyle name="Normal 2 2 2 2 33 3 2 2" xfId="15105" xr:uid="{5F6AA333-5527-40F5-845D-0A02919A50E4}"/>
    <cellStyle name="Normal 2 2 2 2 33 3 2 2 2" xfId="35473" xr:uid="{22FFA5A5-7673-4855-A36A-2A130E78DF27}"/>
    <cellStyle name="Normal 2 2 2 2 33 3 2 3" xfId="21892" xr:uid="{F29DF50E-CD6A-49ED-BAD6-85E54885BFD6}"/>
    <cellStyle name="Normal 2 2 2 2 33 3 2 3 2" xfId="42260" xr:uid="{02F6AD10-79FD-4768-B9AA-A553EBB88D2E}"/>
    <cellStyle name="Normal 2 2 2 2 33 3 2 4" xfId="28681" xr:uid="{33A9536E-B17F-428C-AAD2-88FED6469B80}"/>
    <cellStyle name="Normal 2 2 2 2 33 3 2 5" xfId="49049" xr:uid="{88BE19C4-99C2-4E19-9916-9B814F820B0B}"/>
    <cellStyle name="Normal 2 2 2 2 33 3 3" xfId="12257" xr:uid="{0D287550-45DB-4F57-8F15-F07E9B745879}"/>
    <cellStyle name="Normal 2 2 2 2 33 3 3 2" xfId="32625" xr:uid="{B4DD65F8-71FA-4A46-8670-7A11A4D2E676}"/>
    <cellStyle name="Normal 2 2 2 2 33 3 4" xfId="19044" xr:uid="{CE35EF29-17EF-48E4-9A28-168A83DDC0D0}"/>
    <cellStyle name="Normal 2 2 2 2 33 3 4 2" xfId="39412" xr:uid="{1BFE6D9F-653B-445D-A1F5-768CC7C90863}"/>
    <cellStyle name="Normal 2 2 2 2 33 3 5" xfId="25833" xr:uid="{954C44D1-A5E1-4CDF-A5A2-675C690D13FB}"/>
    <cellStyle name="Normal 2 2 2 2 33 3 6" xfId="46201" xr:uid="{CBB426CF-935C-4CD3-9F0E-61C086CAF246}"/>
    <cellStyle name="Normal 2 2 2 2 33 3_Exec Drivers" xfId="8395" xr:uid="{614B25E4-400B-4C6F-BB6D-AD112F08F51E}"/>
    <cellStyle name="Normal 2 2 2 2 33 4" xfId="4327" xr:uid="{DB9F77B4-3409-407A-9C78-01346E295202}"/>
    <cellStyle name="Normal 2 2 2 2 33 4 2" xfId="7175" xr:uid="{DCB95328-66E5-49C5-A510-54991A4194BC}"/>
    <cellStyle name="Normal 2 2 2 2 33 4 2 2" xfId="15817" xr:uid="{307CCEA6-94AC-4DB9-80C2-2C4AC0B75702}"/>
    <cellStyle name="Normal 2 2 2 2 33 4 2 2 2" xfId="36185" xr:uid="{40AFD0CC-A5B1-4C1B-A391-1667FADC84B5}"/>
    <cellStyle name="Normal 2 2 2 2 33 4 2 3" xfId="22604" xr:uid="{48B00CC4-BB61-4EED-9DE3-64BEBEB994ED}"/>
    <cellStyle name="Normal 2 2 2 2 33 4 2 3 2" xfId="42972" xr:uid="{F8329CE8-FCB8-436B-B68A-5D837DFFC3B9}"/>
    <cellStyle name="Normal 2 2 2 2 33 4 2 4" xfId="29393" xr:uid="{A793F2B0-9F22-4C59-AD08-DEC6F13F6062}"/>
    <cellStyle name="Normal 2 2 2 2 33 4 2 5" xfId="49761" xr:uid="{10605568-02A1-4951-AB68-71CA6A2C47A7}"/>
    <cellStyle name="Normal 2 2 2 2 33 4 3" xfId="12969" xr:uid="{CB042124-9CF5-42DC-A6CD-89887174F4B3}"/>
    <cellStyle name="Normal 2 2 2 2 33 4 3 2" xfId="33337" xr:uid="{A245646A-B1A8-4C88-8F9B-D3553151B790}"/>
    <cellStyle name="Normal 2 2 2 2 33 4 4" xfId="19756" xr:uid="{6B557A91-E0CD-48A0-9AA7-7188E4AB0597}"/>
    <cellStyle name="Normal 2 2 2 2 33 4 4 2" xfId="40124" xr:uid="{8C0F7AF8-3674-4A11-B39D-38C28AD232FE}"/>
    <cellStyle name="Normal 2 2 2 2 33 4 5" xfId="26545" xr:uid="{0809641C-30E4-4251-9BB5-D797B281EAB6}"/>
    <cellStyle name="Normal 2 2 2 2 33 4 6" xfId="46913" xr:uid="{FC862C02-6EC6-479F-9D71-7F844976DD55}"/>
    <cellStyle name="Normal 2 2 2 2 33 5" xfId="2831" xr:uid="{D2B910EA-60DD-4CBD-9F43-8599E4265D41}"/>
    <cellStyle name="Normal 2 2 2 2 33 5 2" xfId="5751" xr:uid="{4651E6FB-B37A-4320-952B-B74F132C260D}"/>
    <cellStyle name="Normal 2 2 2 2 33 5 2 2" xfId="14393" xr:uid="{88D6ECFA-97F2-49A4-A4A2-D85C0CD0B18F}"/>
    <cellStyle name="Normal 2 2 2 2 33 5 2 2 2" xfId="34761" xr:uid="{FD096110-DBF2-4C7E-B0EF-9044AF1F1FF2}"/>
    <cellStyle name="Normal 2 2 2 2 33 5 2 3" xfId="21180" xr:uid="{C8A63252-289F-4FB8-9DB3-043983ACCE5F}"/>
    <cellStyle name="Normal 2 2 2 2 33 5 2 3 2" xfId="41548" xr:uid="{08A8171F-D62A-44E6-BA2E-A4D501E2A359}"/>
    <cellStyle name="Normal 2 2 2 2 33 5 2 4" xfId="27969" xr:uid="{8CFC566E-F82F-4A11-BE3F-74858024F640}"/>
    <cellStyle name="Normal 2 2 2 2 33 5 2 5" xfId="48337" xr:uid="{F66A7224-5E01-4719-BC41-0E70E100B40A}"/>
    <cellStyle name="Normal 2 2 2 2 33 5 3" xfId="11545" xr:uid="{FE8F75DF-5DCB-4121-B813-55DD0750A43D}"/>
    <cellStyle name="Normal 2 2 2 2 33 5 3 2" xfId="31913" xr:uid="{D71B2BD8-B712-4390-AD51-244EB1F0C864}"/>
    <cellStyle name="Normal 2 2 2 2 33 5 4" xfId="18332" xr:uid="{6911F56D-BB97-47F2-96A9-A71AF9DF1134}"/>
    <cellStyle name="Normal 2 2 2 2 33 5 4 2" xfId="38700" xr:uid="{CDBEF745-665C-47BF-858E-74186902CDB4}"/>
    <cellStyle name="Normal 2 2 2 2 33 5 5" xfId="25121" xr:uid="{DD92AB69-7F8F-4D11-A338-E265E816C16E}"/>
    <cellStyle name="Normal 2 2 2 2 33 5 6" xfId="45489" xr:uid="{2973DB56-47F5-423B-A8AB-48F8E7D32697}"/>
    <cellStyle name="Normal 2 2 2 2 33 6" xfId="5039" xr:uid="{07DBED7F-1A27-44B9-A24D-4F67729B36AC}"/>
    <cellStyle name="Normal 2 2 2 2 33 6 2" xfId="13681" xr:uid="{6C6F3C00-991F-4993-8378-0F9548838EC3}"/>
    <cellStyle name="Normal 2 2 2 2 33 6 2 2" xfId="34049" xr:uid="{6B7A5AF9-50AA-4BBD-8C4E-C833186763B3}"/>
    <cellStyle name="Normal 2 2 2 2 33 6 3" xfId="20468" xr:uid="{B26F96CF-6788-4766-BB57-C5DF7C6179BC}"/>
    <cellStyle name="Normal 2 2 2 2 33 6 3 2" xfId="40836" xr:uid="{4C3E5FCC-01D9-4BE7-87BE-322C400B6288}"/>
    <cellStyle name="Normal 2 2 2 2 33 6 4" xfId="27257" xr:uid="{C4405FA9-F8AA-4F8C-92EF-61D1815E3FBF}"/>
    <cellStyle name="Normal 2 2 2 2 33 6 5" xfId="47625" xr:uid="{400505F8-5ABC-4737-951C-E143639BF1BE}"/>
    <cellStyle name="Normal 2 2 2 2 33 7" xfId="1947" xr:uid="{A37B620D-280F-401E-84ED-56E25D604174}"/>
    <cellStyle name="Normal 2 2 2 2 33 7 2" xfId="10833" xr:uid="{CE4179A9-EAFF-4FBC-A3BB-26476E987819}"/>
    <cellStyle name="Normal 2 2 2 2 33 7 2 2" xfId="31201" xr:uid="{1240146A-DCC2-4B8A-BB20-1227AD93E518}"/>
    <cellStyle name="Normal 2 2 2 2 33 7 3" xfId="17620" xr:uid="{DBDDD2FA-0BA0-435D-8B4B-4A787254609A}"/>
    <cellStyle name="Normal 2 2 2 2 33 7 3 2" xfId="37988" xr:uid="{25B646E3-A182-4540-B89C-B688B002DF48}"/>
    <cellStyle name="Normal 2 2 2 2 33 7 4" xfId="24409" xr:uid="{BD9A2354-D35D-4960-845D-1D530B561523}"/>
    <cellStyle name="Normal 2 2 2 2 33 7 5" xfId="44777" xr:uid="{88C8B202-E47C-4E5B-BB20-D18F394AA492}"/>
    <cellStyle name="Normal 2 2 2 2 33 8" xfId="9937" xr:uid="{A6C41846-7544-47C0-8573-64C26259B7B5}"/>
    <cellStyle name="Normal 2 2 2 2 33 8 2" xfId="30305" xr:uid="{7F1976EF-9784-4FE8-803A-D378A18662B1}"/>
    <cellStyle name="Normal 2 2 2 2 33 9" xfId="16725" xr:uid="{0BA1B45F-1A51-4F88-946C-526526FEA68F}"/>
    <cellStyle name="Normal 2 2 2 2 33 9 2" xfId="37093" xr:uid="{98380C7D-0F2B-4969-835B-A9FB4ADCEF1F}"/>
    <cellStyle name="Normal 2 2 2 2 33_Exec Drivers" xfId="9329" xr:uid="{20B96CF1-1B8A-4573-BB0D-7B56B1434060}"/>
    <cellStyle name="Normal 2 2 2 2 34" xfId="447" xr:uid="{9F2F7B39-12D6-4F88-978C-D4D005F296A5}"/>
    <cellStyle name="Normal 2 2 2 2 34 10" xfId="23522" xr:uid="{B87FF7C3-559A-4AAC-B55B-36F07C42596B}"/>
    <cellStyle name="Normal 2 2 2 2 34 11" xfId="43890" xr:uid="{549B8967-9C94-4993-B2C5-C4D908AC385D}"/>
    <cellStyle name="Normal 2 2 2 2 34 2" xfId="1613" xr:uid="{998C2B41-F299-4F71-8773-65C07B3D2D44}"/>
    <cellStyle name="Normal 2 2 2 2 34 2 10" xfId="44473" xr:uid="{066E5C2E-0AC7-4D1C-BCFF-706BB341A087}"/>
    <cellStyle name="Normal 2 2 2 2 34 2 2" xfId="4147" xr:uid="{B24CE439-1CB8-4E18-A63E-ECE40A20ED2B}"/>
    <cellStyle name="Normal 2 2 2 2 34 2 2 2" xfId="6995" xr:uid="{0AC4537B-5044-4097-B6D5-70BD3D7B7F72}"/>
    <cellStyle name="Normal 2 2 2 2 34 2 2 2 2" xfId="15637" xr:uid="{7AEE628C-C5C0-4FD7-9E18-1DA6DC54961D}"/>
    <cellStyle name="Normal 2 2 2 2 34 2 2 2 2 2" xfId="36005" xr:uid="{CD2B0EAC-A745-4AB7-B9A1-FFB0A8308D58}"/>
    <cellStyle name="Normal 2 2 2 2 34 2 2 2 3" xfId="22424" xr:uid="{3CD35189-10D6-4004-B5D0-85C644D03E2D}"/>
    <cellStyle name="Normal 2 2 2 2 34 2 2 2 3 2" xfId="42792" xr:uid="{79B37833-C1F1-4A27-98DD-44DD42C3E8A2}"/>
    <cellStyle name="Normal 2 2 2 2 34 2 2 2 4" xfId="29213" xr:uid="{D236C3DD-8E7A-41BD-B13C-7092EBB0DD65}"/>
    <cellStyle name="Normal 2 2 2 2 34 2 2 2 5" xfId="49581" xr:uid="{689B9289-DC04-4EB2-9EA4-FB879BA68522}"/>
    <cellStyle name="Normal 2 2 2 2 34 2 2 3" xfId="12789" xr:uid="{77395CBA-0037-4C32-B941-5EC6E88BA501}"/>
    <cellStyle name="Normal 2 2 2 2 34 2 2 3 2" xfId="33157" xr:uid="{9A07D0E4-87A2-4D1A-8942-5DDE6162B9F8}"/>
    <cellStyle name="Normal 2 2 2 2 34 2 2 4" xfId="19576" xr:uid="{3B770156-6573-47D4-8553-337BB2C4E4CB}"/>
    <cellStyle name="Normal 2 2 2 2 34 2 2 4 2" xfId="39944" xr:uid="{D61192B7-772F-4F6E-BBF3-26B2EB7ACBC2}"/>
    <cellStyle name="Normal 2 2 2 2 34 2 2 5" xfId="26365" xr:uid="{44675FAB-A47A-445F-9107-FB2FCB6CF9E7}"/>
    <cellStyle name="Normal 2 2 2 2 34 2 2 6" xfId="46733" xr:uid="{2647FBC0-745A-48AC-8FA5-779AB21A9475}"/>
    <cellStyle name="Normal 2 2 2 2 34 2 2_Exec Drivers" xfId="2349" xr:uid="{4C083D57-528F-493F-81BF-54EBF4621263}"/>
    <cellStyle name="Normal 2 2 2 2 34 2 3" xfId="4859" xr:uid="{24F955FE-272F-47D9-B65C-BFA479F6CD0D}"/>
    <cellStyle name="Normal 2 2 2 2 34 2 3 2" xfId="7707" xr:uid="{F57D1076-1159-48B5-AA5E-2CE7024ECC2F}"/>
    <cellStyle name="Normal 2 2 2 2 34 2 3 2 2" xfId="16349" xr:uid="{20CB256B-B915-4EA4-9B19-958098DF9D0F}"/>
    <cellStyle name="Normal 2 2 2 2 34 2 3 2 2 2" xfId="36717" xr:uid="{E3B13890-F33F-4669-ADEE-5D74A5B532F7}"/>
    <cellStyle name="Normal 2 2 2 2 34 2 3 2 3" xfId="23136" xr:uid="{78BF42C6-A5D1-4409-9A37-1C2D24E076BB}"/>
    <cellStyle name="Normal 2 2 2 2 34 2 3 2 3 2" xfId="43504" xr:uid="{ACCB7539-E240-4A15-A013-9B04638E3FB8}"/>
    <cellStyle name="Normal 2 2 2 2 34 2 3 2 4" xfId="29925" xr:uid="{53AC062D-6CD9-4064-B58B-627213393D78}"/>
    <cellStyle name="Normal 2 2 2 2 34 2 3 2 5" xfId="50293" xr:uid="{D1290253-FE8A-47AF-87F6-8791E48C983B}"/>
    <cellStyle name="Normal 2 2 2 2 34 2 3 3" xfId="13501" xr:uid="{82659B3E-1D32-4389-9F28-F8C84ACAB860}"/>
    <cellStyle name="Normal 2 2 2 2 34 2 3 3 2" xfId="33869" xr:uid="{C1E78AF2-BFB2-402F-ACDD-4556B623A317}"/>
    <cellStyle name="Normal 2 2 2 2 34 2 3 4" xfId="20288" xr:uid="{C41AD3E5-017F-4200-8305-BD68F929DBA1}"/>
    <cellStyle name="Normal 2 2 2 2 34 2 3 4 2" xfId="40656" xr:uid="{90CC8963-8E54-4DB6-8946-EB8935662A20}"/>
    <cellStyle name="Normal 2 2 2 2 34 2 3 5" xfId="27077" xr:uid="{3A1161F1-523E-449B-9F4D-7E65759F8A00}"/>
    <cellStyle name="Normal 2 2 2 2 34 2 3 6" xfId="47445" xr:uid="{377E0376-7158-423D-90EB-66A6410B4059}"/>
    <cellStyle name="Normal 2 2 2 2 34 2 4" xfId="3399" xr:uid="{43EDB6AF-EA63-4436-93AE-345CC2C1746A}"/>
    <cellStyle name="Normal 2 2 2 2 34 2 4 2" xfId="6283" xr:uid="{6F6E39FA-A7A2-45EE-BC4A-E93BF5A2911E}"/>
    <cellStyle name="Normal 2 2 2 2 34 2 4 2 2" xfId="14925" xr:uid="{2EE973B8-5E4B-4BE5-9E24-1AE4D9E04E37}"/>
    <cellStyle name="Normal 2 2 2 2 34 2 4 2 2 2" xfId="35293" xr:uid="{B30EDA9E-DA7C-4F5D-809B-6F3FD2E1F7DC}"/>
    <cellStyle name="Normal 2 2 2 2 34 2 4 2 3" xfId="21712" xr:uid="{ED8B174B-FE03-4758-B087-7D6F66E4059A}"/>
    <cellStyle name="Normal 2 2 2 2 34 2 4 2 3 2" xfId="42080" xr:uid="{62A6A168-EEC9-48DA-A463-F1B76CBA20B4}"/>
    <cellStyle name="Normal 2 2 2 2 34 2 4 2 4" xfId="28501" xr:uid="{FEEE5C16-3ECC-45A6-BA48-6B31AC7DA4BC}"/>
    <cellStyle name="Normal 2 2 2 2 34 2 4 2 5" xfId="48869" xr:uid="{27572A08-EB55-453D-AAD9-0740C477D404}"/>
    <cellStyle name="Normal 2 2 2 2 34 2 4 3" xfId="12077" xr:uid="{6877B86F-CF02-4F89-B0D6-C98E9A802C63}"/>
    <cellStyle name="Normal 2 2 2 2 34 2 4 3 2" xfId="32445" xr:uid="{9B772CAA-D026-411D-9D8A-2A56DAADD1D2}"/>
    <cellStyle name="Normal 2 2 2 2 34 2 4 4" xfId="18864" xr:uid="{82ABAC5F-2279-47AF-88F1-B6019AC26051}"/>
    <cellStyle name="Normal 2 2 2 2 34 2 4 4 2" xfId="39232" xr:uid="{01AA7A7F-21B3-42CD-87C5-54042525A75B}"/>
    <cellStyle name="Normal 2 2 2 2 34 2 4 5" xfId="25653" xr:uid="{1C3DF342-7020-4404-90BC-7C4CDF99D790}"/>
    <cellStyle name="Normal 2 2 2 2 34 2 4 6" xfId="46021" xr:uid="{6AEC3F4C-8194-4624-AC63-54AF83D140C2}"/>
    <cellStyle name="Normal 2 2 2 2 34 2 5" xfId="5571" xr:uid="{E72BA1B6-1EA6-4B91-A0C0-CEFC3C7F267D}"/>
    <cellStyle name="Normal 2 2 2 2 34 2 5 2" xfId="14213" xr:uid="{E3FE10CC-82F3-4E96-AF65-D5A059D57BAC}"/>
    <cellStyle name="Normal 2 2 2 2 34 2 5 2 2" xfId="34581" xr:uid="{E7DF2DD4-CE51-4929-9348-3E1CAF89D237}"/>
    <cellStyle name="Normal 2 2 2 2 34 2 5 3" xfId="21000" xr:uid="{6F5C4EF7-6B4D-4EE4-9FB8-61D0FC498E83}"/>
    <cellStyle name="Normal 2 2 2 2 34 2 5 3 2" xfId="41368" xr:uid="{FD11DBBB-2DBE-4100-A0D7-AA3F3C3003F6}"/>
    <cellStyle name="Normal 2 2 2 2 34 2 5 4" xfId="27789" xr:uid="{3FB8AFDB-CD73-4D11-A5CA-0B0B06B78D84}"/>
    <cellStyle name="Normal 2 2 2 2 34 2 5 5" xfId="48157" xr:uid="{E878A911-DE2F-407E-9E09-C6CAAC27CE30}"/>
    <cellStyle name="Normal 2 2 2 2 34 2 6" xfId="2650" xr:uid="{C034F2DC-C2DF-4B42-B58C-3A77FE3E516D}"/>
    <cellStyle name="Normal 2 2 2 2 34 2 6 2" xfId="11365" xr:uid="{84D195B4-8194-4510-8AA3-285D7134030B}"/>
    <cellStyle name="Normal 2 2 2 2 34 2 6 2 2" xfId="31733" xr:uid="{C65B729F-6F35-4357-9CE3-151159CCB323}"/>
    <cellStyle name="Normal 2 2 2 2 34 2 6 3" xfId="18152" xr:uid="{21E180A3-F9B3-4588-B684-4606B12DDBDA}"/>
    <cellStyle name="Normal 2 2 2 2 34 2 6 3 2" xfId="38520" xr:uid="{EBAD99C1-4341-4F04-A0F0-5A8E0E438EA2}"/>
    <cellStyle name="Normal 2 2 2 2 34 2 6 4" xfId="24941" xr:uid="{EDA89F30-C26E-44FF-B406-767C3F017671}"/>
    <cellStyle name="Normal 2 2 2 2 34 2 6 5" xfId="45309" xr:uid="{E1F6B774-644E-4B6C-BA56-E5D4386945DD}"/>
    <cellStyle name="Normal 2 2 2 2 34 2 7" xfId="10529" xr:uid="{DFA8F53F-342D-4531-85C1-7B36DC223F12}"/>
    <cellStyle name="Normal 2 2 2 2 34 2 7 2" xfId="30897" xr:uid="{7C43247F-9C3B-47D3-8CB9-8C5301E00C0D}"/>
    <cellStyle name="Normal 2 2 2 2 34 2 8" xfId="17316" xr:uid="{49F4114E-7FD2-46DD-AC68-FB33E9D00A90}"/>
    <cellStyle name="Normal 2 2 2 2 34 2 8 2" xfId="37684" xr:uid="{AFCAE9D6-3323-4E3E-AF1C-93675B0B4D28}"/>
    <cellStyle name="Normal 2 2 2 2 34 2 9" xfId="24105" xr:uid="{E1CB26C5-08AC-4CFC-B17A-BFFA2D117218}"/>
    <cellStyle name="Normal 2 2 2 2 34 2_Exec Drivers" xfId="9261" xr:uid="{BE4EA7CE-CCD2-4DE4-8EE2-932536052764}"/>
    <cellStyle name="Normal 2 2 2 2 34 3" xfId="3580" xr:uid="{4B19593C-AA8E-4EA2-A4AB-A25C52B9C49F}"/>
    <cellStyle name="Normal 2 2 2 2 34 3 2" xfId="6464" xr:uid="{D93D9D27-A253-4BB0-B86E-6A57848344ED}"/>
    <cellStyle name="Normal 2 2 2 2 34 3 2 2" xfId="15106" xr:uid="{2FB7CF6D-C175-4F65-B8D3-FB29AA7F1515}"/>
    <cellStyle name="Normal 2 2 2 2 34 3 2 2 2" xfId="35474" xr:uid="{9F8683F3-2C38-432A-A272-1136BA56A6A6}"/>
    <cellStyle name="Normal 2 2 2 2 34 3 2 3" xfId="21893" xr:uid="{403B12D3-3112-49A8-82B3-EF8982652135}"/>
    <cellStyle name="Normal 2 2 2 2 34 3 2 3 2" xfId="42261" xr:uid="{FA8704E3-144D-4B08-A839-17EC4535D2B4}"/>
    <cellStyle name="Normal 2 2 2 2 34 3 2 4" xfId="28682" xr:uid="{D879092F-F46E-4D84-B9A5-B17DEACA3968}"/>
    <cellStyle name="Normal 2 2 2 2 34 3 2 5" xfId="49050" xr:uid="{B446A12D-96E3-4A93-9C7C-A207AC736053}"/>
    <cellStyle name="Normal 2 2 2 2 34 3 3" xfId="12258" xr:uid="{BFB5B037-23AC-4F85-B2AA-6A799109FBC8}"/>
    <cellStyle name="Normal 2 2 2 2 34 3 3 2" xfId="32626" xr:uid="{5D5DD1BE-DE19-40F5-964B-B2EE14D542A7}"/>
    <cellStyle name="Normal 2 2 2 2 34 3 4" xfId="19045" xr:uid="{52A72C3B-DB45-45FB-B22B-2BC4039F2517}"/>
    <cellStyle name="Normal 2 2 2 2 34 3 4 2" xfId="39413" xr:uid="{8AA29358-AE5A-48C2-9846-6028F2AA9087}"/>
    <cellStyle name="Normal 2 2 2 2 34 3 5" xfId="25834" xr:uid="{313F43F8-5E30-4329-81C5-4EA9239BFFFB}"/>
    <cellStyle name="Normal 2 2 2 2 34 3 6" xfId="46202" xr:uid="{4A970565-391E-4D7A-BF79-3EFC918B27CF}"/>
    <cellStyle name="Normal 2 2 2 2 34 3_Exec Drivers" xfId="9216" xr:uid="{32C7B8F3-D7B0-4E96-B67F-B1B989785503}"/>
    <cellStyle name="Normal 2 2 2 2 34 4" xfId="4328" xr:uid="{99C8466D-5167-4097-B387-615EDB93EC22}"/>
    <cellStyle name="Normal 2 2 2 2 34 4 2" xfId="7176" xr:uid="{2AC8C24D-6445-46B0-B0E6-657C8D5A981F}"/>
    <cellStyle name="Normal 2 2 2 2 34 4 2 2" xfId="15818" xr:uid="{04AFC003-DA26-42B2-9166-58E7A37DC02E}"/>
    <cellStyle name="Normal 2 2 2 2 34 4 2 2 2" xfId="36186" xr:uid="{76DA399A-8AD3-48E7-B528-C7A3CEC3430C}"/>
    <cellStyle name="Normal 2 2 2 2 34 4 2 3" xfId="22605" xr:uid="{5F0BD01F-2325-44A6-A0E2-9FDC7364475F}"/>
    <cellStyle name="Normal 2 2 2 2 34 4 2 3 2" xfId="42973" xr:uid="{D994A352-82F3-442F-A2E4-B82B229650CD}"/>
    <cellStyle name="Normal 2 2 2 2 34 4 2 4" xfId="29394" xr:uid="{BE435B1E-4B1B-42E2-A494-6A5256B5A505}"/>
    <cellStyle name="Normal 2 2 2 2 34 4 2 5" xfId="49762" xr:uid="{5CE41C31-12D1-435C-BC10-F85DC0FF689C}"/>
    <cellStyle name="Normal 2 2 2 2 34 4 3" xfId="12970" xr:uid="{DB529833-C2EC-45F0-BED1-DF16C1557F24}"/>
    <cellStyle name="Normal 2 2 2 2 34 4 3 2" xfId="33338" xr:uid="{74095A80-A118-454E-AB18-FA5FAF49B00D}"/>
    <cellStyle name="Normal 2 2 2 2 34 4 4" xfId="19757" xr:uid="{B77F7C01-39CD-42D6-9ED2-F42E07AEBF39}"/>
    <cellStyle name="Normal 2 2 2 2 34 4 4 2" xfId="40125" xr:uid="{B9100759-AB84-44A0-A1A5-E8E2E0E5AB62}"/>
    <cellStyle name="Normal 2 2 2 2 34 4 5" xfId="26546" xr:uid="{1C45F4C2-E0EA-4A22-B664-375165CB0A16}"/>
    <cellStyle name="Normal 2 2 2 2 34 4 6" xfId="46914" xr:uid="{2C9D2817-9933-457B-9904-9137A429CEDF}"/>
    <cellStyle name="Normal 2 2 2 2 34 5" xfId="2832" xr:uid="{6DC335AF-3E3D-4D42-830B-3F751B50C322}"/>
    <cellStyle name="Normal 2 2 2 2 34 5 2" xfId="5752" xr:uid="{B780BA86-D22A-4A31-908F-53AF6046A659}"/>
    <cellStyle name="Normal 2 2 2 2 34 5 2 2" xfId="14394" xr:uid="{AE6DB1C4-D534-4929-BA79-339804B812B9}"/>
    <cellStyle name="Normal 2 2 2 2 34 5 2 2 2" xfId="34762" xr:uid="{27227C3D-0D8D-4940-8539-DDF1B63DE478}"/>
    <cellStyle name="Normal 2 2 2 2 34 5 2 3" xfId="21181" xr:uid="{859AE934-AC86-4E5B-B963-FFCEC49A4104}"/>
    <cellStyle name="Normal 2 2 2 2 34 5 2 3 2" xfId="41549" xr:uid="{3096B589-401A-4E3E-8DBB-2AFB7BFD9B2C}"/>
    <cellStyle name="Normal 2 2 2 2 34 5 2 4" xfId="27970" xr:uid="{339B03CB-9B7D-44C9-8C6E-981658F91674}"/>
    <cellStyle name="Normal 2 2 2 2 34 5 2 5" xfId="48338" xr:uid="{F7E35978-ED4F-4C6D-B4F1-1B5118E65142}"/>
    <cellStyle name="Normal 2 2 2 2 34 5 3" xfId="11546" xr:uid="{B399DA1F-29E0-4F20-9794-2E9AB070120E}"/>
    <cellStyle name="Normal 2 2 2 2 34 5 3 2" xfId="31914" xr:uid="{4442D6DE-156C-496D-A97D-F47C261CBAB0}"/>
    <cellStyle name="Normal 2 2 2 2 34 5 4" xfId="18333" xr:uid="{12991E93-47BE-46BE-8AB7-8C049ABBF86D}"/>
    <cellStyle name="Normal 2 2 2 2 34 5 4 2" xfId="38701" xr:uid="{7D58B24F-FEBB-4116-ABD7-B908BC9BBAAB}"/>
    <cellStyle name="Normal 2 2 2 2 34 5 5" xfId="25122" xr:uid="{2A0DA6D4-718E-4309-8497-78AFE81BDDFB}"/>
    <cellStyle name="Normal 2 2 2 2 34 5 6" xfId="45490" xr:uid="{44591C88-CE2E-4384-8625-49A5ECD133C3}"/>
    <cellStyle name="Normal 2 2 2 2 34 6" xfId="5040" xr:uid="{862A15CB-5A20-43EF-92CD-BD3E6C1487F4}"/>
    <cellStyle name="Normal 2 2 2 2 34 6 2" xfId="13682" xr:uid="{EC4CE6E1-1737-4A0D-9085-AB0974A1A82F}"/>
    <cellStyle name="Normal 2 2 2 2 34 6 2 2" xfId="34050" xr:uid="{56863F4E-DD94-4540-B05A-5575424BF810}"/>
    <cellStyle name="Normal 2 2 2 2 34 6 3" xfId="20469" xr:uid="{08AB2D9C-DFD6-44B9-BDD9-BE384D02EC26}"/>
    <cellStyle name="Normal 2 2 2 2 34 6 3 2" xfId="40837" xr:uid="{B3258331-07C3-4A2A-91D0-CB84FE64C601}"/>
    <cellStyle name="Normal 2 2 2 2 34 6 4" xfId="27258" xr:uid="{FA1FEDA3-DD3A-46C5-ABBD-583D052E9884}"/>
    <cellStyle name="Normal 2 2 2 2 34 6 5" xfId="47626" xr:uid="{B75B6794-6EB8-4831-ADA7-2B0999610E7B}"/>
    <cellStyle name="Normal 2 2 2 2 34 7" xfId="1948" xr:uid="{319CAFED-FE8D-4E18-B1A8-05A546FDE722}"/>
    <cellStyle name="Normal 2 2 2 2 34 7 2" xfId="10834" xr:uid="{1214137D-71BA-4055-8A48-15BB2B395E78}"/>
    <cellStyle name="Normal 2 2 2 2 34 7 2 2" xfId="31202" xr:uid="{C310F521-F4CF-4134-A7EA-5770CF49245F}"/>
    <cellStyle name="Normal 2 2 2 2 34 7 3" xfId="17621" xr:uid="{D6E1CC38-D121-4B56-9A91-39CCB8CD228C}"/>
    <cellStyle name="Normal 2 2 2 2 34 7 3 2" xfId="37989" xr:uid="{9A5E599F-AE43-4DB4-8E6D-D138AD93962A}"/>
    <cellStyle name="Normal 2 2 2 2 34 7 4" xfId="24410" xr:uid="{31BC6A3D-EF9E-4437-ACCC-123746ED7369}"/>
    <cellStyle name="Normal 2 2 2 2 34 7 5" xfId="44778" xr:uid="{82678A6A-4567-483E-AED4-D945D34C17F8}"/>
    <cellStyle name="Normal 2 2 2 2 34 8" xfId="9945" xr:uid="{B02B85B7-04F1-4A0E-AE8E-91014946B347}"/>
    <cellStyle name="Normal 2 2 2 2 34 8 2" xfId="30313" xr:uid="{C22FCDF0-D5AE-47D3-A845-A5588B38E25F}"/>
    <cellStyle name="Normal 2 2 2 2 34 9" xfId="16733" xr:uid="{0DE1FF85-C2A6-4CD3-8148-A4ED252A6BCB}"/>
    <cellStyle name="Normal 2 2 2 2 34 9 2" xfId="37101" xr:uid="{C417D361-DF32-4BC9-9228-CE94BB597AE1}"/>
    <cellStyle name="Normal 2 2 2 2 34_Exec Drivers" xfId="9107" xr:uid="{FBB037B8-215A-47E5-B925-550BD290EB95}"/>
    <cellStyle name="Normal 2 2 2 2 35" xfId="553" xr:uid="{96335C99-E5A6-4D7C-9F1F-B7F8A6814F98}"/>
    <cellStyle name="Normal 2 2 2 2 35 10" xfId="23596" xr:uid="{83A10BFC-4C34-42DB-8DF9-C777DD91366D}"/>
    <cellStyle name="Normal 2 2 2 2 35 11" xfId="43964" xr:uid="{17AD393C-BFBA-4FAF-8AB1-8E6A9DCBAED8}"/>
    <cellStyle name="Normal 2 2 2 2 35 2" xfId="1686" xr:uid="{292253FB-1424-4C2D-8917-329098705642}"/>
    <cellStyle name="Normal 2 2 2 2 35 2 10" xfId="44546" xr:uid="{9A068784-87CC-4A33-A637-A9081B2071AB}"/>
    <cellStyle name="Normal 2 2 2 2 35 2 2" xfId="4221" xr:uid="{2A9D6C6D-E7E9-4BAF-8CAB-9C8A162C9235}"/>
    <cellStyle name="Normal 2 2 2 2 35 2 2 2" xfId="7069" xr:uid="{564FA427-C4C1-4CCB-B172-352CE8DE3507}"/>
    <cellStyle name="Normal 2 2 2 2 35 2 2 2 2" xfId="15711" xr:uid="{57201EC5-B440-49F5-8E2F-AC2B881DD6DD}"/>
    <cellStyle name="Normal 2 2 2 2 35 2 2 2 2 2" xfId="36079" xr:uid="{BA0F230A-4F71-43F4-8E39-AEC2B1BEDB6A}"/>
    <cellStyle name="Normal 2 2 2 2 35 2 2 2 3" xfId="22498" xr:uid="{4B456215-FDF1-47BA-A83C-66C1CC63ED92}"/>
    <cellStyle name="Normal 2 2 2 2 35 2 2 2 3 2" xfId="42866" xr:uid="{6E734E35-EC70-4A95-9EA1-C630F9739EE2}"/>
    <cellStyle name="Normal 2 2 2 2 35 2 2 2 4" xfId="29287" xr:uid="{A50531B4-C9C1-42B0-9E0C-EB5410361421}"/>
    <cellStyle name="Normal 2 2 2 2 35 2 2 2 5" xfId="49655" xr:uid="{890CD095-BBC9-4DF6-82A2-5868189EA783}"/>
    <cellStyle name="Normal 2 2 2 2 35 2 2 3" xfId="12863" xr:uid="{D9A35C44-E642-4FD6-8E70-FFD48F5459BF}"/>
    <cellStyle name="Normal 2 2 2 2 35 2 2 3 2" xfId="33231" xr:uid="{7EE43A4E-579C-4713-8F2E-3F7D61350AC1}"/>
    <cellStyle name="Normal 2 2 2 2 35 2 2 4" xfId="19650" xr:uid="{1BE7D6F7-7AA5-4086-9447-BD8B684CFEBF}"/>
    <cellStyle name="Normal 2 2 2 2 35 2 2 4 2" xfId="40018" xr:uid="{119895F3-38E4-4939-A80E-222EBDC9A233}"/>
    <cellStyle name="Normal 2 2 2 2 35 2 2 5" xfId="26439" xr:uid="{0B831C8E-A8E3-4006-A22D-8E9C058F7A88}"/>
    <cellStyle name="Normal 2 2 2 2 35 2 2 6" xfId="46807" xr:uid="{6A067D25-DC61-409E-8CA2-5F8A99E5AFFB}"/>
    <cellStyle name="Normal 2 2 2 2 35 2 2_Exec Drivers" xfId="8768" xr:uid="{3C2D60E0-C701-431F-AE6C-4F2BA4D5F953}"/>
    <cellStyle name="Normal 2 2 2 2 35 2 3" xfId="4933" xr:uid="{962895F0-BD38-440B-9B9A-CFBF88068CE4}"/>
    <cellStyle name="Normal 2 2 2 2 35 2 3 2" xfId="7781" xr:uid="{121BC15D-059F-48E5-B4C9-D7D3CF20436D}"/>
    <cellStyle name="Normal 2 2 2 2 35 2 3 2 2" xfId="16423" xr:uid="{AC8C2ECD-21E4-4A6E-952B-76E24624633F}"/>
    <cellStyle name="Normal 2 2 2 2 35 2 3 2 2 2" xfId="36791" xr:uid="{36B92197-0299-45C1-B8E5-67F38D8E664A}"/>
    <cellStyle name="Normal 2 2 2 2 35 2 3 2 3" xfId="23210" xr:uid="{606088DB-E0B6-4FC4-BD61-F05E7FC9AB19}"/>
    <cellStyle name="Normal 2 2 2 2 35 2 3 2 3 2" xfId="43578" xr:uid="{DC1C5E27-CC76-4C48-9439-95B733FFB646}"/>
    <cellStyle name="Normal 2 2 2 2 35 2 3 2 4" xfId="29999" xr:uid="{D0359FAA-8FDA-4FBD-ABAD-E1EA6D24C329}"/>
    <cellStyle name="Normal 2 2 2 2 35 2 3 2 5" xfId="50367" xr:uid="{D8CAEDDE-94B7-446C-9B07-F7F62E85A456}"/>
    <cellStyle name="Normal 2 2 2 2 35 2 3 3" xfId="13575" xr:uid="{7102FBB3-E27A-491F-B1A2-9E64D571C6CD}"/>
    <cellStyle name="Normal 2 2 2 2 35 2 3 3 2" xfId="33943" xr:uid="{677E2CFD-0DBD-4E16-AF31-1F41AFE00239}"/>
    <cellStyle name="Normal 2 2 2 2 35 2 3 4" xfId="20362" xr:uid="{71DF9AB0-2793-4FDA-B2DF-944B158411A9}"/>
    <cellStyle name="Normal 2 2 2 2 35 2 3 4 2" xfId="40730" xr:uid="{DBADFA99-DCAE-4562-B7A2-68B8EAB8AAB3}"/>
    <cellStyle name="Normal 2 2 2 2 35 2 3 5" xfId="27151" xr:uid="{50529EFA-D52D-4ABC-8AD3-51596FBAFCB5}"/>
    <cellStyle name="Normal 2 2 2 2 35 2 3 6" xfId="47519" xr:uid="{53F1953D-0E39-470B-B871-8ACFC0898949}"/>
    <cellStyle name="Normal 2 2 2 2 35 2 4" xfId="3473" xr:uid="{3AF8FAB6-B7D2-4AA8-A164-68D26B8E1209}"/>
    <cellStyle name="Normal 2 2 2 2 35 2 4 2" xfId="6357" xr:uid="{F842A9B2-C078-437D-B764-609E3A17602A}"/>
    <cellStyle name="Normal 2 2 2 2 35 2 4 2 2" xfId="14999" xr:uid="{D3B5D43D-2CD1-4400-AF04-E757CFFE080F}"/>
    <cellStyle name="Normal 2 2 2 2 35 2 4 2 2 2" xfId="35367" xr:uid="{AFE50F19-2F00-4568-A5A5-703DB8B87CD5}"/>
    <cellStyle name="Normal 2 2 2 2 35 2 4 2 3" xfId="21786" xr:uid="{16FDD8DD-881C-4F6A-8D77-8B147476131F}"/>
    <cellStyle name="Normal 2 2 2 2 35 2 4 2 3 2" xfId="42154" xr:uid="{C9AB597D-666B-4868-A2BD-94BC35FB0780}"/>
    <cellStyle name="Normal 2 2 2 2 35 2 4 2 4" xfId="28575" xr:uid="{C5CC5FEF-2D84-48DC-BE73-953D02936F18}"/>
    <cellStyle name="Normal 2 2 2 2 35 2 4 2 5" xfId="48943" xr:uid="{35F72DAE-2657-4BF7-8051-4046957F115C}"/>
    <cellStyle name="Normal 2 2 2 2 35 2 4 3" xfId="12151" xr:uid="{AC8401F9-47C6-4B67-9325-EBCD6BE6E42C}"/>
    <cellStyle name="Normal 2 2 2 2 35 2 4 3 2" xfId="32519" xr:uid="{557DA9E2-7C64-4DA3-AAD7-7C2BDFE47EBC}"/>
    <cellStyle name="Normal 2 2 2 2 35 2 4 4" xfId="18938" xr:uid="{4579B668-D94B-488E-B6E3-79C9986EB49D}"/>
    <cellStyle name="Normal 2 2 2 2 35 2 4 4 2" xfId="39306" xr:uid="{E388AB50-AF27-4134-AC74-DD8D9C1A35AE}"/>
    <cellStyle name="Normal 2 2 2 2 35 2 4 5" xfId="25727" xr:uid="{D3D0E25E-D061-4993-A772-E1D13FC6B7D4}"/>
    <cellStyle name="Normal 2 2 2 2 35 2 4 6" xfId="46095" xr:uid="{0E39A44C-ADBC-46B2-A4E1-8D68F348EC06}"/>
    <cellStyle name="Normal 2 2 2 2 35 2 5" xfId="5645" xr:uid="{339BE153-2E33-4FF7-9072-C42F1440B02E}"/>
    <cellStyle name="Normal 2 2 2 2 35 2 5 2" xfId="14287" xr:uid="{5E03BCE0-EF25-4078-95A2-4B0CC54659DA}"/>
    <cellStyle name="Normal 2 2 2 2 35 2 5 2 2" xfId="34655" xr:uid="{C442E2E3-5003-4E18-AFF8-33D67BCB9A2F}"/>
    <cellStyle name="Normal 2 2 2 2 35 2 5 3" xfId="21074" xr:uid="{79DB86E3-778D-4A4A-A8C7-5DBE46B28326}"/>
    <cellStyle name="Normal 2 2 2 2 35 2 5 3 2" xfId="41442" xr:uid="{DFEBAEFB-3F1F-4308-BDD3-B9E9A3542467}"/>
    <cellStyle name="Normal 2 2 2 2 35 2 5 4" xfId="27863" xr:uid="{AB9D3E85-6848-44AF-8D96-F09DAC238FD0}"/>
    <cellStyle name="Normal 2 2 2 2 35 2 5 5" xfId="48231" xr:uid="{5B304167-D8DF-488F-A54F-D5CFCEC33F93}"/>
    <cellStyle name="Normal 2 2 2 2 35 2 6" xfId="2724" xr:uid="{EEC67978-68DD-4569-99E2-0D7A670F92CA}"/>
    <cellStyle name="Normal 2 2 2 2 35 2 6 2" xfId="11439" xr:uid="{216CF2C1-0F62-4F56-9C5C-9FDE2178002F}"/>
    <cellStyle name="Normal 2 2 2 2 35 2 6 2 2" xfId="31807" xr:uid="{770B8413-F894-4773-9554-A33378ED7129}"/>
    <cellStyle name="Normal 2 2 2 2 35 2 6 3" xfId="18226" xr:uid="{BE75452B-08D6-494E-AD92-6A64A63C3CE0}"/>
    <cellStyle name="Normal 2 2 2 2 35 2 6 3 2" xfId="38594" xr:uid="{002EC889-A1AB-40C0-AC39-9D4C1D2D4567}"/>
    <cellStyle name="Normal 2 2 2 2 35 2 6 4" xfId="25015" xr:uid="{9EFEE7FF-FC0E-4CC0-9166-7497EBC799CE}"/>
    <cellStyle name="Normal 2 2 2 2 35 2 6 5" xfId="45383" xr:uid="{38D72260-D1DC-4B80-9270-E7E17E9A6F57}"/>
    <cellStyle name="Normal 2 2 2 2 35 2 7" xfId="10602" xr:uid="{091D418C-2FE5-4D85-B8A4-D09546A8A355}"/>
    <cellStyle name="Normal 2 2 2 2 35 2 7 2" xfId="30970" xr:uid="{5A0785B1-7252-49FC-B385-539DBF791F83}"/>
    <cellStyle name="Normal 2 2 2 2 35 2 8" xfId="17389" xr:uid="{7AF2A0A2-0C36-436A-95FE-06EF5E4BAA81}"/>
    <cellStyle name="Normal 2 2 2 2 35 2 8 2" xfId="37757" xr:uid="{3397E1B7-5BEF-428F-9D6B-9D73D0FA374F}"/>
    <cellStyle name="Normal 2 2 2 2 35 2 9" xfId="24178" xr:uid="{200D0B87-CAB8-4A70-A9D8-190115BBB388}"/>
    <cellStyle name="Normal 2 2 2 2 35 2_Exec Drivers" xfId="9034" xr:uid="{A9C03F63-8CFF-4EC5-9FD2-3FB61B72E10E}"/>
    <cellStyle name="Normal 2 2 2 2 35 3" xfId="3581" xr:uid="{669D421B-6A61-4BA3-9031-8DDEC81996F4}"/>
    <cellStyle name="Normal 2 2 2 2 35 3 2" xfId="6465" xr:uid="{E692AD6A-E21B-4734-8808-75354706539F}"/>
    <cellStyle name="Normal 2 2 2 2 35 3 2 2" xfId="15107" xr:uid="{596FF936-1D22-44FC-9B7B-28DF3891C37F}"/>
    <cellStyle name="Normal 2 2 2 2 35 3 2 2 2" xfId="35475" xr:uid="{FA1A4994-6A21-4388-835E-D5E9BACE33A2}"/>
    <cellStyle name="Normal 2 2 2 2 35 3 2 3" xfId="21894" xr:uid="{806484C3-D4C0-47D1-85FD-418F6A97360C}"/>
    <cellStyle name="Normal 2 2 2 2 35 3 2 3 2" xfId="42262" xr:uid="{C805F0A4-5D23-4368-AE4B-B05A9BD561C8}"/>
    <cellStyle name="Normal 2 2 2 2 35 3 2 4" xfId="28683" xr:uid="{18BBC04E-426C-4DFB-B35E-7FE953949FE1}"/>
    <cellStyle name="Normal 2 2 2 2 35 3 2 5" xfId="49051" xr:uid="{29F5E49B-0FAE-4191-8E0F-775C600B3ADB}"/>
    <cellStyle name="Normal 2 2 2 2 35 3 3" xfId="12259" xr:uid="{27154376-16F8-4906-8F78-FC4D4CFB49C4}"/>
    <cellStyle name="Normal 2 2 2 2 35 3 3 2" xfId="32627" xr:uid="{88F64C28-772A-43E2-8DEB-1343383F915C}"/>
    <cellStyle name="Normal 2 2 2 2 35 3 4" xfId="19046" xr:uid="{38D2DEE0-AF25-43D6-BAC9-097591DE9E88}"/>
    <cellStyle name="Normal 2 2 2 2 35 3 4 2" xfId="39414" xr:uid="{D020C127-1D39-4E5D-9883-1EFC7322A280}"/>
    <cellStyle name="Normal 2 2 2 2 35 3 5" xfId="25835" xr:uid="{24DC4C3D-B22E-4278-A07A-9BB562CC5125}"/>
    <cellStyle name="Normal 2 2 2 2 35 3 6" xfId="46203" xr:uid="{4933E649-78FD-4825-83D0-BB36E37FFD0F}"/>
    <cellStyle name="Normal 2 2 2 2 35 3_Exec Drivers" xfId="9194" xr:uid="{7A71B696-CFAD-4AB0-BA1C-4C36A040C4CF}"/>
    <cellStyle name="Normal 2 2 2 2 35 4" xfId="4329" xr:uid="{02BDFB4E-EDE9-422A-B15E-B3CE92E6B302}"/>
    <cellStyle name="Normal 2 2 2 2 35 4 2" xfId="7177" xr:uid="{0369768B-8CAF-4BC9-A74B-50BA4DC45074}"/>
    <cellStyle name="Normal 2 2 2 2 35 4 2 2" xfId="15819" xr:uid="{E0E9F7DD-020B-4807-9837-5E4E25E26760}"/>
    <cellStyle name="Normal 2 2 2 2 35 4 2 2 2" xfId="36187" xr:uid="{32AD1C4A-AE70-4210-A6DF-27341CA163CD}"/>
    <cellStyle name="Normal 2 2 2 2 35 4 2 3" xfId="22606" xr:uid="{89289A1E-C925-4D91-B252-C6028FC30AEC}"/>
    <cellStyle name="Normal 2 2 2 2 35 4 2 3 2" xfId="42974" xr:uid="{5564023F-81F7-446A-995D-8BD554462EC2}"/>
    <cellStyle name="Normal 2 2 2 2 35 4 2 4" xfId="29395" xr:uid="{E0530361-3319-45D0-BCC0-0BB59F664900}"/>
    <cellStyle name="Normal 2 2 2 2 35 4 2 5" xfId="49763" xr:uid="{A6FFAFF9-B782-43D9-A330-E6BD53F8536B}"/>
    <cellStyle name="Normal 2 2 2 2 35 4 3" xfId="12971" xr:uid="{21134E39-F8A4-4F72-80EA-A9F463491421}"/>
    <cellStyle name="Normal 2 2 2 2 35 4 3 2" xfId="33339" xr:uid="{DA3CEC3F-51CE-4403-AB1A-51E475F7D994}"/>
    <cellStyle name="Normal 2 2 2 2 35 4 4" xfId="19758" xr:uid="{89E9F73E-7A56-46C4-B46B-87B9C47F6325}"/>
    <cellStyle name="Normal 2 2 2 2 35 4 4 2" xfId="40126" xr:uid="{4798ADCF-9213-42D8-92C0-D06A1F8A6F2F}"/>
    <cellStyle name="Normal 2 2 2 2 35 4 5" xfId="26547" xr:uid="{6FC5AB41-620F-40CD-91B1-17D2C19093B5}"/>
    <cellStyle name="Normal 2 2 2 2 35 4 6" xfId="46915" xr:uid="{47651B1C-97A1-4F4B-8B65-14EB4CF20A80}"/>
    <cellStyle name="Normal 2 2 2 2 35 5" xfId="2833" xr:uid="{B4E950C3-7B44-4097-ABD0-31F5ED7C1BC7}"/>
    <cellStyle name="Normal 2 2 2 2 35 5 2" xfId="5753" xr:uid="{5062E7C7-F834-4ADD-BF4E-36379A1AE743}"/>
    <cellStyle name="Normal 2 2 2 2 35 5 2 2" xfId="14395" xr:uid="{3C4E45B2-A9BF-48AE-94DD-63A03D9AD3AE}"/>
    <cellStyle name="Normal 2 2 2 2 35 5 2 2 2" xfId="34763" xr:uid="{CBE39990-C638-4BF9-99F0-FF845C464EB2}"/>
    <cellStyle name="Normal 2 2 2 2 35 5 2 3" xfId="21182" xr:uid="{0D2C158A-4A8B-4FE2-AE98-508194AC2D93}"/>
    <cellStyle name="Normal 2 2 2 2 35 5 2 3 2" xfId="41550" xr:uid="{AA5608A7-48DB-4C9A-AD91-F605F1E0ACD1}"/>
    <cellStyle name="Normal 2 2 2 2 35 5 2 4" xfId="27971" xr:uid="{C3A34863-4E24-4021-90FA-2C2B3C29F88D}"/>
    <cellStyle name="Normal 2 2 2 2 35 5 2 5" xfId="48339" xr:uid="{ACCBF45D-D868-4A1A-BDAD-6D62553F5051}"/>
    <cellStyle name="Normal 2 2 2 2 35 5 3" xfId="11547" xr:uid="{9DC01BF0-0D76-4C45-BCE5-5020D8AF9D47}"/>
    <cellStyle name="Normal 2 2 2 2 35 5 3 2" xfId="31915" xr:uid="{376E9969-3B64-478B-A36F-0E57AA394D04}"/>
    <cellStyle name="Normal 2 2 2 2 35 5 4" xfId="18334" xr:uid="{A0F183E2-363C-49C9-B19A-59D5B62FE15C}"/>
    <cellStyle name="Normal 2 2 2 2 35 5 4 2" xfId="38702" xr:uid="{116FEB7B-7C53-48DE-8D2E-85BA4C849945}"/>
    <cellStyle name="Normal 2 2 2 2 35 5 5" xfId="25123" xr:uid="{E2A568AF-67C0-4CF6-9C38-B36720E7A583}"/>
    <cellStyle name="Normal 2 2 2 2 35 5 6" xfId="45491" xr:uid="{D6E5D47B-ACF7-495D-90E9-45750FF4D8F3}"/>
    <cellStyle name="Normal 2 2 2 2 35 6" xfId="5041" xr:uid="{801B9B48-F55A-4EE9-AC3C-D3AB6238C8AB}"/>
    <cellStyle name="Normal 2 2 2 2 35 6 2" xfId="13683" xr:uid="{C499FA43-4A2B-42C1-94A7-55471BBAD57A}"/>
    <cellStyle name="Normal 2 2 2 2 35 6 2 2" xfId="34051" xr:uid="{CABD0F94-4433-418C-A895-12131E8C67D6}"/>
    <cellStyle name="Normal 2 2 2 2 35 6 3" xfId="20470" xr:uid="{B22A18F2-29CD-45DB-91D0-BBD6A3378C20}"/>
    <cellStyle name="Normal 2 2 2 2 35 6 3 2" xfId="40838" xr:uid="{4C9A762F-75C1-4CC1-A66B-02588F4F4E1C}"/>
    <cellStyle name="Normal 2 2 2 2 35 6 4" xfId="27259" xr:uid="{F0F04843-A426-4987-B77F-C2D5D42A3916}"/>
    <cellStyle name="Normal 2 2 2 2 35 6 5" xfId="47627" xr:uid="{A7E7B94E-85D3-402B-A67E-128C443C7C0C}"/>
    <cellStyle name="Normal 2 2 2 2 35 7" xfId="1949" xr:uid="{30E2A02C-4630-40DC-847C-63429A777A77}"/>
    <cellStyle name="Normal 2 2 2 2 35 7 2" xfId="10835" xr:uid="{0581F5C4-6487-4265-8BFC-1458422379F6}"/>
    <cellStyle name="Normal 2 2 2 2 35 7 2 2" xfId="31203" xr:uid="{43FD476E-A032-4930-85EA-0F8B904AB7EC}"/>
    <cellStyle name="Normal 2 2 2 2 35 7 3" xfId="17622" xr:uid="{D988AD58-FC93-4E40-ABEE-FAB54C47B7E7}"/>
    <cellStyle name="Normal 2 2 2 2 35 7 3 2" xfId="37990" xr:uid="{1A1923F2-B1BC-4261-93B8-3433F2ADB86B}"/>
    <cellStyle name="Normal 2 2 2 2 35 7 4" xfId="24411" xr:uid="{0675B503-C459-4C1F-8F9F-199AAE1FEECC}"/>
    <cellStyle name="Normal 2 2 2 2 35 7 5" xfId="44779" xr:uid="{B0B646DA-90CC-415C-8B73-AF8844C11C85}"/>
    <cellStyle name="Normal 2 2 2 2 35 8" xfId="10019" xr:uid="{C51F717A-56A6-4C5C-B9C7-79A03F55C52A}"/>
    <cellStyle name="Normal 2 2 2 2 35 8 2" xfId="30387" xr:uid="{7A965BC3-6836-4F73-854A-17F64398CEE9}"/>
    <cellStyle name="Normal 2 2 2 2 35 9" xfId="16807" xr:uid="{94101494-7B86-4D5F-BD87-ECE73CF045CE}"/>
    <cellStyle name="Normal 2 2 2 2 35 9 2" xfId="37175" xr:uid="{ED569303-E289-4877-BBAF-1002977CAFBA}"/>
    <cellStyle name="Normal 2 2 2 2 35_Exec Drivers" xfId="8123" xr:uid="{34E15DCD-8898-4407-8819-F968B1B2C1FC}"/>
    <cellStyle name="Normal 2 2 2 2 4" xfId="66" xr:uid="{303DF226-0BFD-4B87-8A33-3EDA209BB91D}"/>
    <cellStyle name="Normal 2 2 2 2 5" xfId="76" xr:uid="{BCED1B1A-B079-43DF-A908-FB426AEE3D67}"/>
    <cellStyle name="Normal 2 2 2 2 5 10" xfId="9748" xr:uid="{065E90B4-E0E8-4E37-85C7-9D5202075931}"/>
    <cellStyle name="Normal 2 2 2 2 5 10 2" xfId="30116" xr:uid="{F0122800-F30A-4CAC-93CE-C3997D7F1E3F}"/>
    <cellStyle name="Normal 2 2 2 2 5 11" xfId="16536" xr:uid="{7012D5DA-233C-434B-8FCA-EA4758452C36}"/>
    <cellStyle name="Normal 2 2 2 2 5 11 2" xfId="36904" xr:uid="{3E26D561-EE4A-48E8-9708-67F36A7F1942}"/>
    <cellStyle name="Normal 2 2 2 2 5 12" xfId="23325" xr:uid="{E5B3FE49-9F40-42C5-BF25-4E0F753DBF08}"/>
    <cellStyle name="Normal 2 2 2 2 5 13" xfId="43693" xr:uid="{765BBE6D-10B5-4156-9F4E-167EDCDB436D}"/>
    <cellStyle name="Normal 2 2 2 2 5 2" xfId="463" xr:uid="{94AA8A68-71DE-4429-9C8F-08528CD79FCB}"/>
    <cellStyle name="Normal 2 2 2 2 5 2 2" xfId="489" xr:uid="{42CC8F40-887A-4268-9499-0C8E899F4F2A}"/>
    <cellStyle name="Normal 2 2 2 2 5 2 2 10" xfId="23544" xr:uid="{C6003947-B879-49EF-97C7-C5DB2D5D97B3}"/>
    <cellStyle name="Normal 2 2 2 2 5 2 2 11" xfId="43912" xr:uid="{368ED965-87F3-4C91-B3C3-3FD282FC081E}"/>
    <cellStyle name="Normal 2 2 2 2 5 2 2 2" xfId="1634" xr:uid="{AADF24C1-25BC-4CE5-BCF1-3660B866C4A0}"/>
    <cellStyle name="Normal 2 2 2 2 5 2 2 2 10" xfId="44494" xr:uid="{95326B50-290C-4FA7-9FF8-11E2C3B9FB83}"/>
    <cellStyle name="Normal 2 2 2 2 5 2 2 2 2" xfId="4169" xr:uid="{AA717D5F-D0D7-46F8-B3BA-49BF033E20D5}"/>
    <cellStyle name="Normal 2 2 2 2 5 2 2 2 2 2" xfId="7017" xr:uid="{0EDA109B-82E3-40CF-9ACA-903E328F46A7}"/>
    <cellStyle name="Normal 2 2 2 2 5 2 2 2 2 2 2" xfId="15659" xr:uid="{0901EE98-4733-4F5F-AE19-3399F5D6A260}"/>
    <cellStyle name="Normal 2 2 2 2 5 2 2 2 2 2 2 2" xfId="36027" xr:uid="{B004A0A2-B22D-4D93-9859-68A0CAD9A73F}"/>
    <cellStyle name="Normal 2 2 2 2 5 2 2 2 2 2 3" xfId="22446" xr:uid="{784BDC23-AC66-4C18-8D52-BBD59D826351}"/>
    <cellStyle name="Normal 2 2 2 2 5 2 2 2 2 2 3 2" xfId="42814" xr:uid="{2FDF008A-209E-494B-AB23-312F4CE78EBF}"/>
    <cellStyle name="Normal 2 2 2 2 5 2 2 2 2 2 4" xfId="29235" xr:uid="{3EA9F4EA-D233-4F8D-BE01-A0644761646A}"/>
    <cellStyle name="Normal 2 2 2 2 5 2 2 2 2 2 5" xfId="49603" xr:uid="{A0531003-7E06-4CF5-B539-5C4C3DB7E48C}"/>
    <cellStyle name="Normal 2 2 2 2 5 2 2 2 2 3" xfId="12811" xr:uid="{D6BDD5C9-E502-4048-97FB-E44271FB62A6}"/>
    <cellStyle name="Normal 2 2 2 2 5 2 2 2 2 3 2" xfId="33179" xr:uid="{1A6D2569-3746-4B0A-9876-3E82DC7F72FB}"/>
    <cellStyle name="Normal 2 2 2 2 5 2 2 2 2 4" xfId="19598" xr:uid="{2CF04C23-61DD-45CB-B194-D040AC37F030}"/>
    <cellStyle name="Normal 2 2 2 2 5 2 2 2 2 4 2" xfId="39966" xr:uid="{0A49E419-E350-4072-A0A2-21F7BA670DD1}"/>
    <cellStyle name="Normal 2 2 2 2 5 2 2 2 2 5" xfId="26387" xr:uid="{739EF0EF-1AAC-4DEB-B24C-8EF6F1D60CA8}"/>
    <cellStyle name="Normal 2 2 2 2 5 2 2 2 2 6" xfId="46755" xr:uid="{8A422085-5EE7-4A38-8170-02A1E24683BA}"/>
    <cellStyle name="Normal 2 2 2 2 5 2 2 2 2_Exec Drivers" xfId="9452" xr:uid="{EF78166D-ED23-4CC0-BDDE-092C15DF293F}"/>
    <cellStyle name="Normal 2 2 2 2 5 2 2 2 3" xfId="4881" xr:uid="{8D331BFF-A5F6-4BAD-AEB1-423C50F74AE0}"/>
    <cellStyle name="Normal 2 2 2 2 5 2 2 2 3 2" xfId="7729" xr:uid="{A48DC472-6374-452E-A533-7718AC94B5B8}"/>
    <cellStyle name="Normal 2 2 2 2 5 2 2 2 3 2 2" xfId="16371" xr:uid="{B3665176-ED8D-490B-9FC2-C5EF77A81177}"/>
    <cellStyle name="Normal 2 2 2 2 5 2 2 2 3 2 2 2" xfId="36739" xr:uid="{11B338DB-EA2C-4E26-A8D0-FF43673D818B}"/>
    <cellStyle name="Normal 2 2 2 2 5 2 2 2 3 2 3" xfId="23158" xr:uid="{1F727B38-5A2E-4EC9-B23F-B7DC0A84AAAE}"/>
    <cellStyle name="Normal 2 2 2 2 5 2 2 2 3 2 3 2" xfId="43526" xr:uid="{BBB60F51-85B2-4C6A-B080-1F559327DA8A}"/>
    <cellStyle name="Normal 2 2 2 2 5 2 2 2 3 2 4" xfId="29947" xr:uid="{F287985C-AB55-4C77-9A02-14652A1B5E4F}"/>
    <cellStyle name="Normal 2 2 2 2 5 2 2 2 3 2 5" xfId="50315" xr:uid="{0B091ADF-2F02-4524-AC94-527AE4C8DE61}"/>
    <cellStyle name="Normal 2 2 2 2 5 2 2 2 3 3" xfId="13523" xr:uid="{8BF294E8-0E80-4B61-9CB0-6662365EFDB1}"/>
    <cellStyle name="Normal 2 2 2 2 5 2 2 2 3 3 2" xfId="33891" xr:uid="{12E8D8D2-1B24-42D1-BAA5-BE22D33DFC55}"/>
    <cellStyle name="Normal 2 2 2 2 5 2 2 2 3 4" xfId="20310" xr:uid="{0B5A486D-42A0-403C-8BA6-98624FF3286E}"/>
    <cellStyle name="Normal 2 2 2 2 5 2 2 2 3 4 2" xfId="40678" xr:uid="{D6B642D3-0C37-493A-BC96-7A2118D37F3D}"/>
    <cellStyle name="Normal 2 2 2 2 5 2 2 2 3 5" xfId="27099" xr:uid="{B79C8E27-9182-48F9-8FC3-4D0B2B8F7B01}"/>
    <cellStyle name="Normal 2 2 2 2 5 2 2 2 3 6" xfId="47467" xr:uid="{6FEF0465-52C4-413B-8967-56C3E647A64F}"/>
    <cellStyle name="Normal 2 2 2 2 5 2 2 2 4" xfId="3421" xr:uid="{2A47BB02-B46C-4CA8-BD1E-4C616F5D19F6}"/>
    <cellStyle name="Normal 2 2 2 2 5 2 2 2 4 2" xfId="6305" xr:uid="{AE284BE1-49E1-4F11-A925-4C646D0EE914}"/>
    <cellStyle name="Normal 2 2 2 2 5 2 2 2 4 2 2" xfId="14947" xr:uid="{CD17FE37-A0DB-4CBE-B490-8BA15492A13F}"/>
    <cellStyle name="Normal 2 2 2 2 5 2 2 2 4 2 2 2" xfId="35315" xr:uid="{1F4FDDDC-733A-4022-BCCC-DDC58821E79B}"/>
    <cellStyle name="Normal 2 2 2 2 5 2 2 2 4 2 3" xfId="21734" xr:uid="{1C378E1F-BE9C-46E1-A79A-22F36FE5D82F}"/>
    <cellStyle name="Normal 2 2 2 2 5 2 2 2 4 2 3 2" xfId="42102" xr:uid="{809EE26A-B3F3-4E19-8613-BE80AAC83E1B}"/>
    <cellStyle name="Normal 2 2 2 2 5 2 2 2 4 2 4" xfId="28523" xr:uid="{5566E4B2-B3E9-40A5-94A1-93B339F4AE5E}"/>
    <cellStyle name="Normal 2 2 2 2 5 2 2 2 4 2 5" xfId="48891" xr:uid="{46D73DEB-21A1-4DC3-9C90-953225FF6C60}"/>
    <cellStyle name="Normal 2 2 2 2 5 2 2 2 4 3" xfId="12099" xr:uid="{1EB49641-9814-45E9-A5CC-2D54B79CFC6C}"/>
    <cellStyle name="Normal 2 2 2 2 5 2 2 2 4 3 2" xfId="32467" xr:uid="{8ED7C694-6687-4A63-8665-12C5490B44FE}"/>
    <cellStyle name="Normal 2 2 2 2 5 2 2 2 4 4" xfId="18886" xr:uid="{D5017FD4-8CBF-407E-BDF8-EF2749097310}"/>
    <cellStyle name="Normal 2 2 2 2 5 2 2 2 4 4 2" xfId="39254" xr:uid="{D9EF4011-E3B5-4F3C-A56A-5117A7F9BF76}"/>
    <cellStyle name="Normal 2 2 2 2 5 2 2 2 4 5" xfId="25675" xr:uid="{1ED207C2-1464-4CC5-B929-6C87CA78C844}"/>
    <cellStyle name="Normal 2 2 2 2 5 2 2 2 4 6" xfId="46043" xr:uid="{00B63F66-DD16-4517-B7A2-D0C12D12F11C}"/>
    <cellStyle name="Normal 2 2 2 2 5 2 2 2 5" xfId="5593" xr:uid="{C1173790-4E52-44E7-8D32-7F3D08841381}"/>
    <cellStyle name="Normal 2 2 2 2 5 2 2 2 5 2" xfId="14235" xr:uid="{38389AE9-20F5-43CF-BF3C-8E122478A02B}"/>
    <cellStyle name="Normal 2 2 2 2 5 2 2 2 5 2 2" xfId="34603" xr:uid="{1089B931-4FBA-49F6-A3F3-F1C991FE99F9}"/>
    <cellStyle name="Normal 2 2 2 2 5 2 2 2 5 3" xfId="21022" xr:uid="{143BD333-3714-4830-AEF1-23C86AAE0146}"/>
    <cellStyle name="Normal 2 2 2 2 5 2 2 2 5 3 2" xfId="41390" xr:uid="{E96CE0F7-037B-4C67-A500-566E86B79B75}"/>
    <cellStyle name="Normal 2 2 2 2 5 2 2 2 5 4" xfId="27811" xr:uid="{BC54F2C4-52D2-428B-9133-BA93B029E175}"/>
    <cellStyle name="Normal 2 2 2 2 5 2 2 2 5 5" xfId="48179" xr:uid="{AF7F042F-F61B-46E6-9508-F50450D9AC07}"/>
    <cellStyle name="Normal 2 2 2 2 5 2 2 2 6" xfId="2672" xr:uid="{3F767A0B-3FA5-457B-84B0-C7A9DBA4C977}"/>
    <cellStyle name="Normal 2 2 2 2 5 2 2 2 6 2" xfId="11387" xr:uid="{FA3357CC-4FE9-4433-85CA-3340D7DCE432}"/>
    <cellStyle name="Normal 2 2 2 2 5 2 2 2 6 2 2" xfId="31755" xr:uid="{52A489FA-C4DF-44C4-82E2-F76BCAF9DC23}"/>
    <cellStyle name="Normal 2 2 2 2 5 2 2 2 6 3" xfId="18174" xr:uid="{D916EE8D-EFEB-4038-ADCD-B198484E2B7F}"/>
    <cellStyle name="Normal 2 2 2 2 5 2 2 2 6 3 2" xfId="38542" xr:uid="{3B3A5D06-3C71-48FE-BA64-527446EF43FB}"/>
    <cellStyle name="Normal 2 2 2 2 5 2 2 2 6 4" xfId="24963" xr:uid="{678F1CB0-6731-4C49-AE04-7047F71CC9D8}"/>
    <cellStyle name="Normal 2 2 2 2 5 2 2 2 6 5" xfId="45331" xr:uid="{90CA6508-B1FF-4990-BDA6-DF5E15DACC2C}"/>
    <cellStyle name="Normal 2 2 2 2 5 2 2 2 7" xfId="10550" xr:uid="{2188B679-A777-4059-8215-71875915E5E3}"/>
    <cellStyle name="Normal 2 2 2 2 5 2 2 2 7 2" xfId="30918" xr:uid="{75914E3D-D4DD-4D35-AD37-E880B79CE57C}"/>
    <cellStyle name="Normal 2 2 2 2 5 2 2 2 8" xfId="17337" xr:uid="{88EF466D-59FC-48F3-8617-31F1F0FA0BA4}"/>
    <cellStyle name="Normal 2 2 2 2 5 2 2 2 8 2" xfId="37705" xr:uid="{645B82D7-E79D-41C6-8036-826561A400AC}"/>
    <cellStyle name="Normal 2 2 2 2 5 2 2 2 9" xfId="24126" xr:uid="{578E12BC-3140-4FC6-AECB-41561A567A22}"/>
    <cellStyle name="Normal 2 2 2 2 5 2 2 2_Exec Drivers" xfId="9012" xr:uid="{3AC52207-84D7-4C1C-88DA-B4A32589178E}"/>
    <cellStyle name="Normal 2 2 2 2 5 2 2 3" xfId="3583" xr:uid="{5C01D050-06E4-44C4-B68F-6BA78CE17C6B}"/>
    <cellStyle name="Normal 2 2 2 2 5 2 2 3 2" xfId="6467" xr:uid="{41D33F3E-E20F-4055-9D6A-F986081D02F1}"/>
    <cellStyle name="Normal 2 2 2 2 5 2 2 3 2 2" xfId="15109" xr:uid="{478185EB-D87A-489B-82D2-423F87D9FF73}"/>
    <cellStyle name="Normal 2 2 2 2 5 2 2 3 2 2 2" xfId="35477" xr:uid="{DF9F8C4D-96B6-418C-8E24-45EE1365A6A0}"/>
    <cellStyle name="Normal 2 2 2 2 5 2 2 3 2 3" xfId="21896" xr:uid="{035B24A1-A1E5-4355-9195-97243ECA3C56}"/>
    <cellStyle name="Normal 2 2 2 2 5 2 2 3 2 3 2" xfId="42264" xr:uid="{A67C21E8-323B-45C0-AF29-5E588CA195AF}"/>
    <cellStyle name="Normal 2 2 2 2 5 2 2 3 2 4" xfId="28685" xr:uid="{941E0F32-5C79-4506-9B55-780147B7D2D3}"/>
    <cellStyle name="Normal 2 2 2 2 5 2 2 3 2 5" xfId="49053" xr:uid="{D40F8C16-5AB6-48C5-A6E6-F60769BC04E7}"/>
    <cellStyle name="Normal 2 2 2 2 5 2 2 3 3" xfId="12261" xr:uid="{ABB2924A-AFB4-4E8D-9D2C-788B3F154A0C}"/>
    <cellStyle name="Normal 2 2 2 2 5 2 2 3 3 2" xfId="32629" xr:uid="{91DFBA4F-63E1-4A29-AC3A-0920AE5D9008}"/>
    <cellStyle name="Normal 2 2 2 2 5 2 2 3 4" xfId="19048" xr:uid="{0E08E2E4-A5A1-4FD1-AC2C-B8E31BB9ACDA}"/>
    <cellStyle name="Normal 2 2 2 2 5 2 2 3 4 2" xfId="39416" xr:uid="{CF580152-7786-4D61-9C4D-F7FB181CE745}"/>
    <cellStyle name="Normal 2 2 2 2 5 2 2 3 5" xfId="25837" xr:uid="{D7EC43DA-177D-4C76-A2C1-6A5A8BF578CF}"/>
    <cellStyle name="Normal 2 2 2 2 5 2 2 3 6" xfId="46205" xr:uid="{D64BC554-2EB8-4D10-BA3D-B55CD9FA5CDE}"/>
    <cellStyle name="Normal 2 2 2 2 5 2 2 3_Exec Drivers" xfId="8941" xr:uid="{C31853DD-ACD3-44A7-869A-BBB9F531703C}"/>
    <cellStyle name="Normal 2 2 2 2 5 2 2 4" xfId="4331" xr:uid="{AAC64E4C-1B5E-474F-9C5F-09521E8A3DEF}"/>
    <cellStyle name="Normal 2 2 2 2 5 2 2 4 2" xfId="7179" xr:uid="{0B0E0A13-5D67-451E-A631-E6B35AEFD7EE}"/>
    <cellStyle name="Normal 2 2 2 2 5 2 2 4 2 2" xfId="15821" xr:uid="{1194CB1D-E705-4339-8AFC-CBB42D2E0FD2}"/>
    <cellStyle name="Normal 2 2 2 2 5 2 2 4 2 2 2" xfId="36189" xr:uid="{2B91BB64-500E-4D78-9A90-F6D25A09EE99}"/>
    <cellStyle name="Normal 2 2 2 2 5 2 2 4 2 3" xfId="22608" xr:uid="{39CCA5C9-0E4E-400C-9803-B68EFB294B6C}"/>
    <cellStyle name="Normal 2 2 2 2 5 2 2 4 2 3 2" xfId="42976" xr:uid="{A6DBC3E0-21E5-498F-9AAA-1FE729F5FB0F}"/>
    <cellStyle name="Normal 2 2 2 2 5 2 2 4 2 4" xfId="29397" xr:uid="{2CBE6A2A-7F0B-4BCD-8B14-F99924A79E57}"/>
    <cellStyle name="Normal 2 2 2 2 5 2 2 4 2 5" xfId="49765" xr:uid="{0E3BD182-4D68-4CDD-93FE-DE1855B50D69}"/>
    <cellStyle name="Normal 2 2 2 2 5 2 2 4 3" xfId="12973" xr:uid="{0F92C301-FDF0-4218-BBFA-F5F45528732B}"/>
    <cellStyle name="Normal 2 2 2 2 5 2 2 4 3 2" xfId="33341" xr:uid="{AF92E35B-21A7-4418-A43B-5D6604C356AA}"/>
    <cellStyle name="Normal 2 2 2 2 5 2 2 4 4" xfId="19760" xr:uid="{B14C5D6B-AF0F-420C-BAF5-2252A560C8F4}"/>
    <cellStyle name="Normal 2 2 2 2 5 2 2 4 4 2" xfId="40128" xr:uid="{37FC2B9C-6E10-4401-9072-8C777FD2C283}"/>
    <cellStyle name="Normal 2 2 2 2 5 2 2 4 5" xfId="26549" xr:uid="{70B44080-3482-41FB-AE39-2CC9CD6AF935}"/>
    <cellStyle name="Normal 2 2 2 2 5 2 2 4 6" xfId="46917" xr:uid="{F57AB9A2-D023-4F56-89AC-64A6D49B210B}"/>
    <cellStyle name="Normal 2 2 2 2 5 2 2 5" xfId="2835" xr:uid="{0DF35006-C8BF-4A0B-9C22-E811D3C1103E}"/>
    <cellStyle name="Normal 2 2 2 2 5 2 2 5 2" xfId="5755" xr:uid="{C01C0AEA-E687-4B7F-8837-34AD51F7CA74}"/>
    <cellStyle name="Normal 2 2 2 2 5 2 2 5 2 2" xfId="14397" xr:uid="{74DF35A9-7534-4936-9C01-C3DEAC9484D8}"/>
    <cellStyle name="Normal 2 2 2 2 5 2 2 5 2 2 2" xfId="34765" xr:uid="{A3FCCFFB-D584-4025-BB57-B092057F9F53}"/>
    <cellStyle name="Normal 2 2 2 2 5 2 2 5 2 3" xfId="21184" xr:uid="{751E70F1-E72F-44AB-9994-7B05A0A5DFF4}"/>
    <cellStyle name="Normal 2 2 2 2 5 2 2 5 2 3 2" xfId="41552" xr:uid="{7E5E6626-AC5C-45E5-958F-7E69D3662ACA}"/>
    <cellStyle name="Normal 2 2 2 2 5 2 2 5 2 4" xfId="27973" xr:uid="{444EBD07-5868-4B1A-B349-414E84629A60}"/>
    <cellStyle name="Normal 2 2 2 2 5 2 2 5 2 5" xfId="48341" xr:uid="{E2414453-2891-432D-B819-BC5773B733F4}"/>
    <cellStyle name="Normal 2 2 2 2 5 2 2 5 3" xfId="11549" xr:uid="{461A4F0E-99C8-428A-B576-C62671285CCE}"/>
    <cellStyle name="Normal 2 2 2 2 5 2 2 5 3 2" xfId="31917" xr:uid="{643AE01F-223F-4AB9-ADB8-1E2E81A62F9C}"/>
    <cellStyle name="Normal 2 2 2 2 5 2 2 5 4" xfId="18336" xr:uid="{1D2C6233-80AC-477E-A599-5A0E6B2CAEC4}"/>
    <cellStyle name="Normal 2 2 2 2 5 2 2 5 4 2" xfId="38704" xr:uid="{9BB1EA6C-15ED-49DB-854A-047E2D899C9D}"/>
    <cellStyle name="Normal 2 2 2 2 5 2 2 5 5" xfId="25125" xr:uid="{207FB30A-BEAE-4DBA-84F7-681D296D5D43}"/>
    <cellStyle name="Normal 2 2 2 2 5 2 2 5 6" xfId="45493" xr:uid="{CDC23CB1-BE9C-4641-942A-F9BF0D5F249A}"/>
    <cellStyle name="Normal 2 2 2 2 5 2 2 6" xfId="5043" xr:uid="{DE6EF5E0-C1CB-4E5A-BCB2-8EE0EB6C2829}"/>
    <cellStyle name="Normal 2 2 2 2 5 2 2 6 2" xfId="13685" xr:uid="{FBFF16FC-06AE-487B-915F-EF1740946868}"/>
    <cellStyle name="Normal 2 2 2 2 5 2 2 6 2 2" xfId="34053" xr:uid="{C4B7431E-0A20-4F57-AA44-8F57CA84B697}"/>
    <cellStyle name="Normal 2 2 2 2 5 2 2 6 3" xfId="20472" xr:uid="{3EB7C7DB-883E-43E4-87F6-13987F8F5F72}"/>
    <cellStyle name="Normal 2 2 2 2 5 2 2 6 3 2" xfId="40840" xr:uid="{1513CC62-8991-46EC-B604-B547E68828E6}"/>
    <cellStyle name="Normal 2 2 2 2 5 2 2 6 4" xfId="27261" xr:uid="{70F47686-7F1D-4731-829F-8546D8B954BD}"/>
    <cellStyle name="Normal 2 2 2 2 5 2 2 6 5" xfId="47629" xr:uid="{E9E022CA-5AF1-4DE8-899A-F9BB0DBC1BB5}"/>
    <cellStyle name="Normal 2 2 2 2 5 2 2 7" xfId="1952" xr:uid="{0BD608EF-5392-456E-B716-E47DDB5F723B}"/>
    <cellStyle name="Normal 2 2 2 2 5 2 2 7 2" xfId="10837" xr:uid="{3FE46831-31C0-4F01-85D9-CFD700734842}"/>
    <cellStyle name="Normal 2 2 2 2 5 2 2 7 2 2" xfId="31205" xr:uid="{7A865F85-70AF-444D-A70B-BCC2E00CF7EA}"/>
    <cellStyle name="Normal 2 2 2 2 5 2 2 7 3" xfId="17624" xr:uid="{32D73064-6156-4930-A4C0-E261DFF510C3}"/>
    <cellStyle name="Normal 2 2 2 2 5 2 2 7 3 2" xfId="37992" xr:uid="{27B2F524-2917-4E2C-8F8E-3F2C42586909}"/>
    <cellStyle name="Normal 2 2 2 2 5 2 2 7 4" xfId="24413" xr:uid="{21DD8473-58CB-450D-92A1-44D5612F55A0}"/>
    <cellStyle name="Normal 2 2 2 2 5 2 2 7 5" xfId="44781" xr:uid="{75691966-E30E-4748-889D-2283FDA3EBF9}"/>
    <cellStyle name="Normal 2 2 2 2 5 2 2 8" xfId="9967" xr:uid="{010CE47B-7790-47AD-9BB8-CB400197707A}"/>
    <cellStyle name="Normal 2 2 2 2 5 2 2 8 2" xfId="30335" xr:uid="{56E01109-58A8-4B74-BE88-06E2ED3D179F}"/>
    <cellStyle name="Normal 2 2 2 2 5 2 2 9" xfId="16755" xr:uid="{5316C54E-EC61-4114-AF04-9E5A19F6C7DE}"/>
    <cellStyle name="Normal 2 2 2 2 5 2 2 9 2" xfId="37123" xr:uid="{90E40E50-2EEA-4A85-AE32-1F0C7C1170A5}"/>
    <cellStyle name="Normal 2 2 2 2 5 2 2_Exec Drivers" xfId="2020" xr:uid="{658D5CD5-708A-4789-93F1-568120F22CCD}"/>
    <cellStyle name="Normal 2 2 2 2 5 2 3" xfId="531" xr:uid="{328DA688-2878-4167-8D54-FC728FCCD3E9}"/>
    <cellStyle name="Normal 2 2 2 2 5 2 3 10" xfId="23580" xr:uid="{FC8F2022-4667-41C1-AB1F-C79A94CFAC61}"/>
    <cellStyle name="Normal 2 2 2 2 5 2 3 11" xfId="43948" xr:uid="{180C4C65-1044-4AA3-A4F1-61A1BB31C600}"/>
    <cellStyle name="Normal 2 2 2 2 5 2 3 2" xfId="1670" xr:uid="{06A632F4-307F-4C91-A4F7-2B62528B3293}"/>
    <cellStyle name="Normal 2 2 2 2 5 2 3 2 10" xfId="44530" xr:uid="{1DDA9428-0411-43B6-B53C-57952EAF7DEF}"/>
    <cellStyle name="Normal 2 2 2 2 5 2 3 2 2" xfId="4205" xr:uid="{4B49AC97-C06E-4F6B-A8DC-7FFA049463F2}"/>
    <cellStyle name="Normal 2 2 2 2 5 2 3 2 2 2" xfId="7053" xr:uid="{1134B7E4-32CE-4C58-99CB-59B3072815B7}"/>
    <cellStyle name="Normal 2 2 2 2 5 2 3 2 2 2 2" xfId="15695" xr:uid="{B8F394C8-14F8-4FBE-B1CD-D6541055C182}"/>
    <cellStyle name="Normal 2 2 2 2 5 2 3 2 2 2 2 2" xfId="36063" xr:uid="{917F6987-89B7-49B7-9769-B2EDC96B2F58}"/>
    <cellStyle name="Normal 2 2 2 2 5 2 3 2 2 2 3" xfId="22482" xr:uid="{E901062D-18D0-4638-A242-8A007727FFB9}"/>
    <cellStyle name="Normal 2 2 2 2 5 2 3 2 2 2 3 2" xfId="42850" xr:uid="{D2462E7E-2C27-430D-B48E-61A951021649}"/>
    <cellStyle name="Normal 2 2 2 2 5 2 3 2 2 2 4" xfId="29271" xr:uid="{B2CE64BB-3653-437F-9FF9-5542FF63CFDB}"/>
    <cellStyle name="Normal 2 2 2 2 5 2 3 2 2 2 5" xfId="49639" xr:uid="{CDEC34E9-DD4D-4D85-980E-9AE599B5E3C4}"/>
    <cellStyle name="Normal 2 2 2 2 5 2 3 2 2 3" xfId="12847" xr:uid="{077F7F60-FB3F-467D-A173-972120938866}"/>
    <cellStyle name="Normal 2 2 2 2 5 2 3 2 2 3 2" xfId="33215" xr:uid="{94984E7C-B562-455A-926D-2AB6CEC78DDF}"/>
    <cellStyle name="Normal 2 2 2 2 5 2 3 2 2 4" xfId="19634" xr:uid="{AA17AC63-FD8D-435E-9552-4E1C2CB2F98D}"/>
    <cellStyle name="Normal 2 2 2 2 5 2 3 2 2 4 2" xfId="40002" xr:uid="{18493F59-887A-4AE8-83E3-1BA31AF6D508}"/>
    <cellStyle name="Normal 2 2 2 2 5 2 3 2 2 5" xfId="26423" xr:uid="{13B54CE0-4473-4829-836F-00ECD2187657}"/>
    <cellStyle name="Normal 2 2 2 2 5 2 3 2 2 6" xfId="46791" xr:uid="{250EE26C-B28C-476A-99B1-A1CDB0650FAE}"/>
    <cellStyle name="Normal 2 2 2 2 5 2 3 2 2_Exec Drivers" xfId="2352" xr:uid="{2B060021-D356-42B4-97DD-5FF9612E3EBF}"/>
    <cellStyle name="Normal 2 2 2 2 5 2 3 2 3" xfId="4917" xr:uid="{1852DFC9-9687-4CDF-BA7C-41B949C5EC3E}"/>
    <cellStyle name="Normal 2 2 2 2 5 2 3 2 3 2" xfId="7765" xr:uid="{DEE65B99-E3E5-4677-96E6-DF812FF6C441}"/>
    <cellStyle name="Normal 2 2 2 2 5 2 3 2 3 2 2" xfId="16407" xr:uid="{7E921CDE-2D5D-4B42-9812-E6EC4DD5E608}"/>
    <cellStyle name="Normal 2 2 2 2 5 2 3 2 3 2 2 2" xfId="36775" xr:uid="{377E3BBE-FEF3-43AF-AAB7-4D70437F39ED}"/>
    <cellStyle name="Normal 2 2 2 2 5 2 3 2 3 2 3" xfId="23194" xr:uid="{EF0A3B99-7B6F-4300-A570-A2D26819DE72}"/>
    <cellStyle name="Normal 2 2 2 2 5 2 3 2 3 2 3 2" xfId="43562" xr:uid="{6DE4B0BF-CC88-455D-AA1A-336333D9BF76}"/>
    <cellStyle name="Normal 2 2 2 2 5 2 3 2 3 2 4" xfId="29983" xr:uid="{171C955F-16E1-484B-8963-5589BE87255B}"/>
    <cellStyle name="Normal 2 2 2 2 5 2 3 2 3 2 5" xfId="50351" xr:uid="{FA6C198D-2ACD-4C4C-8290-1B8D6E5329D3}"/>
    <cellStyle name="Normal 2 2 2 2 5 2 3 2 3 3" xfId="13559" xr:uid="{9F2CEDED-4A9C-400A-9A22-4EC490DE4177}"/>
    <cellStyle name="Normal 2 2 2 2 5 2 3 2 3 3 2" xfId="33927" xr:uid="{1DC69DBC-AD82-4BCF-B7B2-D85323A695C8}"/>
    <cellStyle name="Normal 2 2 2 2 5 2 3 2 3 4" xfId="20346" xr:uid="{A59B2499-4FFD-4691-9073-58E4331EE271}"/>
    <cellStyle name="Normal 2 2 2 2 5 2 3 2 3 4 2" xfId="40714" xr:uid="{6E9F6E68-706F-4624-AFA2-85C9EE33B089}"/>
    <cellStyle name="Normal 2 2 2 2 5 2 3 2 3 5" xfId="27135" xr:uid="{266B1414-25A9-4B9F-A51D-B05E2E145BA7}"/>
    <cellStyle name="Normal 2 2 2 2 5 2 3 2 3 6" xfId="47503" xr:uid="{37001D42-8031-4492-B3C6-20D0CB6ACE71}"/>
    <cellStyle name="Normal 2 2 2 2 5 2 3 2 4" xfId="3457" xr:uid="{CA20544C-B237-4BED-AE61-FA74CAD91AC7}"/>
    <cellStyle name="Normal 2 2 2 2 5 2 3 2 4 2" xfId="6341" xr:uid="{47BC208C-1480-45AF-A8EC-1DC83CB4BBDF}"/>
    <cellStyle name="Normal 2 2 2 2 5 2 3 2 4 2 2" xfId="14983" xr:uid="{5DACB8E2-35B6-4DDE-B7B3-ABFFB86CFD07}"/>
    <cellStyle name="Normal 2 2 2 2 5 2 3 2 4 2 2 2" xfId="35351" xr:uid="{211AFB83-F521-437A-B5EB-0EE4F1553249}"/>
    <cellStyle name="Normal 2 2 2 2 5 2 3 2 4 2 3" xfId="21770" xr:uid="{E2B66A1C-AF85-4645-9BE2-CDDCBEF150EC}"/>
    <cellStyle name="Normal 2 2 2 2 5 2 3 2 4 2 3 2" xfId="42138" xr:uid="{2EBE8FCB-AA9D-48A2-845A-F9B3305D6C51}"/>
    <cellStyle name="Normal 2 2 2 2 5 2 3 2 4 2 4" xfId="28559" xr:uid="{6C5C2FD1-B367-4184-B150-FF978AFB059E}"/>
    <cellStyle name="Normal 2 2 2 2 5 2 3 2 4 2 5" xfId="48927" xr:uid="{5A3A4541-E60D-4A0B-9FAB-FD9E3560A371}"/>
    <cellStyle name="Normal 2 2 2 2 5 2 3 2 4 3" xfId="12135" xr:uid="{8D3F88BE-2EE6-4B22-86FB-4753932B80D4}"/>
    <cellStyle name="Normal 2 2 2 2 5 2 3 2 4 3 2" xfId="32503" xr:uid="{F8040A61-F0BA-4B5E-ACA7-056600B0F8AE}"/>
    <cellStyle name="Normal 2 2 2 2 5 2 3 2 4 4" xfId="18922" xr:uid="{5FB24CBC-3C31-4ACC-8C5A-0FFD1F26917F}"/>
    <cellStyle name="Normal 2 2 2 2 5 2 3 2 4 4 2" xfId="39290" xr:uid="{7323807C-70B1-4FDB-829C-4FABB426F6E8}"/>
    <cellStyle name="Normal 2 2 2 2 5 2 3 2 4 5" xfId="25711" xr:uid="{ACAE559B-E116-4549-A790-C5BC0FD346F2}"/>
    <cellStyle name="Normal 2 2 2 2 5 2 3 2 4 6" xfId="46079" xr:uid="{09E18AF7-097F-4652-8F39-C0837D448A69}"/>
    <cellStyle name="Normal 2 2 2 2 5 2 3 2 5" xfId="5629" xr:uid="{E1A9F0AB-0D3A-4465-8546-BFE2FE01E9B1}"/>
    <cellStyle name="Normal 2 2 2 2 5 2 3 2 5 2" xfId="14271" xr:uid="{13EF4B6E-5A79-4EA2-9429-93DA1DBB2970}"/>
    <cellStyle name="Normal 2 2 2 2 5 2 3 2 5 2 2" xfId="34639" xr:uid="{46624C49-9140-4EFB-815F-80A9A9F72B53}"/>
    <cellStyle name="Normal 2 2 2 2 5 2 3 2 5 3" xfId="21058" xr:uid="{6A2DE15C-68E9-4589-9219-A4E689972E0C}"/>
    <cellStyle name="Normal 2 2 2 2 5 2 3 2 5 3 2" xfId="41426" xr:uid="{FFAC4245-13A0-42A6-897D-7D60C2D4356F}"/>
    <cellStyle name="Normal 2 2 2 2 5 2 3 2 5 4" xfId="27847" xr:uid="{36F39B3B-B782-49CC-88DD-100C755D8F09}"/>
    <cellStyle name="Normal 2 2 2 2 5 2 3 2 5 5" xfId="48215" xr:uid="{649ABFC9-09BE-450C-9B10-5E6FC7F15879}"/>
    <cellStyle name="Normal 2 2 2 2 5 2 3 2 6" xfId="2708" xr:uid="{1544A2C9-CDE9-462E-ADA0-918AE587AFAF}"/>
    <cellStyle name="Normal 2 2 2 2 5 2 3 2 6 2" xfId="11423" xr:uid="{27032CB7-DDDB-4816-9A46-95011528E7DA}"/>
    <cellStyle name="Normal 2 2 2 2 5 2 3 2 6 2 2" xfId="31791" xr:uid="{136F704C-A9A8-467E-B0C8-5F82A700566B}"/>
    <cellStyle name="Normal 2 2 2 2 5 2 3 2 6 3" xfId="18210" xr:uid="{458B6879-5B57-4651-B5F9-561E8DCE2CB7}"/>
    <cellStyle name="Normal 2 2 2 2 5 2 3 2 6 3 2" xfId="38578" xr:uid="{C165E896-1040-4C9B-A8DE-BE8470CD590C}"/>
    <cellStyle name="Normal 2 2 2 2 5 2 3 2 6 4" xfId="24999" xr:uid="{1402687A-6E0B-4BB5-B346-6C54731CE09E}"/>
    <cellStyle name="Normal 2 2 2 2 5 2 3 2 6 5" xfId="45367" xr:uid="{DB806C8F-3E03-41CA-9AA3-F1848783A09B}"/>
    <cellStyle name="Normal 2 2 2 2 5 2 3 2 7" xfId="10586" xr:uid="{F8CDAECF-3D4F-49B0-8D75-8D0EF9C8E1C6}"/>
    <cellStyle name="Normal 2 2 2 2 5 2 3 2 7 2" xfId="30954" xr:uid="{3424CEC1-C957-416F-B2CA-B7A6F715E30B}"/>
    <cellStyle name="Normal 2 2 2 2 5 2 3 2 8" xfId="17373" xr:uid="{EF9338F5-CA22-4C70-B6DE-07ABC97164D3}"/>
    <cellStyle name="Normal 2 2 2 2 5 2 3 2 8 2" xfId="37741" xr:uid="{3EA5BAE1-047D-4BD8-BD10-48ED41878C03}"/>
    <cellStyle name="Normal 2 2 2 2 5 2 3 2 9" xfId="24162" xr:uid="{9B72F818-5608-409A-8C40-DB6DBD3F4123}"/>
    <cellStyle name="Normal 2 2 2 2 5 2 3 2_Exec Drivers" xfId="9041" xr:uid="{6AFF823A-0985-4560-8517-8119BA36429A}"/>
    <cellStyle name="Normal 2 2 2 2 5 2 3 3" xfId="3584" xr:uid="{89B138C7-3C41-4043-8A8E-0454C78FA950}"/>
    <cellStyle name="Normal 2 2 2 2 5 2 3 3 2" xfId="6468" xr:uid="{53B53432-CA73-4837-9F8C-55EE01A06899}"/>
    <cellStyle name="Normal 2 2 2 2 5 2 3 3 2 2" xfId="15110" xr:uid="{878C2734-53E2-4971-8059-53627CFB4B9B}"/>
    <cellStyle name="Normal 2 2 2 2 5 2 3 3 2 2 2" xfId="35478" xr:uid="{8FE8778D-216F-4BDD-9238-7ACA62500F4A}"/>
    <cellStyle name="Normal 2 2 2 2 5 2 3 3 2 3" xfId="21897" xr:uid="{9FBECE01-9FF9-4D83-B449-385F6EA4CCEF}"/>
    <cellStyle name="Normal 2 2 2 2 5 2 3 3 2 3 2" xfId="42265" xr:uid="{8EB743C2-503E-4341-9391-3C17D14FB869}"/>
    <cellStyle name="Normal 2 2 2 2 5 2 3 3 2 4" xfId="28686" xr:uid="{5DAB2A3B-7914-4AB3-9B24-B081D8444087}"/>
    <cellStyle name="Normal 2 2 2 2 5 2 3 3 2 5" xfId="49054" xr:uid="{F314DB64-DE6C-4E95-A61F-4E8303FBDC11}"/>
    <cellStyle name="Normal 2 2 2 2 5 2 3 3 3" xfId="12262" xr:uid="{9BA22ADB-58C2-4D31-9502-ED88DE682384}"/>
    <cellStyle name="Normal 2 2 2 2 5 2 3 3 3 2" xfId="32630" xr:uid="{FBE68BA1-D890-4DA5-898E-E1109E25681F}"/>
    <cellStyle name="Normal 2 2 2 2 5 2 3 3 4" xfId="19049" xr:uid="{95EB927C-F8B4-4D71-896B-1D4F98176B9C}"/>
    <cellStyle name="Normal 2 2 2 2 5 2 3 3 4 2" xfId="39417" xr:uid="{0347596C-3294-406D-939B-C9AFE4B79C45}"/>
    <cellStyle name="Normal 2 2 2 2 5 2 3 3 5" xfId="25838" xr:uid="{A4C09CF9-683E-453A-A6CA-F235A562F789}"/>
    <cellStyle name="Normal 2 2 2 2 5 2 3 3 6" xfId="46206" xr:uid="{C81490A2-1356-4506-A905-0BC38255F85D}"/>
    <cellStyle name="Normal 2 2 2 2 5 2 3 3_Exec Drivers" xfId="8782" xr:uid="{C7CED83E-3C3F-40E0-B81C-371A732B8F52}"/>
    <cellStyle name="Normal 2 2 2 2 5 2 3 4" xfId="4332" xr:uid="{8224AC04-F224-434A-838B-453FD17FA499}"/>
    <cellStyle name="Normal 2 2 2 2 5 2 3 4 2" xfId="7180" xr:uid="{5A5A6874-EF94-46E8-AA5E-9CBB62087DE6}"/>
    <cellStyle name="Normal 2 2 2 2 5 2 3 4 2 2" xfId="15822" xr:uid="{38D02BC4-36F6-42FC-AD3E-5C142AD04A83}"/>
    <cellStyle name="Normal 2 2 2 2 5 2 3 4 2 2 2" xfId="36190" xr:uid="{F9CA75FE-2BC5-4C35-A65F-FBA766E61174}"/>
    <cellStyle name="Normal 2 2 2 2 5 2 3 4 2 3" xfId="22609" xr:uid="{5CFDDA08-20AD-4F90-B948-AF3C29ED7F7D}"/>
    <cellStyle name="Normal 2 2 2 2 5 2 3 4 2 3 2" xfId="42977" xr:uid="{E337B9B1-41B7-427F-95F2-3464A03E2872}"/>
    <cellStyle name="Normal 2 2 2 2 5 2 3 4 2 4" xfId="29398" xr:uid="{38DDD26E-ED81-4756-86E5-4D62D14049BA}"/>
    <cellStyle name="Normal 2 2 2 2 5 2 3 4 2 5" xfId="49766" xr:uid="{6DDD4F43-3AB1-4909-8ED8-09FCC05C3976}"/>
    <cellStyle name="Normal 2 2 2 2 5 2 3 4 3" xfId="12974" xr:uid="{B183DE40-9566-42A0-A7B7-8F3C1F728FD9}"/>
    <cellStyle name="Normal 2 2 2 2 5 2 3 4 3 2" xfId="33342" xr:uid="{4121A337-6BDA-4651-81B1-462EFA86148E}"/>
    <cellStyle name="Normal 2 2 2 2 5 2 3 4 4" xfId="19761" xr:uid="{78177B4C-D201-4EC9-9F53-AC6B14F95299}"/>
    <cellStyle name="Normal 2 2 2 2 5 2 3 4 4 2" xfId="40129" xr:uid="{4583C3F4-80BC-45FC-A81B-53E188F177B3}"/>
    <cellStyle name="Normal 2 2 2 2 5 2 3 4 5" xfId="26550" xr:uid="{4CCB1ACB-59E8-48E7-92BF-36E70FA188CC}"/>
    <cellStyle name="Normal 2 2 2 2 5 2 3 4 6" xfId="46918" xr:uid="{954546BF-7485-46F3-8329-683BFDF8101A}"/>
    <cellStyle name="Normal 2 2 2 2 5 2 3 5" xfId="2836" xr:uid="{363D85DC-B823-4D1B-9C66-175C940D0CFA}"/>
    <cellStyle name="Normal 2 2 2 2 5 2 3 5 2" xfId="5756" xr:uid="{2F32E704-C15E-4C92-8E2D-08EE2CFBDE50}"/>
    <cellStyle name="Normal 2 2 2 2 5 2 3 5 2 2" xfId="14398" xr:uid="{24617881-508E-4FBC-9281-147FBD13B7A2}"/>
    <cellStyle name="Normal 2 2 2 2 5 2 3 5 2 2 2" xfId="34766" xr:uid="{BB00DE72-F10A-40C3-BFB7-9C5DC7448BAB}"/>
    <cellStyle name="Normal 2 2 2 2 5 2 3 5 2 3" xfId="21185" xr:uid="{6B17CD55-3C74-4D14-8BB7-29400EAB9FFE}"/>
    <cellStyle name="Normal 2 2 2 2 5 2 3 5 2 3 2" xfId="41553" xr:uid="{7EBBEC24-A0E4-4599-9ADA-8E543F07DF58}"/>
    <cellStyle name="Normal 2 2 2 2 5 2 3 5 2 4" xfId="27974" xr:uid="{C6C1D1DA-27A3-406F-892F-2C091E99D3BF}"/>
    <cellStyle name="Normal 2 2 2 2 5 2 3 5 2 5" xfId="48342" xr:uid="{3858B0A1-48AE-48D0-8804-CCB8F2465B27}"/>
    <cellStyle name="Normal 2 2 2 2 5 2 3 5 3" xfId="11550" xr:uid="{434006F5-C0EE-4816-B4C7-AD8E2C43CD4C}"/>
    <cellStyle name="Normal 2 2 2 2 5 2 3 5 3 2" xfId="31918" xr:uid="{E7315816-68E4-4548-9DE4-22F8EB81CF73}"/>
    <cellStyle name="Normal 2 2 2 2 5 2 3 5 4" xfId="18337" xr:uid="{8FB7A536-7DB4-41E0-926C-EB0FFF608226}"/>
    <cellStyle name="Normal 2 2 2 2 5 2 3 5 4 2" xfId="38705" xr:uid="{08BF0D07-AF32-4AAE-BE82-7CD168B885E4}"/>
    <cellStyle name="Normal 2 2 2 2 5 2 3 5 5" xfId="25126" xr:uid="{97BD5A7F-0C60-4C79-9ACA-77E449B6B0A1}"/>
    <cellStyle name="Normal 2 2 2 2 5 2 3 5 6" xfId="45494" xr:uid="{369EBD1C-09C4-4D15-BCE5-C92B18FE7A22}"/>
    <cellStyle name="Normal 2 2 2 2 5 2 3 6" xfId="5044" xr:uid="{39E0A31F-AC72-4299-A20C-09EC3A8A3BF4}"/>
    <cellStyle name="Normal 2 2 2 2 5 2 3 6 2" xfId="13686" xr:uid="{27E165DF-30F8-4913-A5B3-8BA91537E83F}"/>
    <cellStyle name="Normal 2 2 2 2 5 2 3 6 2 2" xfId="34054" xr:uid="{ADA0495D-429E-4CE0-A906-6CBACF7F7C97}"/>
    <cellStyle name="Normal 2 2 2 2 5 2 3 6 3" xfId="20473" xr:uid="{A8A566AF-7FC8-40A5-A4C9-5B9CC6FFB9CF}"/>
    <cellStyle name="Normal 2 2 2 2 5 2 3 6 3 2" xfId="40841" xr:uid="{992C636C-9D80-4765-8EFA-9372F7828A13}"/>
    <cellStyle name="Normal 2 2 2 2 5 2 3 6 4" xfId="27262" xr:uid="{9E0604B2-8527-474C-A53B-C11DA48A3413}"/>
    <cellStyle name="Normal 2 2 2 2 5 2 3 6 5" xfId="47630" xr:uid="{267460D3-31B2-44EA-9177-85D02689D2AB}"/>
    <cellStyle name="Normal 2 2 2 2 5 2 3 7" xfId="1953" xr:uid="{F93F6DEF-079E-4A2A-BF3A-1BB912847709}"/>
    <cellStyle name="Normal 2 2 2 2 5 2 3 7 2" xfId="10838" xr:uid="{54EF85C9-E83B-4386-800D-6D40B3C1A50A}"/>
    <cellStyle name="Normal 2 2 2 2 5 2 3 7 2 2" xfId="31206" xr:uid="{AE3B81EC-B31D-4F07-879B-2BAB21B96958}"/>
    <cellStyle name="Normal 2 2 2 2 5 2 3 7 3" xfId="17625" xr:uid="{06DAD190-3B2A-48C7-AAB0-61AE3016C139}"/>
    <cellStyle name="Normal 2 2 2 2 5 2 3 7 3 2" xfId="37993" xr:uid="{8B471AA9-8FE5-4B74-AA9A-D532036E2E83}"/>
    <cellStyle name="Normal 2 2 2 2 5 2 3 7 4" xfId="24414" xr:uid="{BA9A6B1A-DD2B-46D0-9683-284ACF82CA66}"/>
    <cellStyle name="Normal 2 2 2 2 5 2 3 7 5" xfId="44782" xr:uid="{5B8ACBC0-802F-47F5-820F-599E35F71892}"/>
    <cellStyle name="Normal 2 2 2 2 5 2 3 8" xfId="10003" xr:uid="{00236FB7-6937-41A0-BA44-CCB77B001CA7}"/>
    <cellStyle name="Normal 2 2 2 2 5 2 3 8 2" xfId="30371" xr:uid="{A239C0BC-B132-47DB-8514-A5367E252348}"/>
    <cellStyle name="Normal 2 2 2 2 5 2 3 9" xfId="16791" xr:uid="{5A6FEBEE-1F90-4768-A57C-069A85620E78}"/>
    <cellStyle name="Normal 2 2 2 2 5 2 3 9 2" xfId="37159" xr:uid="{0145A0C8-BAED-402E-A4BB-3102458BA856}"/>
    <cellStyle name="Normal 2 2 2 2 5 2 3_Exec Drivers" xfId="8945" xr:uid="{A4156F0B-E467-433F-9F13-32B2D4A4C79E}"/>
    <cellStyle name="Normal 2 2 2 2 5 3" xfId="555" xr:uid="{9C9A246F-8815-4E3C-9C8B-A371C1B601BB}"/>
    <cellStyle name="Normal 2 2 2 2 5 4" xfId="1416" xr:uid="{B4116596-7718-4EB3-B174-16EE7BC95CCB}"/>
    <cellStyle name="Normal 2 2 2 2 5 4 10" xfId="44276" xr:uid="{9C22DBA0-3759-4A6D-BB1D-594064B66B53}"/>
    <cellStyle name="Normal 2 2 2 2 5 4 2" xfId="4103" xr:uid="{BD7DF08D-1E2D-4E6E-9C2D-8D3FEC1945A7}"/>
    <cellStyle name="Normal 2 2 2 2 5 4 2 2" xfId="6957" xr:uid="{884A2173-E3C7-4158-8A82-B214A4F5267D}"/>
    <cellStyle name="Normal 2 2 2 2 5 4 2 2 2" xfId="15599" xr:uid="{3D3B275C-DDEE-46F1-9E0A-FF4802DFE437}"/>
    <cellStyle name="Normal 2 2 2 2 5 4 2 2 2 2" xfId="35967" xr:uid="{52E8582B-4AEF-429F-ADFA-7042CA790BF1}"/>
    <cellStyle name="Normal 2 2 2 2 5 4 2 2 3" xfId="22386" xr:uid="{AA6E6D7D-5FD6-4EB0-B232-72F92C05FEB0}"/>
    <cellStyle name="Normal 2 2 2 2 5 4 2 2 3 2" xfId="42754" xr:uid="{0FA22069-0B77-4708-B1BD-5A4BAB884F74}"/>
    <cellStyle name="Normal 2 2 2 2 5 4 2 2 4" xfId="29175" xr:uid="{E64E0FEC-5E19-4445-B9AA-2905125ACDCF}"/>
    <cellStyle name="Normal 2 2 2 2 5 4 2 2 5" xfId="49543" xr:uid="{9E59EF43-A87E-451A-962E-CE9055C5B8AE}"/>
    <cellStyle name="Normal 2 2 2 2 5 4 2 3" xfId="12751" xr:uid="{681A5782-4D38-4AA6-AB1B-DC9D55F0A1CF}"/>
    <cellStyle name="Normal 2 2 2 2 5 4 2 3 2" xfId="33119" xr:uid="{D659DC77-F751-4B40-8A39-8712C54626AC}"/>
    <cellStyle name="Normal 2 2 2 2 5 4 2 4" xfId="19538" xr:uid="{34334BED-A9ED-47CE-B8DD-17B1A2C59E22}"/>
    <cellStyle name="Normal 2 2 2 2 5 4 2 4 2" xfId="39906" xr:uid="{416D827C-2C30-4080-B455-26BA86FCAA52}"/>
    <cellStyle name="Normal 2 2 2 2 5 4 2 5" xfId="26327" xr:uid="{59FE8438-22A2-4E4F-8AAE-9E5E11960C76}"/>
    <cellStyle name="Normal 2 2 2 2 5 4 2 6" xfId="46695" xr:uid="{8583A534-6713-4C72-BABB-4E5B5E52F99F}"/>
    <cellStyle name="Normal 2 2 2 2 5 4 2_Exec Drivers" xfId="8575" xr:uid="{4E3218F3-08CC-4E39-AC54-52EAB17C4147}"/>
    <cellStyle name="Normal 2 2 2 2 5 4 3" xfId="4821" xr:uid="{4BFC9873-BBF6-42A3-9018-7A117F29D8A9}"/>
    <cellStyle name="Normal 2 2 2 2 5 4 3 2" xfId="7669" xr:uid="{6A533E4C-6173-423E-95AC-115CDC24D797}"/>
    <cellStyle name="Normal 2 2 2 2 5 4 3 2 2" xfId="16311" xr:uid="{2D401010-03C2-475C-A334-5B7CCC6AD49C}"/>
    <cellStyle name="Normal 2 2 2 2 5 4 3 2 2 2" xfId="36679" xr:uid="{DB87B555-4F1D-4331-9507-7F30F3D799AC}"/>
    <cellStyle name="Normal 2 2 2 2 5 4 3 2 3" xfId="23098" xr:uid="{745425CC-CC0F-4CF3-915E-C82DEA55B7A2}"/>
    <cellStyle name="Normal 2 2 2 2 5 4 3 2 3 2" xfId="43466" xr:uid="{760FE8C7-AC00-45B5-9116-C2B6826E12AE}"/>
    <cellStyle name="Normal 2 2 2 2 5 4 3 2 4" xfId="29887" xr:uid="{18B8C073-1A5F-4123-8EDA-FABF126D8E54}"/>
    <cellStyle name="Normal 2 2 2 2 5 4 3 2 5" xfId="50255" xr:uid="{18B734A8-1B8D-4CCA-84CF-33901F412DE5}"/>
    <cellStyle name="Normal 2 2 2 2 5 4 3 3" xfId="13463" xr:uid="{6574A190-3792-4E49-8467-61B60B17B9F0}"/>
    <cellStyle name="Normal 2 2 2 2 5 4 3 3 2" xfId="33831" xr:uid="{F4736E55-198F-43BE-92FA-C44469D00CE8}"/>
    <cellStyle name="Normal 2 2 2 2 5 4 3 4" xfId="20250" xr:uid="{F29E964A-DC8F-4BF8-B8D5-DBC58BA53F5B}"/>
    <cellStyle name="Normal 2 2 2 2 5 4 3 4 2" xfId="40618" xr:uid="{215AACBD-9690-4D1E-8E94-717E8E1E9B0F}"/>
    <cellStyle name="Normal 2 2 2 2 5 4 3 5" xfId="27039" xr:uid="{F3F2AFB8-1C14-4946-B628-503F8048FA75}"/>
    <cellStyle name="Normal 2 2 2 2 5 4 3 6" xfId="47407" xr:uid="{BD18DE44-3CC6-49DB-BDC6-47901649B992}"/>
    <cellStyle name="Normal 2 2 2 2 5 4 4" xfId="3355" xr:uid="{F8CC27DF-EB08-4568-A351-2DF3E47450CD}"/>
    <cellStyle name="Normal 2 2 2 2 5 4 4 2" xfId="6245" xr:uid="{B4C9121C-16DB-4100-BC49-51E27571CDAC}"/>
    <cellStyle name="Normal 2 2 2 2 5 4 4 2 2" xfId="14887" xr:uid="{62640106-3F4B-497E-9A79-1790B938BDB5}"/>
    <cellStyle name="Normal 2 2 2 2 5 4 4 2 2 2" xfId="35255" xr:uid="{10C0D13B-49D9-4AFC-82DF-AA11EDC81DF8}"/>
    <cellStyle name="Normal 2 2 2 2 5 4 4 2 3" xfId="21674" xr:uid="{224EA264-4201-4447-A787-0D017C67528B}"/>
    <cellStyle name="Normal 2 2 2 2 5 4 4 2 3 2" xfId="42042" xr:uid="{76529834-9080-4B42-9F4D-AE3E7701D30F}"/>
    <cellStyle name="Normal 2 2 2 2 5 4 4 2 4" xfId="28463" xr:uid="{E0DF3E93-2F17-40F3-9856-CE59305FC8BA}"/>
    <cellStyle name="Normal 2 2 2 2 5 4 4 2 5" xfId="48831" xr:uid="{5598F2F5-FD19-4E00-BF1B-B26005434388}"/>
    <cellStyle name="Normal 2 2 2 2 5 4 4 3" xfId="12039" xr:uid="{A8C41E7B-5D19-45FC-8534-97AF3BD65C5E}"/>
    <cellStyle name="Normal 2 2 2 2 5 4 4 3 2" xfId="32407" xr:uid="{F5320674-4982-42D3-92DD-B8B99AE3B6C0}"/>
    <cellStyle name="Normal 2 2 2 2 5 4 4 4" xfId="18826" xr:uid="{D9E23456-D2D8-4F71-A7FF-A8DB01C946AD}"/>
    <cellStyle name="Normal 2 2 2 2 5 4 4 4 2" xfId="39194" xr:uid="{3883238B-0AF7-468E-948B-E569AFEB9E6C}"/>
    <cellStyle name="Normal 2 2 2 2 5 4 4 5" xfId="25615" xr:uid="{95349359-0AB4-4D87-B671-00E2C6BDD332}"/>
    <cellStyle name="Normal 2 2 2 2 5 4 4 6" xfId="45983" xr:uid="{1056B66E-026E-4D8D-B27F-703DEE6686BB}"/>
    <cellStyle name="Normal 2 2 2 2 5 4 5" xfId="5533" xr:uid="{9E4544FB-ED8D-4943-A58B-8B84AE0B095E}"/>
    <cellStyle name="Normal 2 2 2 2 5 4 5 2" xfId="14175" xr:uid="{C2E8284B-F956-4B09-A95F-29D56DF97589}"/>
    <cellStyle name="Normal 2 2 2 2 5 4 5 2 2" xfId="34543" xr:uid="{2BC6ECC2-0CFE-4AC6-BA8B-CC87BDA94041}"/>
    <cellStyle name="Normal 2 2 2 2 5 4 5 3" xfId="20962" xr:uid="{12914375-0700-4FBD-BB23-1A9D9B2D3640}"/>
    <cellStyle name="Normal 2 2 2 2 5 4 5 3 2" xfId="41330" xr:uid="{26F7ED83-8E6D-47EA-B146-9E893AF478EA}"/>
    <cellStyle name="Normal 2 2 2 2 5 4 5 4" xfId="27751" xr:uid="{4669F12B-7ECA-4235-98F4-E3BBFF681896}"/>
    <cellStyle name="Normal 2 2 2 2 5 4 5 5" xfId="48119" xr:uid="{2D20C531-0BFD-4565-8676-9BB51749D411}"/>
    <cellStyle name="Normal 2 2 2 2 5 4 6" xfId="2606" xr:uid="{98709565-AA67-431B-850C-12B376721A84}"/>
    <cellStyle name="Normal 2 2 2 2 5 4 6 2" xfId="11327" xr:uid="{38679731-E404-4433-A83E-2BCDD9A4A930}"/>
    <cellStyle name="Normal 2 2 2 2 5 4 6 2 2" xfId="31695" xr:uid="{8A874D91-033A-4425-8333-C4F129E6ACC6}"/>
    <cellStyle name="Normal 2 2 2 2 5 4 6 3" xfId="18114" xr:uid="{A864B8F4-363A-484F-8FF9-B326A0C12366}"/>
    <cellStyle name="Normal 2 2 2 2 5 4 6 3 2" xfId="38482" xr:uid="{471E6872-31D7-4043-920F-F55309D77D72}"/>
    <cellStyle name="Normal 2 2 2 2 5 4 6 4" xfId="24903" xr:uid="{3911E00A-1EFA-406F-A7BA-36E047B14635}"/>
    <cellStyle name="Normal 2 2 2 2 5 4 6 5" xfId="45271" xr:uid="{A089A700-4567-48A8-B1D5-5E90EFA65058}"/>
    <cellStyle name="Normal 2 2 2 2 5 4 7" xfId="10332" xr:uid="{81DFEACA-A2E0-4C88-A943-E9FEFBBA2B91}"/>
    <cellStyle name="Normal 2 2 2 2 5 4 7 2" xfId="30700" xr:uid="{401BA58D-9C46-4347-B52B-E9B7D0520C60}"/>
    <cellStyle name="Normal 2 2 2 2 5 4 8" xfId="17119" xr:uid="{DE3F2C54-B494-44F8-8719-E3B25E419577}"/>
    <cellStyle name="Normal 2 2 2 2 5 4 8 2" xfId="37487" xr:uid="{FB42868C-6348-43C4-B891-36B0B062B3C6}"/>
    <cellStyle name="Normal 2 2 2 2 5 4 9" xfId="23908" xr:uid="{739AA494-3FB1-4AF9-82A9-24E3135E950B}"/>
    <cellStyle name="Normal 2 2 2 2 5 4_Exec Drivers" xfId="8619" xr:uid="{DF9E62DF-8779-437A-8579-5A4770FA732A}"/>
    <cellStyle name="Normal 2 2 2 2 5 5" xfId="3582" xr:uid="{AFFD565B-422D-4D30-88DA-2DCB9B3B724D}"/>
    <cellStyle name="Normal 2 2 2 2 5 5 2" xfId="6466" xr:uid="{F03ADE70-656A-4029-83F2-4EF2F744BD7C}"/>
    <cellStyle name="Normal 2 2 2 2 5 5 2 2" xfId="15108" xr:uid="{766ED7F7-309F-4F52-BAA6-C765069B8546}"/>
    <cellStyle name="Normal 2 2 2 2 5 5 2 2 2" xfId="35476" xr:uid="{36935130-B4C0-4543-8446-5115D592CF3B}"/>
    <cellStyle name="Normal 2 2 2 2 5 5 2 3" xfId="21895" xr:uid="{B4A9B95A-BF38-467C-A48E-38C1BAC25352}"/>
    <cellStyle name="Normal 2 2 2 2 5 5 2 3 2" xfId="42263" xr:uid="{AE7FD231-DC75-4654-A5B3-D6D5D37256F1}"/>
    <cellStyle name="Normal 2 2 2 2 5 5 2 4" xfId="28684" xr:uid="{47A93187-81FB-4AAC-A3AC-1C6C9D3079D6}"/>
    <cellStyle name="Normal 2 2 2 2 5 5 2 5" xfId="49052" xr:uid="{C5AFF30E-5341-4CBA-A6C5-8614A3A84377}"/>
    <cellStyle name="Normal 2 2 2 2 5 5 3" xfId="12260" xr:uid="{DCF1099A-01E1-4E54-B247-CF5352457EEC}"/>
    <cellStyle name="Normal 2 2 2 2 5 5 3 2" xfId="32628" xr:uid="{D9662BE6-06BC-4362-8079-64EA5575E05D}"/>
    <cellStyle name="Normal 2 2 2 2 5 5 4" xfId="19047" xr:uid="{E5EDF405-CC8B-4CDF-8006-430B34339FA1}"/>
    <cellStyle name="Normal 2 2 2 2 5 5 4 2" xfId="39415" xr:uid="{A496D287-1BDF-4DFE-8EA3-F117362AD12B}"/>
    <cellStyle name="Normal 2 2 2 2 5 5 5" xfId="25836" xr:uid="{27230479-7584-4C9D-BBCA-5489C0B63EA9}"/>
    <cellStyle name="Normal 2 2 2 2 5 5 6" xfId="46204" xr:uid="{3F2F00AA-66E6-45A1-8EB9-E027F4BEE49E}"/>
    <cellStyle name="Normal 2 2 2 2 5 5_Exec Drivers" xfId="8246" xr:uid="{BEFF1D4B-42AA-4E98-855A-C93025D26AF1}"/>
    <cellStyle name="Normal 2 2 2 2 5 6" xfId="4330" xr:uid="{C31E891C-6602-451F-A86F-F8246B85A543}"/>
    <cellStyle name="Normal 2 2 2 2 5 6 2" xfId="7178" xr:uid="{A41A8014-DEDD-4EAB-8471-3CF21AD36E20}"/>
    <cellStyle name="Normal 2 2 2 2 5 6 2 2" xfId="15820" xr:uid="{DB4BCEE4-055C-44BD-BDC5-588FE520E8B4}"/>
    <cellStyle name="Normal 2 2 2 2 5 6 2 2 2" xfId="36188" xr:uid="{435E60EA-AB7E-4278-8E6B-1F8BC15742A9}"/>
    <cellStyle name="Normal 2 2 2 2 5 6 2 3" xfId="22607" xr:uid="{087D1044-6BA7-4FC9-9923-DA6E61C1AB6E}"/>
    <cellStyle name="Normal 2 2 2 2 5 6 2 3 2" xfId="42975" xr:uid="{5F772F8F-BAB2-413A-BD2F-A703109D927B}"/>
    <cellStyle name="Normal 2 2 2 2 5 6 2 4" xfId="29396" xr:uid="{E817ECC7-82C4-4656-9619-FDE5CE8FAC34}"/>
    <cellStyle name="Normal 2 2 2 2 5 6 2 5" xfId="49764" xr:uid="{79C228DE-EB2C-43EB-8A1D-B7DE8013530B}"/>
    <cellStyle name="Normal 2 2 2 2 5 6 3" xfId="12972" xr:uid="{F3B076C8-527C-4927-98E4-0A9A51769EF8}"/>
    <cellStyle name="Normal 2 2 2 2 5 6 3 2" xfId="33340" xr:uid="{1CCFA158-2CA4-4C24-AEBF-5FE8E03DB53F}"/>
    <cellStyle name="Normal 2 2 2 2 5 6 4" xfId="19759" xr:uid="{F6420551-F400-46E0-9F5E-6DF6F20AD06C}"/>
    <cellStyle name="Normal 2 2 2 2 5 6 4 2" xfId="40127" xr:uid="{7786D378-48EB-4439-BD6A-A36F26FB3C31}"/>
    <cellStyle name="Normal 2 2 2 2 5 6 5" xfId="26548" xr:uid="{5896A13A-8B0D-440D-BF50-AD987EA57CDD}"/>
    <cellStyle name="Normal 2 2 2 2 5 6 6" xfId="46916" xr:uid="{7AE981B4-1B38-4776-9667-FFE94E9075CC}"/>
    <cellStyle name="Normal 2 2 2 2 5 7" xfId="2834" xr:uid="{3390840F-2224-4FD8-991B-5F0A856C8C8A}"/>
    <cellStyle name="Normal 2 2 2 2 5 7 2" xfId="5754" xr:uid="{4FC69491-E3A0-49CB-B005-627C8F89ADAA}"/>
    <cellStyle name="Normal 2 2 2 2 5 7 2 2" xfId="14396" xr:uid="{55126FBC-8F5A-48C9-8C87-C5798B2D56E3}"/>
    <cellStyle name="Normal 2 2 2 2 5 7 2 2 2" xfId="34764" xr:uid="{56D96CBB-8C6C-4214-B8DD-B42DF1B76FD7}"/>
    <cellStyle name="Normal 2 2 2 2 5 7 2 3" xfId="21183" xr:uid="{8886235A-5198-4E11-B514-0B29C594036C}"/>
    <cellStyle name="Normal 2 2 2 2 5 7 2 3 2" xfId="41551" xr:uid="{917BCD4A-AF5A-4411-8564-F9EFB4F3731D}"/>
    <cellStyle name="Normal 2 2 2 2 5 7 2 4" xfId="27972" xr:uid="{43772A78-5A24-4CB4-AEEF-0A56282AB545}"/>
    <cellStyle name="Normal 2 2 2 2 5 7 2 5" xfId="48340" xr:uid="{38C25834-D6A9-4B6C-A9F6-E8EBCA6AA43B}"/>
    <cellStyle name="Normal 2 2 2 2 5 7 3" xfId="11548" xr:uid="{4264A462-CA77-4C41-8574-E8589B3AE975}"/>
    <cellStyle name="Normal 2 2 2 2 5 7 3 2" xfId="31916" xr:uid="{7116446C-D812-4ABA-A1B6-D2963ED9358C}"/>
    <cellStyle name="Normal 2 2 2 2 5 7 4" xfId="18335" xr:uid="{77B89EE3-EF2F-43B5-95C3-C182A2A810D5}"/>
    <cellStyle name="Normal 2 2 2 2 5 7 4 2" xfId="38703" xr:uid="{85E170D5-28A3-4266-9FD6-B9122124BE9E}"/>
    <cellStyle name="Normal 2 2 2 2 5 7 5" xfId="25124" xr:uid="{75739F13-4EE6-4CA6-A56D-54D5B01FA1F6}"/>
    <cellStyle name="Normal 2 2 2 2 5 7 6" xfId="45492" xr:uid="{2D1F2FC9-8584-4A07-BE96-87B74A804715}"/>
    <cellStyle name="Normal 2 2 2 2 5 8" xfId="5042" xr:uid="{4DDBA06E-0FCD-4721-BEC5-FD0041805EAA}"/>
    <cellStyle name="Normal 2 2 2 2 5 8 2" xfId="13684" xr:uid="{B8320D5C-A34D-4BD2-A247-A34519D21186}"/>
    <cellStyle name="Normal 2 2 2 2 5 8 2 2" xfId="34052" xr:uid="{998DC4E7-43F7-43FE-BC2B-290E18D5AFE1}"/>
    <cellStyle name="Normal 2 2 2 2 5 8 3" xfId="20471" xr:uid="{A762A977-27FE-47AA-AA9D-0287747D0E36}"/>
    <cellStyle name="Normal 2 2 2 2 5 8 3 2" xfId="40839" xr:uid="{C177A094-CC0F-4552-8002-501D2596B62A}"/>
    <cellStyle name="Normal 2 2 2 2 5 8 4" xfId="27260" xr:uid="{CAC74494-0316-4C8C-9AC0-8CAD4CB6FAE6}"/>
    <cellStyle name="Normal 2 2 2 2 5 8 5" xfId="47628" xr:uid="{E97DA410-D7F8-4774-A35B-428F511F9AE4}"/>
    <cellStyle name="Normal 2 2 2 2 5 9" xfId="1950" xr:uid="{44990624-9CC5-4264-996E-DE2245E9C4DC}"/>
    <cellStyle name="Normal 2 2 2 2 5 9 2" xfId="10836" xr:uid="{7A03BF99-B63D-43FC-9688-BBEC37C1AED7}"/>
    <cellStyle name="Normal 2 2 2 2 5 9 2 2" xfId="31204" xr:uid="{69ACB2C9-5F64-4A48-B302-35276F72EEEA}"/>
    <cellStyle name="Normal 2 2 2 2 5 9 3" xfId="17623" xr:uid="{A40E891E-B4A2-48AF-9B63-860A71885C0E}"/>
    <cellStyle name="Normal 2 2 2 2 5 9 3 2" xfId="37991" xr:uid="{9778A889-8188-47EA-9125-E9A49E9D171C}"/>
    <cellStyle name="Normal 2 2 2 2 5 9 4" xfId="24412" xr:uid="{86C4BA1D-21BC-4B5E-B4BA-6913B86225DA}"/>
    <cellStyle name="Normal 2 2 2 2 5 9 5" xfId="44780" xr:uid="{205887A1-E626-472F-92BF-58D399CCCAFF}"/>
    <cellStyle name="Normal 2 2 2 2 5_Exec Drivers" xfId="8615" xr:uid="{85398308-84AF-4A29-92BC-F7A08ADEDF9E}"/>
    <cellStyle name="Normal 2 2 2 2 6" xfId="71" xr:uid="{79840D4D-5AB2-4A86-9CF4-85E4AF95C5C8}"/>
    <cellStyle name="Normal 2 2 2 2 6 10" xfId="23323" xr:uid="{04B3C266-4754-4323-B595-811E36CD5292}"/>
    <cellStyle name="Normal 2 2 2 2 6 11" xfId="43691" xr:uid="{0052F74D-CBFD-42D6-BFCF-A196E4EA5EC9}"/>
    <cellStyle name="Normal 2 2 2 2 6 2" xfId="1414" xr:uid="{183DA785-3749-41A0-99F9-ABED3820EC04}"/>
    <cellStyle name="Normal 2 2 2 2 6 2 10" xfId="44274" xr:uid="{090C59C4-36CB-49BA-B06C-216F360AE0F6}"/>
    <cellStyle name="Normal 2 2 2 2 6 2 2" xfId="4105" xr:uid="{347833F7-E8BE-41AD-B35A-9F1CCFEB155C}"/>
    <cellStyle name="Normal 2 2 2 2 6 2 2 2" xfId="6959" xr:uid="{D3223AC2-4768-4BF0-96DB-1D67C863E1A4}"/>
    <cellStyle name="Normal 2 2 2 2 6 2 2 2 2" xfId="15601" xr:uid="{898B9D4A-6CBA-459A-BBD0-F35E73D5C8BB}"/>
    <cellStyle name="Normal 2 2 2 2 6 2 2 2 2 2" xfId="35969" xr:uid="{2BB01C6D-AC58-4089-8579-F6A0596F15CC}"/>
    <cellStyle name="Normal 2 2 2 2 6 2 2 2 3" xfId="22388" xr:uid="{AB361221-2F27-4956-BAD7-1552E7DB7B0B}"/>
    <cellStyle name="Normal 2 2 2 2 6 2 2 2 3 2" xfId="42756" xr:uid="{757BBD97-4679-4676-BE0A-85761DCFD8CA}"/>
    <cellStyle name="Normal 2 2 2 2 6 2 2 2 4" xfId="29177" xr:uid="{C12E9F9F-47C4-4CED-911F-CD43F712A827}"/>
    <cellStyle name="Normal 2 2 2 2 6 2 2 2 5" xfId="49545" xr:uid="{6CA64E84-6789-40F0-A064-AFB387B3C52F}"/>
    <cellStyle name="Normal 2 2 2 2 6 2 2 3" xfId="12753" xr:uid="{4A9C1401-C995-48E6-BB5F-F052D1ADBDDC}"/>
    <cellStyle name="Normal 2 2 2 2 6 2 2 3 2" xfId="33121" xr:uid="{A69C4026-A69D-40C7-8B05-5AB3EA0CC2BF}"/>
    <cellStyle name="Normal 2 2 2 2 6 2 2 4" xfId="19540" xr:uid="{521753CF-0388-413F-8164-F6D3638EF5FE}"/>
    <cellStyle name="Normal 2 2 2 2 6 2 2 4 2" xfId="39908" xr:uid="{6656B61A-3AA2-43C0-BC1E-5382BD86AB8B}"/>
    <cellStyle name="Normal 2 2 2 2 6 2 2 5" xfId="26329" xr:uid="{50484F2E-296D-4C01-B11A-521EFD3D595C}"/>
    <cellStyle name="Normal 2 2 2 2 6 2 2 6" xfId="46697" xr:uid="{F34517DC-2658-445B-9086-54D9B938D2F9}"/>
    <cellStyle name="Normal 2 2 2 2 6 2 2_Exec Drivers" xfId="8195" xr:uid="{7159D815-46B3-4F81-A23F-2C64ACF1BECE}"/>
    <cellStyle name="Normal 2 2 2 2 6 2 3" xfId="4823" xr:uid="{9A3F6AF2-B38C-457C-BD41-BF630BEC81E9}"/>
    <cellStyle name="Normal 2 2 2 2 6 2 3 2" xfId="7671" xr:uid="{319DA88F-7009-4AA2-B67A-15EDFF9B36E3}"/>
    <cellStyle name="Normal 2 2 2 2 6 2 3 2 2" xfId="16313" xr:uid="{024A7E07-755F-4D76-ABF3-5CF70FFCD076}"/>
    <cellStyle name="Normal 2 2 2 2 6 2 3 2 2 2" xfId="36681" xr:uid="{1F0DBD31-BCA0-49CE-9852-F2835D894C16}"/>
    <cellStyle name="Normal 2 2 2 2 6 2 3 2 3" xfId="23100" xr:uid="{6CD5945F-2BE1-4882-B060-5574540EA251}"/>
    <cellStyle name="Normal 2 2 2 2 6 2 3 2 3 2" xfId="43468" xr:uid="{75D4B837-4341-4AD0-9158-549350173963}"/>
    <cellStyle name="Normal 2 2 2 2 6 2 3 2 4" xfId="29889" xr:uid="{F9CA17EA-3F93-4772-B3B5-2A13227413BC}"/>
    <cellStyle name="Normal 2 2 2 2 6 2 3 2 5" xfId="50257" xr:uid="{C4A1E0CB-2251-490A-8D46-1D0F53AA84E2}"/>
    <cellStyle name="Normal 2 2 2 2 6 2 3 3" xfId="13465" xr:uid="{CBD76127-0B79-4D58-A727-8B4E2D648442}"/>
    <cellStyle name="Normal 2 2 2 2 6 2 3 3 2" xfId="33833" xr:uid="{9E728954-631D-48DD-8A84-BBAE9EA210E3}"/>
    <cellStyle name="Normal 2 2 2 2 6 2 3 4" xfId="20252" xr:uid="{25A68010-F1F9-41BF-BC8A-5A4FBC6C8E85}"/>
    <cellStyle name="Normal 2 2 2 2 6 2 3 4 2" xfId="40620" xr:uid="{E0905346-4701-4A77-A602-FF31AAA934EC}"/>
    <cellStyle name="Normal 2 2 2 2 6 2 3 5" xfId="27041" xr:uid="{A3F23688-2CF3-4397-BBA5-E8EA2D8B8545}"/>
    <cellStyle name="Normal 2 2 2 2 6 2 3 6" xfId="47409" xr:uid="{84584389-02F1-41DC-9D67-BC6EA754F366}"/>
    <cellStyle name="Normal 2 2 2 2 6 2 4" xfId="3357" xr:uid="{F28992E3-19AB-4D63-B2A9-5CD12A5DF432}"/>
    <cellStyle name="Normal 2 2 2 2 6 2 4 2" xfId="6247" xr:uid="{25C22334-1E73-468E-A1DB-8DA25556D0DC}"/>
    <cellStyle name="Normal 2 2 2 2 6 2 4 2 2" xfId="14889" xr:uid="{52718D63-3BED-49E5-BF78-6948AFE7C963}"/>
    <cellStyle name="Normal 2 2 2 2 6 2 4 2 2 2" xfId="35257" xr:uid="{030CB8E9-2062-40D4-9CF4-48BD708C45E3}"/>
    <cellStyle name="Normal 2 2 2 2 6 2 4 2 3" xfId="21676" xr:uid="{3E376E3C-4560-4B73-982F-D61B5579DA86}"/>
    <cellStyle name="Normal 2 2 2 2 6 2 4 2 3 2" xfId="42044" xr:uid="{CEE1D0A5-80A8-4662-8FE4-378C0985A577}"/>
    <cellStyle name="Normal 2 2 2 2 6 2 4 2 4" xfId="28465" xr:uid="{B95891C5-0894-431F-B481-45FF96502590}"/>
    <cellStyle name="Normal 2 2 2 2 6 2 4 2 5" xfId="48833" xr:uid="{6C7C0182-F385-4FD4-9CFE-A67CFEFE41D0}"/>
    <cellStyle name="Normal 2 2 2 2 6 2 4 3" xfId="12041" xr:uid="{DB6BEFF5-C0DC-4A70-B1BD-97292BB24BEF}"/>
    <cellStyle name="Normal 2 2 2 2 6 2 4 3 2" xfId="32409" xr:uid="{919CD780-1CE3-485A-92B2-FB2A468BED4F}"/>
    <cellStyle name="Normal 2 2 2 2 6 2 4 4" xfId="18828" xr:uid="{430F6595-936E-4FA6-806C-9B8CF548D538}"/>
    <cellStyle name="Normal 2 2 2 2 6 2 4 4 2" xfId="39196" xr:uid="{BBAA2CB4-CA0B-4F54-9C88-5D98759E558A}"/>
    <cellStyle name="Normal 2 2 2 2 6 2 4 5" xfId="25617" xr:uid="{D6D30BC7-8BEA-40CB-9001-908E1DCDC1E1}"/>
    <cellStyle name="Normal 2 2 2 2 6 2 4 6" xfId="45985" xr:uid="{16B2A06F-7064-46E3-9ECF-8FBBF06BBAA9}"/>
    <cellStyle name="Normal 2 2 2 2 6 2 5" xfId="5535" xr:uid="{95119481-8697-4098-A8F6-F49C75CD1FFD}"/>
    <cellStyle name="Normal 2 2 2 2 6 2 5 2" xfId="14177" xr:uid="{DCE25F7E-F46B-4955-A0AF-8EB08040668B}"/>
    <cellStyle name="Normal 2 2 2 2 6 2 5 2 2" xfId="34545" xr:uid="{95F68E86-B509-4A4D-BD68-F7AA783E8EAF}"/>
    <cellStyle name="Normal 2 2 2 2 6 2 5 3" xfId="20964" xr:uid="{E0EFCD3C-94EA-44CE-9DFA-9576DF2F95B2}"/>
    <cellStyle name="Normal 2 2 2 2 6 2 5 3 2" xfId="41332" xr:uid="{4EA5A30E-104E-40B0-976E-696977A2F5C1}"/>
    <cellStyle name="Normal 2 2 2 2 6 2 5 4" xfId="27753" xr:uid="{987E0ED5-3252-40E6-87AF-CAFDBFB97C0D}"/>
    <cellStyle name="Normal 2 2 2 2 6 2 5 5" xfId="48121" xr:uid="{4EA98580-CD20-4EFB-995F-0F9496E33E39}"/>
    <cellStyle name="Normal 2 2 2 2 6 2 6" xfId="2608" xr:uid="{55558EEA-812A-433C-9B3A-237A18A0F26A}"/>
    <cellStyle name="Normal 2 2 2 2 6 2 6 2" xfId="11329" xr:uid="{A8A2E831-C48E-4177-B785-84586A7E21BF}"/>
    <cellStyle name="Normal 2 2 2 2 6 2 6 2 2" xfId="31697" xr:uid="{7F190921-181E-4E9F-919E-7F9107BAD774}"/>
    <cellStyle name="Normal 2 2 2 2 6 2 6 3" xfId="18116" xr:uid="{44DED8D2-DB6F-4D1A-B2F2-101C43772CE2}"/>
    <cellStyle name="Normal 2 2 2 2 6 2 6 3 2" xfId="38484" xr:uid="{DF5D47A7-B74D-4348-A3C9-D5C4AAB4969F}"/>
    <cellStyle name="Normal 2 2 2 2 6 2 6 4" xfId="24905" xr:uid="{B82AA2B8-7423-485C-A07F-DCB69D22DEC9}"/>
    <cellStyle name="Normal 2 2 2 2 6 2 6 5" xfId="45273" xr:uid="{B744D4A7-2750-4437-8491-383ED205F3EA}"/>
    <cellStyle name="Normal 2 2 2 2 6 2 7" xfId="10330" xr:uid="{649BDDA3-13E9-426C-A9CD-E188667DF805}"/>
    <cellStyle name="Normal 2 2 2 2 6 2 7 2" xfId="30698" xr:uid="{6997EB7E-959F-4944-8AED-7646F399393E}"/>
    <cellStyle name="Normal 2 2 2 2 6 2 8" xfId="17117" xr:uid="{96E86886-4B45-4B08-892D-518E605AB061}"/>
    <cellStyle name="Normal 2 2 2 2 6 2 8 2" xfId="37485" xr:uid="{4F2FDBA6-191A-4A57-AD77-1A5A1AC06EEC}"/>
    <cellStyle name="Normal 2 2 2 2 6 2 9" xfId="23906" xr:uid="{2100E8A4-D4B5-4B62-AD5F-C8EFA86FCC6C}"/>
    <cellStyle name="Normal 2 2 2 2 6 2_Exec Drivers" xfId="8909" xr:uid="{05EB7313-522E-43BB-922A-1FF234AFC857}"/>
    <cellStyle name="Normal 2 2 2 2 6 3" xfId="3585" xr:uid="{DF3AA7A8-67AE-4A0C-980C-BA06DD5BCC20}"/>
    <cellStyle name="Normal 2 2 2 2 6 3 2" xfId="6469" xr:uid="{C4278058-E393-4CC6-AC0D-9D9CC3696D86}"/>
    <cellStyle name="Normal 2 2 2 2 6 3 2 2" xfId="15111" xr:uid="{E66ED17B-A743-4EC7-BF57-106564AC6548}"/>
    <cellStyle name="Normal 2 2 2 2 6 3 2 2 2" xfId="35479" xr:uid="{32C9B2EA-0723-400C-942C-D9F3CD98C0BE}"/>
    <cellStyle name="Normal 2 2 2 2 6 3 2 3" xfId="21898" xr:uid="{C4BDEC2A-B313-4542-9AF0-CA752E23818A}"/>
    <cellStyle name="Normal 2 2 2 2 6 3 2 3 2" xfId="42266" xr:uid="{E4EBC20B-E5AC-4D1F-94AE-B96310289ECA}"/>
    <cellStyle name="Normal 2 2 2 2 6 3 2 4" xfId="28687" xr:uid="{4BFFF268-04FD-462C-8EBA-FD591A777F96}"/>
    <cellStyle name="Normal 2 2 2 2 6 3 2 5" xfId="49055" xr:uid="{FA3D8C7E-601A-4F69-9B44-5241888D5A7D}"/>
    <cellStyle name="Normal 2 2 2 2 6 3 3" xfId="12263" xr:uid="{046B8B11-4E05-4C8C-B70A-7A68174B7EB9}"/>
    <cellStyle name="Normal 2 2 2 2 6 3 3 2" xfId="32631" xr:uid="{E0C64D7A-D861-4BCD-AEBB-63908177ADD2}"/>
    <cellStyle name="Normal 2 2 2 2 6 3 4" xfId="19050" xr:uid="{1FA46754-D329-4A0F-B4C0-2E63163E5341}"/>
    <cellStyle name="Normal 2 2 2 2 6 3 4 2" xfId="39418" xr:uid="{C6A0F231-4577-4F0F-A07B-78221530851C}"/>
    <cellStyle name="Normal 2 2 2 2 6 3 5" xfId="25839" xr:uid="{AEC7E5C6-96A8-44AA-9E94-70DE2B3C3BE3}"/>
    <cellStyle name="Normal 2 2 2 2 6 3 6" xfId="46207" xr:uid="{E83C616E-4EC7-4730-AE14-152F756C6D15}"/>
    <cellStyle name="Normal 2 2 2 2 6 3_Exec Drivers" xfId="9184" xr:uid="{0DFB06D4-1C81-4AC3-8E8C-D2884ADABB57}"/>
    <cellStyle name="Normal 2 2 2 2 6 4" xfId="4333" xr:uid="{B2D47720-55C7-4510-A37F-B9293E2F0CD5}"/>
    <cellStyle name="Normal 2 2 2 2 6 4 2" xfId="7181" xr:uid="{D8790279-03D6-4F8A-8818-3CCAABCA937C}"/>
    <cellStyle name="Normal 2 2 2 2 6 4 2 2" xfId="15823" xr:uid="{2B6F2B77-3780-4391-89E0-0597F415062D}"/>
    <cellStyle name="Normal 2 2 2 2 6 4 2 2 2" xfId="36191" xr:uid="{6F18C096-A338-4D5E-98BC-4B984DD6752F}"/>
    <cellStyle name="Normal 2 2 2 2 6 4 2 3" xfId="22610" xr:uid="{524A576B-11D8-403F-B965-7CA7A390D348}"/>
    <cellStyle name="Normal 2 2 2 2 6 4 2 3 2" xfId="42978" xr:uid="{D8FF405D-B131-43FA-BD38-D7093A1F8C98}"/>
    <cellStyle name="Normal 2 2 2 2 6 4 2 4" xfId="29399" xr:uid="{91BC723F-5C0C-4353-BB65-11065D7A6A62}"/>
    <cellStyle name="Normal 2 2 2 2 6 4 2 5" xfId="49767" xr:uid="{43DAF3BC-849F-4525-9840-29B9132FC167}"/>
    <cellStyle name="Normal 2 2 2 2 6 4 3" xfId="12975" xr:uid="{F23CCCE5-746E-4921-8DF4-2277D2986037}"/>
    <cellStyle name="Normal 2 2 2 2 6 4 3 2" xfId="33343" xr:uid="{5F866BA0-E00B-47A7-A244-45DA0486CCC3}"/>
    <cellStyle name="Normal 2 2 2 2 6 4 4" xfId="19762" xr:uid="{B18AE9ED-6552-4A5A-8028-9D0954C138AC}"/>
    <cellStyle name="Normal 2 2 2 2 6 4 4 2" xfId="40130" xr:uid="{E966046D-60A0-4D28-9729-7D358F50C969}"/>
    <cellStyle name="Normal 2 2 2 2 6 4 5" xfId="26551" xr:uid="{5D65E7D9-3509-4374-BDE1-39D145929DCA}"/>
    <cellStyle name="Normal 2 2 2 2 6 4 6" xfId="46919" xr:uid="{09764EA9-CB4A-444C-963B-BCA9B839BD42}"/>
    <cellStyle name="Normal 2 2 2 2 6 5" xfId="2837" xr:uid="{A0943DB2-2484-4399-BA23-452C9147E4A9}"/>
    <cellStyle name="Normal 2 2 2 2 6 5 2" xfId="5757" xr:uid="{8DAB6B8D-E5EF-4683-8C87-E6C04000388E}"/>
    <cellStyle name="Normal 2 2 2 2 6 5 2 2" xfId="14399" xr:uid="{474DD487-6108-4FEA-BD9E-AC2CB45BEFE0}"/>
    <cellStyle name="Normal 2 2 2 2 6 5 2 2 2" xfId="34767" xr:uid="{A85EC929-D5C6-490C-B241-C19AEAEDD3AC}"/>
    <cellStyle name="Normal 2 2 2 2 6 5 2 3" xfId="21186" xr:uid="{A1BE8337-F293-4883-9B1F-D2EC46537B0D}"/>
    <cellStyle name="Normal 2 2 2 2 6 5 2 3 2" xfId="41554" xr:uid="{4D1C3850-4FFB-4BC6-9AC5-0EEFE0EAB8AD}"/>
    <cellStyle name="Normal 2 2 2 2 6 5 2 4" xfId="27975" xr:uid="{B6603075-E98D-4D9F-816A-4AD231F97586}"/>
    <cellStyle name="Normal 2 2 2 2 6 5 2 5" xfId="48343" xr:uid="{B54977B4-1378-4CA7-9088-A3502D6B8956}"/>
    <cellStyle name="Normal 2 2 2 2 6 5 3" xfId="11551" xr:uid="{FB398F88-9076-4EDE-B194-119BFF072B19}"/>
    <cellStyle name="Normal 2 2 2 2 6 5 3 2" xfId="31919" xr:uid="{BF1B872A-3BC9-4FF0-A4FE-5B90EE0E70F7}"/>
    <cellStyle name="Normal 2 2 2 2 6 5 4" xfId="18338" xr:uid="{168D2B9D-EF60-4DD6-83A4-EAE7136B79CB}"/>
    <cellStyle name="Normal 2 2 2 2 6 5 4 2" xfId="38706" xr:uid="{D1BE94D0-8D2C-4445-9FE1-26F092FCA3C5}"/>
    <cellStyle name="Normal 2 2 2 2 6 5 5" xfId="25127" xr:uid="{B04FB54D-7963-4CB4-BC1C-7A7687FC8A51}"/>
    <cellStyle name="Normal 2 2 2 2 6 5 6" xfId="45495" xr:uid="{951FA5CC-15B9-4A4E-8E59-57976DEFEF8E}"/>
    <cellStyle name="Normal 2 2 2 2 6 6" xfId="5045" xr:uid="{6739BB9B-F2E7-4139-BD66-7A985BD81EDD}"/>
    <cellStyle name="Normal 2 2 2 2 6 6 2" xfId="13687" xr:uid="{73FC4763-3117-4386-B03D-952490630D17}"/>
    <cellStyle name="Normal 2 2 2 2 6 6 2 2" xfId="34055" xr:uid="{D6B46E40-76AD-4C07-87EF-BE1035578FED}"/>
    <cellStyle name="Normal 2 2 2 2 6 6 3" xfId="20474" xr:uid="{1D7F415E-C4F9-454D-AA53-505E495D7801}"/>
    <cellStyle name="Normal 2 2 2 2 6 6 3 2" xfId="40842" xr:uid="{747D2A5A-BD4B-41AF-938E-C786C92D6E09}"/>
    <cellStyle name="Normal 2 2 2 2 6 6 4" xfId="27263" xr:uid="{E9FABC2E-020B-49FE-82F7-7ED7E32603D3}"/>
    <cellStyle name="Normal 2 2 2 2 6 6 5" xfId="47631" xr:uid="{0D5BB026-860A-4869-A04B-281299F93A29}"/>
    <cellStyle name="Normal 2 2 2 2 6 7" xfId="1954" xr:uid="{FA7BDDBA-CFEA-464F-8DC2-E02DCFBF4C17}"/>
    <cellStyle name="Normal 2 2 2 2 6 7 2" xfId="10839" xr:uid="{2D5EA44A-9A56-49AF-9B0E-2BB0B641CBAF}"/>
    <cellStyle name="Normal 2 2 2 2 6 7 2 2" xfId="31207" xr:uid="{32FED63E-F956-400F-8144-A591D044CD03}"/>
    <cellStyle name="Normal 2 2 2 2 6 7 3" xfId="17626" xr:uid="{CDF3581A-3073-44C5-B41F-AD8CBF4071B9}"/>
    <cellStyle name="Normal 2 2 2 2 6 7 3 2" xfId="37994" xr:uid="{D1F2DF42-0D4B-452E-8D35-FC9801A12FCC}"/>
    <cellStyle name="Normal 2 2 2 2 6 7 4" xfId="24415" xr:uid="{6D4A68A0-6578-4289-9A2C-9B2A92D4DF96}"/>
    <cellStyle name="Normal 2 2 2 2 6 7 5" xfId="44783" xr:uid="{43CC3C25-9841-4DB7-807E-10DA9E0AAD67}"/>
    <cellStyle name="Normal 2 2 2 2 6 8" xfId="9746" xr:uid="{5AB976D7-F738-4BC7-AF92-92E9409A029A}"/>
    <cellStyle name="Normal 2 2 2 2 6 8 2" xfId="30114" xr:uid="{42518538-C0B1-466C-93C3-193CFF945938}"/>
    <cellStyle name="Normal 2 2 2 2 6 9" xfId="16534" xr:uid="{74B63336-520C-41A6-9B83-80236ED86D2D}"/>
    <cellStyle name="Normal 2 2 2 2 6 9 2" xfId="36902" xr:uid="{570926E8-BD4A-4581-A8C1-F80206BF4F7E}"/>
    <cellStyle name="Normal 2 2 2 2 6_Exec Drivers" xfId="8705" xr:uid="{173C098B-899F-4CC5-85AE-C87A00056AF4}"/>
    <cellStyle name="Normal 2 2 2 2 7" xfId="103" xr:uid="{3306EBAE-31A2-4B19-9A9F-DD67EF61F577}"/>
    <cellStyle name="Normal 2 2 2 2 7 10" xfId="23340" xr:uid="{F8CBAC70-B6D9-41B6-B7F5-2F05B271F86E}"/>
    <cellStyle name="Normal 2 2 2 2 7 11" xfId="43708" xr:uid="{92135AA1-7861-47E2-AE88-C73D1AE02E6D}"/>
    <cellStyle name="Normal 2 2 2 2 7 2" xfId="1431" xr:uid="{C2A7E060-FBC2-48A5-9110-7A91AAFCFE96}"/>
    <cellStyle name="Normal 2 2 2 2 7 2 10" xfId="44291" xr:uid="{36B0A803-2768-404B-B6F6-584F95610E87}"/>
    <cellStyle name="Normal 2 2 2 2 7 2 2" xfId="4082" xr:uid="{11D2EFF6-49E2-4DBE-83A7-DC9349CDFCFC}"/>
    <cellStyle name="Normal 2 2 2 2 7 2 2 2" xfId="6942" xr:uid="{C4ED4CEC-8225-440E-BCBA-4E7ECF4C9108}"/>
    <cellStyle name="Normal 2 2 2 2 7 2 2 2 2" xfId="15584" xr:uid="{D2FF5979-1BB2-49DF-A23C-525A35B0AEED}"/>
    <cellStyle name="Normal 2 2 2 2 7 2 2 2 2 2" xfId="35952" xr:uid="{5B88DFDC-6EFC-4A7B-9860-0A87771E6338}"/>
    <cellStyle name="Normal 2 2 2 2 7 2 2 2 3" xfId="22371" xr:uid="{3BF2F0AF-C1CD-427B-8BCC-ADB7DC03FEE5}"/>
    <cellStyle name="Normal 2 2 2 2 7 2 2 2 3 2" xfId="42739" xr:uid="{E4E53129-39AC-4D90-8134-643D31705937}"/>
    <cellStyle name="Normal 2 2 2 2 7 2 2 2 4" xfId="29160" xr:uid="{2FD99F62-3C70-45B4-BAFA-6E55F310F531}"/>
    <cellStyle name="Normal 2 2 2 2 7 2 2 2 5" xfId="49528" xr:uid="{65CFBE3C-6219-44BB-93D3-2062FF71A7AB}"/>
    <cellStyle name="Normal 2 2 2 2 7 2 2 3" xfId="12736" xr:uid="{96CE150F-2493-4ED0-9676-F21A064E1C61}"/>
    <cellStyle name="Normal 2 2 2 2 7 2 2 3 2" xfId="33104" xr:uid="{01D4ECBB-6C75-4522-AC10-64AC48F98C03}"/>
    <cellStyle name="Normal 2 2 2 2 7 2 2 4" xfId="19523" xr:uid="{CC93FFD1-1A5A-4F14-B88F-5D31B2C62374}"/>
    <cellStyle name="Normal 2 2 2 2 7 2 2 4 2" xfId="39891" xr:uid="{4C91B02F-8E31-4E98-861E-44D0FB8014CA}"/>
    <cellStyle name="Normal 2 2 2 2 7 2 2 5" xfId="26312" xr:uid="{4BE6893B-E096-43AE-B18A-703AF16F1AEA}"/>
    <cellStyle name="Normal 2 2 2 2 7 2 2 6" xfId="46680" xr:uid="{B9FFEF97-08C2-4A00-BC73-BE4675D9BC2A}"/>
    <cellStyle name="Normal 2 2 2 2 7 2 2_Exec Drivers" xfId="8369" xr:uid="{89363345-42C7-4703-8914-38260B099B0B}"/>
    <cellStyle name="Normal 2 2 2 2 7 2 3" xfId="4806" xr:uid="{0EF635C4-06F7-4AB2-9B51-9C73D73EEF30}"/>
    <cellStyle name="Normal 2 2 2 2 7 2 3 2" xfId="7654" xr:uid="{6D15E051-0B2E-4110-9960-A4511CC5DF90}"/>
    <cellStyle name="Normal 2 2 2 2 7 2 3 2 2" xfId="16296" xr:uid="{550E9151-1B10-47F1-B18F-0CFC218395EC}"/>
    <cellStyle name="Normal 2 2 2 2 7 2 3 2 2 2" xfId="36664" xr:uid="{8E1E89FF-591F-4150-A1DB-C5DCB47B04ED}"/>
    <cellStyle name="Normal 2 2 2 2 7 2 3 2 3" xfId="23083" xr:uid="{1674B125-B0BC-4543-9EA5-4A1C45A93425}"/>
    <cellStyle name="Normal 2 2 2 2 7 2 3 2 3 2" xfId="43451" xr:uid="{47046FFF-7CA4-4143-9477-F7D963A5436F}"/>
    <cellStyle name="Normal 2 2 2 2 7 2 3 2 4" xfId="29872" xr:uid="{46AD890F-0078-4170-B70B-BDA3D477ED5F}"/>
    <cellStyle name="Normal 2 2 2 2 7 2 3 2 5" xfId="50240" xr:uid="{B97ACDF8-4E19-4C24-8DA3-3603DAE6D68D}"/>
    <cellStyle name="Normal 2 2 2 2 7 2 3 3" xfId="13448" xr:uid="{0EFC9FCB-9377-4ABB-8166-6CEA9304B0AF}"/>
    <cellStyle name="Normal 2 2 2 2 7 2 3 3 2" xfId="33816" xr:uid="{82C2040F-561F-41FE-BFA0-FBDC2229B8A7}"/>
    <cellStyle name="Normal 2 2 2 2 7 2 3 4" xfId="20235" xr:uid="{FE440BEA-AD42-4BB1-9506-DBCC82AD2F1A}"/>
    <cellStyle name="Normal 2 2 2 2 7 2 3 4 2" xfId="40603" xr:uid="{DE58D375-AAAC-4CF7-B02F-BEA38FA82813}"/>
    <cellStyle name="Normal 2 2 2 2 7 2 3 5" xfId="27024" xr:uid="{089B6A82-20E9-42CA-BB62-E6245E1A8728}"/>
    <cellStyle name="Normal 2 2 2 2 7 2 3 6" xfId="47392" xr:uid="{F6E21348-7BEA-4645-B7D5-B09BB1E65014}"/>
    <cellStyle name="Normal 2 2 2 2 7 2 4" xfId="3334" xr:uid="{42E616B8-D452-432C-B5F2-0E51C272AB27}"/>
    <cellStyle name="Normal 2 2 2 2 7 2 4 2" xfId="6230" xr:uid="{8647E1ED-C113-4758-B6A8-C17FF98C2649}"/>
    <cellStyle name="Normal 2 2 2 2 7 2 4 2 2" xfId="14872" xr:uid="{71A94A00-7A8D-433E-ADEE-09BEA7249BC0}"/>
    <cellStyle name="Normal 2 2 2 2 7 2 4 2 2 2" xfId="35240" xr:uid="{F406AECC-34B6-4F93-AC83-370D9D22F5D6}"/>
    <cellStyle name="Normal 2 2 2 2 7 2 4 2 3" xfId="21659" xr:uid="{CBD62036-F8EA-4326-A9EE-E02E6126D8FB}"/>
    <cellStyle name="Normal 2 2 2 2 7 2 4 2 3 2" xfId="42027" xr:uid="{9203BEE7-FED6-4B58-A5EB-CAB48032637F}"/>
    <cellStyle name="Normal 2 2 2 2 7 2 4 2 4" xfId="28448" xr:uid="{BACD149D-2F16-45EA-A847-79D1242289BA}"/>
    <cellStyle name="Normal 2 2 2 2 7 2 4 2 5" xfId="48816" xr:uid="{FC81F8E5-1564-4368-8E1B-1B70232AD8CF}"/>
    <cellStyle name="Normal 2 2 2 2 7 2 4 3" xfId="12024" xr:uid="{E289B26C-B4C1-48D0-A132-F139BFE5442F}"/>
    <cellStyle name="Normal 2 2 2 2 7 2 4 3 2" xfId="32392" xr:uid="{3DEF9522-D060-4D64-A911-037B1264BE24}"/>
    <cellStyle name="Normal 2 2 2 2 7 2 4 4" xfId="18811" xr:uid="{CBB833F2-3D35-4C37-A628-88D1726C40A9}"/>
    <cellStyle name="Normal 2 2 2 2 7 2 4 4 2" xfId="39179" xr:uid="{426016F3-0C72-49EE-88A0-14C8104C6503}"/>
    <cellStyle name="Normal 2 2 2 2 7 2 4 5" xfId="25600" xr:uid="{FEC093F3-6F72-42A1-AA52-E7EFD22AD72A}"/>
    <cellStyle name="Normal 2 2 2 2 7 2 4 6" xfId="45968" xr:uid="{FFEAC942-8B8A-4588-B1D1-2974BBCE750F}"/>
    <cellStyle name="Normal 2 2 2 2 7 2 5" xfId="5518" xr:uid="{2503F15F-F47D-4867-9438-594A85C37A7B}"/>
    <cellStyle name="Normal 2 2 2 2 7 2 5 2" xfId="14160" xr:uid="{19D4C44D-F369-4B12-84B4-61D32F28EF6D}"/>
    <cellStyle name="Normal 2 2 2 2 7 2 5 2 2" xfId="34528" xr:uid="{73963D5C-D888-4D05-8937-FBF6546842C4}"/>
    <cellStyle name="Normal 2 2 2 2 7 2 5 3" xfId="20947" xr:uid="{FD380446-3C73-45C3-89D8-19B1B76A06D1}"/>
    <cellStyle name="Normal 2 2 2 2 7 2 5 3 2" xfId="41315" xr:uid="{B6683C31-A585-4FBB-AC7D-05D78DF8D1CE}"/>
    <cellStyle name="Normal 2 2 2 2 7 2 5 4" xfId="27736" xr:uid="{390DAD8B-D528-4B3E-996A-B4CCE65EBF82}"/>
    <cellStyle name="Normal 2 2 2 2 7 2 5 5" xfId="48104" xr:uid="{E3EA694F-D03C-4C0A-9EBF-8067BB104A33}"/>
    <cellStyle name="Normal 2 2 2 2 7 2 6" xfId="2585" xr:uid="{9631A1B0-D96B-458C-8426-2685053A0B03}"/>
    <cellStyle name="Normal 2 2 2 2 7 2 6 2" xfId="11312" xr:uid="{252DDC14-3FE9-4F3B-8510-F06DD7F9C1E9}"/>
    <cellStyle name="Normal 2 2 2 2 7 2 6 2 2" xfId="31680" xr:uid="{5F99C39F-5128-4F02-B85A-A522BE2F9AD9}"/>
    <cellStyle name="Normal 2 2 2 2 7 2 6 3" xfId="18099" xr:uid="{0BCD5EAD-440D-44EA-8BED-9ED8034B11DB}"/>
    <cellStyle name="Normal 2 2 2 2 7 2 6 3 2" xfId="38467" xr:uid="{1C509655-EFCC-4A10-B351-AC9E5ABB08B5}"/>
    <cellStyle name="Normal 2 2 2 2 7 2 6 4" xfId="24888" xr:uid="{3EFA05D8-59EE-4121-815B-88998464A6E0}"/>
    <cellStyle name="Normal 2 2 2 2 7 2 6 5" xfId="45256" xr:uid="{3A2E4F4B-0038-4C85-8C18-31E2DA682006}"/>
    <cellStyle name="Normal 2 2 2 2 7 2 7" xfId="10347" xr:uid="{39355BE3-725A-475D-8268-24E8AA843755}"/>
    <cellStyle name="Normal 2 2 2 2 7 2 7 2" xfId="30715" xr:uid="{C5EBB6D9-2F68-40B4-AA8F-D75B0FBEDB6D}"/>
    <cellStyle name="Normal 2 2 2 2 7 2 8" xfId="17134" xr:uid="{98659A96-82B0-4C53-98DF-58DF28396674}"/>
    <cellStyle name="Normal 2 2 2 2 7 2 8 2" xfId="37502" xr:uid="{4A66A02C-6CA0-49DE-B191-9C7099963DA8}"/>
    <cellStyle name="Normal 2 2 2 2 7 2 9" xfId="23923" xr:uid="{60AAFCF1-1AB3-4FD4-841E-FDC93F080186}"/>
    <cellStyle name="Normal 2 2 2 2 7 2_Exec Drivers" xfId="8462" xr:uid="{998A231C-F020-425B-BB23-B6F0E917B879}"/>
    <cellStyle name="Normal 2 2 2 2 7 3" xfId="3586" xr:uid="{2D61B170-CF67-4BD2-BE3E-A5E4322A3DAA}"/>
    <cellStyle name="Normal 2 2 2 2 7 3 2" xfId="6470" xr:uid="{4FDA716D-18D8-434D-A0A0-A0F8B766FFB1}"/>
    <cellStyle name="Normal 2 2 2 2 7 3 2 2" xfId="15112" xr:uid="{8E9EBA10-D101-4D31-951D-ACDFF70171D0}"/>
    <cellStyle name="Normal 2 2 2 2 7 3 2 2 2" xfId="35480" xr:uid="{C23E72E9-8100-4A54-98E6-CB4C5FD28A49}"/>
    <cellStyle name="Normal 2 2 2 2 7 3 2 3" xfId="21899" xr:uid="{A15FE488-A61A-4005-B172-DCA1798FD0A4}"/>
    <cellStyle name="Normal 2 2 2 2 7 3 2 3 2" xfId="42267" xr:uid="{8B65DA9E-40EC-46D6-9980-405CAC163084}"/>
    <cellStyle name="Normal 2 2 2 2 7 3 2 4" xfId="28688" xr:uid="{5A8FF679-1BD4-43D7-A29E-DA69472A90B9}"/>
    <cellStyle name="Normal 2 2 2 2 7 3 2 5" xfId="49056" xr:uid="{01890B69-037E-491D-9E73-9F7DDDEE285B}"/>
    <cellStyle name="Normal 2 2 2 2 7 3 3" xfId="12264" xr:uid="{EF3C0588-591C-44E0-A8D0-022457AA6700}"/>
    <cellStyle name="Normal 2 2 2 2 7 3 3 2" xfId="32632" xr:uid="{85159685-B005-48FB-9F4B-F1885EC5EC8C}"/>
    <cellStyle name="Normal 2 2 2 2 7 3 4" xfId="19051" xr:uid="{F3BE633E-BD9C-4911-81EC-C369E2EB33B8}"/>
    <cellStyle name="Normal 2 2 2 2 7 3 4 2" xfId="39419" xr:uid="{9972C958-9840-42EE-9EF1-2EBAB3753F58}"/>
    <cellStyle name="Normal 2 2 2 2 7 3 5" xfId="25840" xr:uid="{E39CA2E2-0D27-4BDD-80EB-517803192881}"/>
    <cellStyle name="Normal 2 2 2 2 7 3 6" xfId="46208" xr:uid="{C82FEF6D-935A-48FF-927C-118432F24B00}"/>
    <cellStyle name="Normal 2 2 2 2 7 3_Exec Drivers" xfId="9009" xr:uid="{EB5491F8-200B-4EF9-B343-DF8F05A52768}"/>
    <cellStyle name="Normal 2 2 2 2 7 4" xfId="4334" xr:uid="{A9709386-B911-4D0C-AAE7-A7EA5DD69F47}"/>
    <cellStyle name="Normal 2 2 2 2 7 4 2" xfId="7182" xr:uid="{0EE488EC-BEDB-49D2-AF24-B79AB9C7F51C}"/>
    <cellStyle name="Normal 2 2 2 2 7 4 2 2" xfId="15824" xr:uid="{7FA577D6-15D2-42AD-B445-A1D38D3982A8}"/>
    <cellStyle name="Normal 2 2 2 2 7 4 2 2 2" xfId="36192" xr:uid="{9AEA25BA-8C8E-4129-AE9A-FC9C154E12B3}"/>
    <cellStyle name="Normal 2 2 2 2 7 4 2 3" xfId="22611" xr:uid="{D6EBABA2-2F73-4BD9-BC66-7FE999483619}"/>
    <cellStyle name="Normal 2 2 2 2 7 4 2 3 2" xfId="42979" xr:uid="{DC28A1DB-9103-4A83-B547-B36690DD69C7}"/>
    <cellStyle name="Normal 2 2 2 2 7 4 2 4" xfId="29400" xr:uid="{30E8DA03-1BC7-4FFD-A145-A68FCDB1161D}"/>
    <cellStyle name="Normal 2 2 2 2 7 4 2 5" xfId="49768" xr:uid="{A90BC1DB-0D96-4B2E-AED8-C4B0CAC6ABD2}"/>
    <cellStyle name="Normal 2 2 2 2 7 4 3" xfId="12976" xr:uid="{CEE0FA06-9DEF-4E4B-B4CD-888843B20416}"/>
    <cellStyle name="Normal 2 2 2 2 7 4 3 2" xfId="33344" xr:uid="{1091CDC1-EB01-451C-8F14-34BD693B9143}"/>
    <cellStyle name="Normal 2 2 2 2 7 4 4" xfId="19763" xr:uid="{9DB45692-3953-43F6-B70B-CB20CF9D9ED2}"/>
    <cellStyle name="Normal 2 2 2 2 7 4 4 2" xfId="40131" xr:uid="{DC77B0A6-8647-4C4A-B232-47F33571E863}"/>
    <cellStyle name="Normal 2 2 2 2 7 4 5" xfId="26552" xr:uid="{1AEFA38E-49F9-4760-B2E2-529AE47678B9}"/>
    <cellStyle name="Normal 2 2 2 2 7 4 6" xfId="46920" xr:uid="{D889108D-8871-4128-AD2F-5E50645FDA53}"/>
    <cellStyle name="Normal 2 2 2 2 7 5" xfId="2838" xr:uid="{397FD34F-8F6A-4B93-9758-A07117939A78}"/>
    <cellStyle name="Normal 2 2 2 2 7 5 2" xfId="5758" xr:uid="{1828D863-6CAC-465B-A842-8DD81CB70054}"/>
    <cellStyle name="Normal 2 2 2 2 7 5 2 2" xfId="14400" xr:uid="{BC569E97-3914-4F87-A7F9-5CDC63A83949}"/>
    <cellStyle name="Normal 2 2 2 2 7 5 2 2 2" xfId="34768" xr:uid="{F9131246-FD6A-43FB-B180-D0D907C6BFD7}"/>
    <cellStyle name="Normal 2 2 2 2 7 5 2 3" xfId="21187" xr:uid="{5AFBCE16-C6C9-4F0E-97D2-66882EED5623}"/>
    <cellStyle name="Normal 2 2 2 2 7 5 2 3 2" xfId="41555" xr:uid="{11655B89-FF4D-4F45-AA26-B59A98F1A347}"/>
    <cellStyle name="Normal 2 2 2 2 7 5 2 4" xfId="27976" xr:uid="{D72DD001-8C1F-4930-A9AB-7E4AF428A6C3}"/>
    <cellStyle name="Normal 2 2 2 2 7 5 2 5" xfId="48344" xr:uid="{B5C23C0A-87F2-4F61-9A6E-617907BAC6FF}"/>
    <cellStyle name="Normal 2 2 2 2 7 5 3" xfId="11552" xr:uid="{D0A6F336-A490-4DB4-B816-3672C5B6251F}"/>
    <cellStyle name="Normal 2 2 2 2 7 5 3 2" xfId="31920" xr:uid="{4F3A7EF3-0378-4CE8-A0AE-12D7B0CFF19E}"/>
    <cellStyle name="Normal 2 2 2 2 7 5 4" xfId="18339" xr:uid="{C7ACEFD4-E1D3-4332-A10F-C8AF6A31503C}"/>
    <cellStyle name="Normal 2 2 2 2 7 5 4 2" xfId="38707" xr:uid="{03517518-E116-464F-A44F-2EC0EDB9C66A}"/>
    <cellStyle name="Normal 2 2 2 2 7 5 5" xfId="25128" xr:uid="{0F2B8EF7-DC13-4CD8-8E29-99421E56DC7B}"/>
    <cellStyle name="Normal 2 2 2 2 7 5 6" xfId="45496" xr:uid="{E2F51224-106B-4E2A-96A1-C185FDB65C1A}"/>
    <cellStyle name="Normal 2 2 2 2 7 6" xfId="5046" xr:uid="{25F1BDB8-0BD7-4B25-AE25-A317F89BF15B}"/>
    <cellStyle name="Normal 2 2 2 2 7 6 2" xfId="13688" xr:uid="{C86A93B1-DBC1-4526-8346-07A806E2C183}"/>
    <cellStyle name="Normal 2 2 2 2 7 6 2 2" xfId="34056" xr:uid="{92BB018E-1BFE-49A2-BE3D-41FA14D2B51A}"/>
    <cellStyle name="Normal 2 2 2 2 7 6 3" xfId="20475" xr:uid="{A8392536-8A55-44EE-AB1A-047BC9F0B99B}"/>
    <cellStyle name="Normal 2 2 2 2 7 6 3 2" xfId="40843" xr:uid="{67AB94A6-2541-4CF2-938B-8E2237AAC8DE}"/>
    <cellStyle name="Normal 2 2 2 2 7 6 4" xfId="27264" xr:uid="{2388B54D-39F2-49D6-B484-45DB02CC0D16}"/>
    <cellStyle name="Normal 2 2 2 2 7 6 5" xfId="47632" xr:uid="{88E493E5-E024-4B4A-A940-2FD2DC320555}"/>
    <cellStyle name="Normal 2 2 2 2 7 7" xfId="1955" xr:uid="{ECDC6967-061B-4243-B4F3-D6654C091283}"/>
    <cellStyle name="Normal 2 2 2 2 7 7 2" xfId="10840" xr:uid="{F73A1ED0-AB5C-4D51-8944-3C108B3FEB61}"/>
    <cellStyle name="Normal 2 2 2 2 7 7 2 2" xfId="31208" xr:uid="{E2E0302D-29D1-433B-8D40-A2001524BEC7}"/>
    <cellStyle name="Normal 2 2 2 2 7 7 3" xfId="17627" xr:uid="{DE272702-87D4-4BA0-9C5C-92D7B594EBD0}"/>
    <cellStyle name="Normal 2 2 2 2 7 7 3 2" xfId="37995" xr:uid="{D96E3742-94A2-44C2-8F1B-887817EA8B1B}"/>
    <cellStyle name="Normal 2 2 2 2 7 7 4" xfId="24416" xr:uid="{CEFF878E-F687-4FE5-AEE6-122B9FF083D9}"/>
    <cellStyle name="Normal 2 2 2 2 7 7 5" xfId="44784" xr:uid="{319B52B9-3E73-4F02-89D2-DBE5E6DAC2B0}"/>
    <cellStyle name="Normal 2 2 2 2 7 8" xfId="9763" xr:uid="{3C39E64D-4DF5-4F64-8343-2DCCC4C3AC9C}"/>
    <cellStyle name="Normal 2 2 2 2 7 8 2" xfId="30131" xr:uid="{3162C6FE-82C8-4E4E-BED2-38EC4CC21513}"/>
    <cellStyle name="Normal 2 2 2 2 7 9" xfId="16551" xr:uid="{942F776E-D5C2-46B7-B741-AC6DB176FF0F}"/>
    <cellStyle name="Normal 2 2 2 2 7 9 2" xfId="36919" xr:uid="{17FF0EE4-05EF-4E8D-8747-2637B9B78310}"/>
    <cellStyle name="Normal 2 2 2 2 7_Exec Drivers" xfId="8303" xr:uid="{CD0E0D1A-16C5-4664-BEBB-09EABDFC73C1}"/>
    <cellStyle name="Normal 2 2 2 2 8" xfId="98" xr:uid="{8865ACFD-99AE-4E4F-AC64-66C0E7327AB7}"/>
    <cellStyle name="Normal 2 2 2 2 8 10" xfId="23338" xr:uid="{0299EFEA-D9FB-415B-8C0F-DEF6E7C320B8}"/>
    <cellStyle name="Normal 2 2 2 2 8 11" xfId="43706" xr:uid="{BF4091F7-AAEF-4782-9C08-B0B1F8659A1F}"/>
    <cellStyle name="Normal 2 2 2 2 8 2" xfId="1429" xr:uid="{49672B73-B36B-4775-83F9-595D15AEE25D}"/>
    <cellStyle name="Normal 2 2 2 2 8 2 10" xfId="44289" xr:uid="{AA1D0069-E766-42CE-8AFF-C75766333A63}"/>
    <cellStyle name="Normal 2 2 2 2 8 2 2" xfId="4084" xr:uid="{CDE05D3B-3071-4AC7-ACFD-F7A2E8280B75}"/>
    <cellStyle name="Normal 2 2 2 2 8 2 2 2" xfId="6944" xr:uid="{E67D2AAA-E8F5-4105-88AB-22BBC0D6334A}"/>
    <cellStyle name="Normal 2 2 2 2 8 2 2 2 2" xfId="15586" xr:uid="{2A00AA8B-79C4-477F-88FF-41A9B6AE75FE}"/>
    <cellStyle name="Normal 2 2 2 2 8 2 2 2 2 2" xfId="35954" xr:uid="{D293DAE2-FFAD-4410-8063-D86B2AE244E3}"/>
    <cellStyle name="Normal 2 2 2 2 8 2 2 2 3" xfId="22373" xr:uid="{EFE63F0A-C5D9-41E3-A2F0-C605903F510C}"/>
    <cellStyle name="Normal 2 2 2 2 8 2 2 2 3 2" xfId="42741" xr:uid="{E881A9E7-67E4-4B75-9C65-82FA7E4CDFFE}"/>
    <cellStyle name="Normal 2 2 2 2 8 2 2 2 4" xfId="29162" xr:uid="{DE873628-89A0-491F-8E63-F119BCF91E78}"/>
    <cellStyle name="Normal 2 2 2 2 8 2 2 2 5" xfId="49530" xr:uid="{6CD7A8BD-0461-4D93-9783-E843539523F0}"/>
    <cellStyle name="Normal 2 2 2 2 8 2 2 3" xfId="12738" xr:uid="{C706246B-0476-4049-8F02-B0799638FE22}"/>
    <cellStyle name="Normal 2 2 2 2 8 2 2 3 2" xfId="33106" xr:uid="{A0D9C1F0-1D9F-4C3B-BE53-367F1AC4FA42}"/>
    <cellStyle name="Normal 2 2 2 2 8 2 2 4" xfId="19525" xr:uid="{623BE0F7-FC3E-4E53-BB34-69799AFEC9A4}"/>
    <cellStyle name="Normal 2 2 2 2 8 2 2 4 2" xfId="39893" xr:uid="{2F9E4007-7159-497A-A2B3-BCA30BA96BB0}"/>
    <cellStyle name="Normal 2 2 2 2 8 2 2 5" xfId="26314" xr:uid="{CD6A29B5-513D-4C62-B0E6-88C296B0F930}"/>
    <cellStyle name="Normal 2 2 2 2 8 2 2 6" xfId="46682" xr:uid="{CFB34936-5BF7-484B-9B39-FB4BC58223E7}"/>
    <cellStyle name="Normal 2 2 2 2 8 2 2_Exec Drivers" xfId="8914" xr:uid="{DDBF8DD1-EEE7-438B-AA2D-6286E1BA917D}"/>
    <cellStyle name="Normal 2 2 2 2 8 2 3" xfId="4808" xr:uid="{065B9C91-78B8-43FA-86EA-C30F2F3B8363}"/>
    <cellStyle name="Normal 2 2 2 2 8 2 3 2" xfId="7656" xr:uid="{C61E449D-D0BB-4A6A-A017-35D390239D29}"/>
    <cellStyle name="Normal 2 2 2 2 8 2 3 2 2" xfId="16298" xr:uid="{85B97757-F82A-4EA4-85F3-B4C9DCD9D1C9}"/>
    <cellStyle name="Normal 2 2 2 2 8 2 3 2 2 2" xfId="36666" xr:uid="{27B935BD-C4A8-40A7-A3FF-7D7AEA0A03F5}"/>
    <cellStyle name="Normal 2 2 2 2 8 2 3 2 3" xfId="23085" xr:uid="{AB764E6C-735B-441A-9645-EBE9E7C6C3FA}"/>
    <cellStyle name="Normal 2 2 2 2 8 2 3 2 3 2" xfId="43453" xr:uid="{25F6F15A-EAF8-400C-9407-05B03A33CF6D}"/>
    <cellStyle name="Normal 2 2 2 2 8 2 3 2 4" xfId="29874" xr:uid="{0B9973C1-B5C7-43F5-81D0-315C7D70A6CE}"/>
    <cellStyle name="Normal 2 2 2 2 8 2 3 2 5" xfId="50242" xr:uid="{D2E7898A-4CB0-4EBB-9CEA-BF222FD1FA19}"/>
    <cellStyle name="Normal 2 2 2 2 8 2 3 3" xfId="13450" xr:uid="{5B7587D6-6E4A-41C2-BB37-F1A6E56AD7F6}"/>
    <cellStyle name="Normal 2 2 2 2 8 2 3 3 2" xfId="33818" xr:uid="{B4230B8C-870A-4BA3-ABD8-E8419C7C51A4}"/>
    <cellStyle name="Normal 2 2 2 2 8 2 3 4" xfId="20237" xr:uid="{263B7E70-C71A-4F83-9D57-DBAD4459DA24}"/>
    <cellStyle name="Normal 2 2 2 2 8 2 3 4 2" xfId="40605" xr:uid="{58B1C33F-7998-4576-879D-7651F594AB49}"/>
    <cellStyle name="Normal 2 2 2 2 8 2 3 5" xfId="27026" xr:uid="{9D317692-0DAB-409E-B419-C5E7EF9FB88B}"/>
    <cellStyle name="Normal 2 2 2 2 8 2 3 6" xfId="47394" xr:uid="{9AA1BA01-C6B6-46F6-8E3F-53CEE96A3B8E}"/>
    <cellStyle name="Normal 2 2 2 2 8 2 4" xfId="3336" xr:uid="{D8F9FAA5-76A2-4374-8B03-E06E6A1A7842}"/>
    <cellStyle name="Normal 2 2 2 2 8 2 4 2" xfId="6232" xr:uid="{E880ED59-13F0-42A9-A065-49B120BD82E1}"/>
    <cellStyle name="Normal 2 2 2 2 8 2 4 2 2" xfId="14874" xr:uid="{01E63822-2CC0-4720-936D-67567C7125F9}"/>
    <cellStyle name="Normal 2 2 2 2 8 2 4 2 2 2" xfId="35242" xr:uid="{B20BC7AF-6562-40C8-89E8-3B2A883B1D45}"/>
    <cellStyle name="Normal 2 2 2 2 8 2 4 2 3" xfId="21661" xr:uid="{71BEFC43-3EF1-43AA-80EA-270E5199CE14}"/>
    <cellStyle name="Normal 2 2 2 2 8 2 4 2 3 2" xfId="42029" xr:uid="{C843D4F4-791D-4520-9AB4-04CD1314D2C2}"/>
    <cellStyle name="Normal 2 2 2 2 8 2 4 2 4" xfId="28450" xr:uid="{0ACE62A2-F9E7-4675-B31C-E71B1A6F3275}"/>
    <cellStyle name="Normal 2 2 2 2 8 2 4 2 5" xfId="48818" xr:uid="{06ECBCC1-5A2F-4098-B229-704B2BC782EE}"/>
    <cellStyle name="Normal 2 2 2 2 8 2 4 3" xfId="12026" xr:uid="{07B09342-F594-4DE2-945B-96035319E3A7}"/>
    <cellStyle name="Normal 2 2 2 2 8 2 4 3 2" xfId="32394" xr:uid="{5841D5B5-6542-48F5-949B-1746C41ACEA3}"/>
    <cellStyle name="Normal 2 2 2 2 8 2 4 4" xfId="18813" xr:uid="{897574AB-17ED-4B8A-81C8-78DFF58139EC}"/>
    <cellStyle name="Normal 2 2 2 2 8 2 4 4 2" xfId="39181" xr:uid="{9CACCF24-7AA1-4534-A10B-2C55E3F255D9}"/>
    <cellStyle name="Normal 2 2 2 2 8 2 4 5" xfId="25602" xr:uid="{B86CEBC7-6CE1-40C4-91EC-9B6BCBFACD51}"/>
    <cellStyle name="Normal 2 2 2 2 8 2 4 6" xfId="45970" xr:uid="{4E3DB18D-0F2E-4763-B449-7CC11F28602D}"/>
    <cellStyle name="Normal 2 2 2 2 8 2 5" xfId="5520" xr:uid="{6854AC2C-B752-4376-B8CA-82D04AC14F73}"/>
    <cellStyle name="Normal 2 2 2 2 8 2 5 2" xfId="14162" xr:uid="{C88BD506-B958-4294-926C-00CD52174474}"/>
    <cellStyle name="Normal 2 2 2 2 8 2 5 2 2" xfId="34530" xr:uid="{C6FA02C0-C155-4683-8467-72501E441A67}"/>
    <cellStyle name="Normal 2 2 2 2 8 2 5 3" xfId="20949" xr:uid="{A9942CD3-73BB-4F93-9455-A2A42CC3D22E}"/>
    <cellStyle name="Normal 2 2 2 2 8 2 5 3 2" xfId="41317" xr:uid="{352393E3-1470-4C78-B2BC-A8FD73043A28}"/>
    <cellStyle name="Normal 2 2 2 2 8 2 5 4" xfId="27738" xr:uid="{36097010-34DE-481C-98D3-B73A5F2F1E15}"/>
    <cellStyle name="Normal 2 2 2 2 8 2 5 5" xfId="48106" xr:uid="{CA257605-2463-48F4-89A0-9D1A778BADAC}"/>
    <cellStyle name="Normal 2 2 2 2 8 2 6" xfId="2587" xr:uid="{9BB6B499-3104-41E8-BCBC-D1D90C815439}"/>
    <cellStyle name="Normal 2 2 2 2 8 2 6 2" xfId="11314" xr:uid="{3D6C18A5-7676-4C74-A52F-A5CDEB6C64C3}"/>
    <cellStyle name="Normal 2 2 2 2 8 2 6 2 2" xfId="31682" xr:uid="{3EAA17C9-F212-4707-96BF-E7C298582D5D}"/>
    <cellStyle name="Normal 2 2 2 2 8 2 6 3" xfId="18101" xr:uid="{08387AA5-9B35-4575-8DDF-E7CBDCE8442E}"/>
    <cellStyle name="Normal 2 2 2 2 8 2 6 3 2" xfId="38469" xr:uid="{C1758ED9-E34F-4956-8489-A0E6C127E110}"/>
    <cellStyle name="Normal 2 2 2 2 8 2 6 4" xfId="24890" xr:uid="{DD46E7C3-F546-4F0D-A090-1C26E9C30685}"/>
    <cellStyle name="Normal 2 2 2 2 8 2 6 5" xfId="45258" xr:uid="{D46C6779-B3A6-41B3-B53E-CAEBCDF0777B}"/>
    <cellStyle name="Normal 2 2 2 2 8 2 7" xfId="10345" xr:uid="{3EA4877A-76AC-4709-B828-C333A8D5F4D7}"/>
    <cellStyle name="Normal 2 2 2 2 8 2 7 2" xfId="30713" xr:uid="{E4C466A8-5B47-43D0-89B8-82F7C9D0AD0C}"/>
    <cellStyle name="Normal 2 2 2 2 8 2 8" xfId="17132" xr:uid="{2D728161-3BCF-4B94-A6C6-922F04197A07}"/>
    <cellStyle name="Normal 2 2 2 2 8 2 8 2" xfId="37500" xr:uid="{0425F28C-D679-49A6-A948-550D057F0C90}"/>
    <cellStyle name="Normal 2 2 2 2 8 2 9" xfId="23921" xr:uid="{E5D2AB1E-8D0B-4C5E-A322-ABA5596F18BA}"/>
    <cellStyle name="Normal 2 2 2 2 8 2_Exec Drivers" xfId="8859" xr:uid="{2B05C5AF-5C9F-4973-8846-98729C1F2FBB}"/>
    <cellStyle name="Normal 2 2 2 2 8 3" xfId="3587" xr:uid="{0BED4DFE-0D25-4B89-A4F3-55369EAE2B1C}"/>
    <cellStyle name="Normal 2 2 2 2 8 3 2" xfId="6471" xr:uid="{A133E983-B1D6-4E4A-BF02-1EF4FAAAE4B0}"/>
    <cellStyle name="Normal 2 2 2 2 8 3 2 2" xfId="15113" xr:uid="{0721C418-29E2-429E-9CE5-BB946C1B63E3}"/>
    <cellStyle name="Normal 2 2 2 2 8 3 2 2 2" xfId="35481" xr:uid="{7F88922B-3215-4A55-BD94-946B06CE7FE9}"/>
    <cellStyle name="Normal 2 2 2 2 8 3 2 3" xfId="21900" xr:uid="{D658B7AF-4B11-49E5-9D61-309FAE6C75C5}"/>
    <cellStyle name="Normal 2 2 2 2 8 3 2 3 2" xfId="42268" xr:uid="{A698B98C-87BE-44B0-B8B6-E5CD28140CA8}"/>
    <cellStyle name="Normal 2 2 2 2 8 3 2 4" xfId="28689" xr:uid="{8F315815-B570-4465-B6C3-E308DEBC607A}"/>
    <cellStyle name="Normal 2 2 2 2 8 3 2 5" xfId="49057" xr:uid="{EAC5E6BC-AB70-403E-B086-3E03AE9702D6}"/>
    <cellStyle name="Normal 2 2 2 2 8 3 3" xfId="12265" xr:uid="{7EA6F957-F479-4100-8C3B-DEE6A7FC73DE}"/>
    <cellStyle name="Normal 2 2 2 2 8 3 3 2" xfId="32633" xr:uid="{556C1BD5-00C4-4648-B693-972A9DEA2E4D}"/>
    <cellStyle name="Normal 2 2 2 2 8 3 4" xfId="19052" xr:uid="{C1AD5E7A-00C1-4E10-AEA9-070E1D8C2757}"/>
    <cellStyle name="Normal 2 2 2 2 8 3 4 2" xfId="39420" xr:uid="{5D06FE80-6E58-4C65-B953-A0C068E0E434}"/>
    <cellStyle name="Normal 2 2 2 2 8 3 5" xfId="25841" xr:uid="{9DA84F5A-7973-450E-94D7-9821467EBC05}"/>
    <cellStyle name="Normal 2 2 2 2 8 3 6" xfId="46209" xr:uid="{B7DB2670-AB8F-4E0E-97C1-8B67D3AD394C}"/>
    <cellStyle name="Normal 2 2 2 2 8 3_Exec Drivers" xfId="8470" xr:uid="{DB4F3004-9EEB-4E0F-B6CF-811CDEC78BB2}"/>
    <cellStyle name="Normal 2 2 2 2 8 4" xfId="4335" xr:uid="{31E55B5E-1C34-43CD-AF43-25C6EF1AF0C4}"/>
    <cellStyle name="Normal 2 2 2 2 8 4 2" xfId="7183" xr:uid="{963E9089-F6AB-4C47-A980-5230193E5E75}"/>
    <cellStyle name="Normal 2 2 2 2 8 4 2 2" xfId="15825" xr:uid="{72CDD3C9-3017-488D-9E85-BF098B250EDE}"/>
    <cellStyle name="Normal 2 2 2 2 8 4 2 2 2" xfId="36193" xr:uid="{A6E89A9D-E3F0-4FA7-A763-FD520500A98C}"/>
    <cellStyle name="Normal 2 2 2 2 8 4 2 3" xfId="22612" xr:uid="{83F89603-ECF6-4A34-8B5C-B1E0FDAB6512}"/>
    <cellStyle name="Normal 2 2 2 2 8 4 2 3 2" xfId="42980" xr:uid="{0543C07A-2B1E-424E-A4F8-0D1DE9BC033D}"/>
    <cellStyle name="Normal 2 2 2 2 8 4 2 4" xfId="29401" xr:uid="{312460C1-2163-4562-A6D1-D9D1B48A7787}"/>
    <cellStyle name="Normal 2 2 2 2 8 4 2 5" xfId="49769" xr:uid="{AB3E2934-B9FB-48DD-A975-9734B888FE83}"/>
    <cellStyle name="Normal 2 2 2 2 8 4 3" xfId="12977" xr:uid="{A97AF74F-77BA-449B-A462-FFE43E8F65DE}"/>
    <cellStyle name="Normal 2 2 2 2 8 4 3 2" xfId="33345" xr:uid="{7EE14BC2-FD08-4D47-B9E3-F5980EC086B6}"/>
    <cellStyle name="Normal 2 2 2 2 8 4 4" xfId="19764" xr:uid="{2AF5C4D5-685A-435E-A0B9-7FC894E150A7}"/>
    <cellStyle name="Normal 2 2 2 2 8 4 4 2" xfId="40132" xr:uid="{785AD313-C633-40D6-B7D4-5C8BC90BC54D}"/>
    <cellStyle name="Normal 2 2 2 2 8 4 5" xfId="26553" xr:uid="{F71BD4C1-BC44-4C47-AAB0-FA0DF176DBDF}"/>
    <cellStyle name="Normal 2 2 2 2 8 4 6" xfId="46921" xr:uid="{CD4A9D29-FBE9-4603-948D-E1D33A3FA236}"/>
    <cellStyle name="Normal 2 2 2 2 8 5" xfId="2839" xr:uid="{6B9F05A6-513E-4629-8D1A-9F17120E8D6B}"/>
    <cellStyle name="Normal 2 2 2 2 8 5 2" xfId="5759" xr:uid="{2D2BA1D6-19E2-4FF4-96ED-168EB6CEA0F7}"/>
    <cellStyle name="Normal 2 2 2 2 8 5 2 2" xfId="14401" xr:uid="{74C1B432-B2CF-48BF-8660-0F6EBBD0FADE}"/>
    <cellStyle name="Normal 2 2 2 2 8 5 2 2 2" xfId="34769" xr:uid="{2ECA678F-F653-46CC-865F-8687318DA249}"/>
    <cellStyle name="Normal 2 2 2 2 8 5 2 3" xfId="21188" xr:uid="{EB3714AA-63F8-4417-BDA1-D8504F5697C8}"/>
    <cellStyle name="Normal 2 2 2 2 8 5 2 3 2" xfId="41556" xr:uid="{9F028DE1-10E6-4997-A324-0059A3528B33}"/>
    <cellStyle name="Normal 2 2 2 2 8 5 2 4" xfId="27977" xr:uid="{BB584A6B-E0F9-4848-AA63-1B67531736E2}"/>
    <cellStyle name="Normal 2 2 2 2 8 5 2 5" xfId="48345" xr:uid="{C0BCDD3C-78A5-45C8-A26F-5A509FD52255}"/>
    <cellStyle name="Normal 2 2 2 2 8 5 3" xfId="11553" xr:uid="{0B3C1E22-0503-432A-833C-8A5F7D6AD65C}"/>
    <cellStyle name="Normal 2 2 2 2 8 5 3 2" xfId="31921" xr:uid="{57E688BF-47BA-4439-A5C1-C957CF58D022}"/>
    <cellStyle name="Normal 2 2 2 2 8 5 4" xfId="18340" xr:uid="{0200889B-955A-4E74-85CF-273933660CC6}"/>
    <cellStyle name="Normal 2 2 2 2 8 5 4 2" xfId="38708" xr:uid="{52B0641A-B70F-4879-9FFD-72A479107DC0}"/>
    <cellStyle name="Normal 2 2 2 2 8 5 5" xfId="25129" xr:uid="{8BFBBA4D-D8D8-49A7-ADB9-14ACAB24ED1E}"/>
    <cellStyle name="Normal 2 2 2 2 8 5 6" xfId="45497" xr:uid="{9DC5B72D-AAF1-4A74-98F3-5208F412DDD3}"/>
    <cellStyle name="Normal 2 2 2 2 8 6" xfId="5047" xr:uid="{4AB8077E-7991-4994-9A00-40B7D0848F04}"/>
    <cellStyle name="Normal 2 2 2 2 8 6 2" xfId="13689" xr:uid="{5F3795B4-84BE-4534-83D9-76D1609152D0}"/>
    <cellStyle name="Normal 2 2 2 2 8 6 2 2" xfId="34057" xr:uid="{5327B72B-2E4A-47A4-B982-A2F0341CBFD5}"/>
    <cellStyle name="Normal 2 2 2 2 8 6 3" xfId="20476" xr:uid="{C92FAF88-F60A-4F45-9A51-E48BD9A0EE15}"/>
    <cellStyle name="Normal 2 2 2 2 8 6 3 2" xfId="40844" xr:uid="{AE3ACE7D-CE8A-492E-A877-3BB160D399BC}"/>
    <cellStyle name="Normal 2 2 2 2 8 6 4" xfId="27265" xr:uid="{D974150B-0E52-4ADF-B659-3BC2AD1946F7}"/>
    <cellStyle name="Normal 2 2 2 2 8 6 5" xfId="47633" xr:uid="{42365ADC-44F9-47A8-9E9E-C1FA8BDF9EC8}"/>
    <cellStyle name="Normal 2 2 2 2 8 7" xfId="1956" xr:uid="{4DFB5ACE-E159-4C51-9F31-835A9463E6D7}"/>
    <cellStyle name="Normal 2 2 2 2 8 7 2" xfId="10841" xr:uid="{3F9239F6-9016-4A8F-A4B1-5AD96184735C}"/>
    <cellStyle name="Normal 2 2 2 2 8 7 2 2" xfId="31209" xr:uid="{EA9A5802-7F8E-48A7-95B2-763CEF356A49}"/>
    <cellStyle name="Normal 2 2 2 2 8 7 3" xfId="17628" xr:uid="{AC2486B9-92A1-49D0-9653-F075106D710A}"/>
    <cellStyle name="Normal 2 2 2 2 8 7 3 2" xfId="37996" xr:uid="{097E3736-84A9-489C-A0A6-714B6ACCDFFA}"/>
    <cellStyle name="Normal 2 2 2 2 8 7 4" xfId="24417" xr:uid="{6E0F509A-D165-438F-B72A-EF4DB8FEC7DB}"/>
    <cellStyle name="Normal 2 2 2 2 8 7 5" xfId="44785" xr:uid="{B0B4AE58-33C2-449C-B907-78BDB2805619}"/>
    <cellStyle name="Normal 2 2 2 2 8 8" xfId="9761" xr:uid="{5AC6AEA4-61A7-457F-B5AE-6F3BCA166833}"/>
    <cellStyle name="Normal 2 2 2 2 8 8 2" xfId="30129" xr:uid="{A1417CD6-E5E1-446F-AD89-4041A603F299}"/>
    <cellStyle name="Normal 2 2 2 2 8 9" xfId="16549" xr:uid="{038A11CF-13B5-44E7-80CF-F43738CD35A4}"/>
    <cellStyle name="Normal 2 2 2 2 8 9 2" xfId="36917" xr:uid="{11BBB134-CF8C-407A-858A-F96AA850D16E}"/>
    <cellStyle name="Normal 2 2 2 2 8_Exec Drivers" xfId="8457" xr:uid="{06FF3386-E9D9-4C56-BB9B-AF17074E77F0}"/>
    <cellStyle name="Normal 2 2 2 2 9" xfId="115" xr:uid="{17BFE85D-FD51-4E45-92BD-E974ACB1B225}"/>
    <cellStyle name="Normal 2 2 2 2 9 10" xfId="23347" xr:uid="{9C695AAA-E27F-4536-BA09-FA76AB6F1208}"/>
    <cellStyle name="Normal 2 2 2 2 9 11" xfId="43715" xr:uid="{D2C29C97-3A6B-4BEE-AF6D-5CBD4F21D479}"/>
    <cellStyle name="Normal 2 2 2 2 9 2" xfId="1438" xr:uid="{978D1345-92D6-4952-850E-ADFA246F1D95}"/>
    <cellStyle name="Normal 2 2 2 2 9 2 10" xfId="44298" xr:uid="{E7D1A03B-D264-43A7-B9AE-515CF8128728}"/>
    <cellStyle name="Normal 2 2 2 2 9 2 2" xfId="4075" xr:uid="{8F2A2EAF-B69B-428F-92CC-B8E7EF0E34A2}"/>
    <cellStyle name="Normal 2 2 2 2 9 2 2 2" xfId="6935" xr:uid="{1B7E2317-0491-4281-99E5-C050C0E06105}"/>
    <cellStyle name="Normal 2 2 2 2 9 2 2 2 2" xfId="15577" xr:uid="{06469C3B-5D47-479D-B601-B90A14FCA79B}"/>
    <cellStyle name="Normal 2 2 2 2 9 2 2 2 2 2" xfId="35945" xr:uid="{C11EBA8A-5B1A-4210-8AC4-0335EA14C186}"/>
    <cellStyle name="Normal 2 2 2 2 9 2 2 2 3" xfId="22364" xr:uid="{B8C9C435-2900-468A-91D9-52218D325186}"/>
    <cellStyle name="Normal 2 2 2 2 9 2 2 2 3 2" xfId="42732" xr:uid="{0407263F-8507-4D4B-9F5B-9FBF5780F5E3}"/>
    <cellStyle name="Normal 2 2 2 2 9 2 2 2 4" xfId="29153" xr:uid="{6531D809-C87F-45BE-AFD5-D701B228CB81}"/>
    <cellStyle name="Normal 2 2 2 2 9 2 2 2 5" xfId="49521" xr:uid="{D6E2526E-1F58-4D67-8236-8434945B8AB5}"/>
    <cellStyle name="Normal 2 2 2 2 9 2 2 3" xfId="12729" xr:uid="{6AF178FA-00E2-45C4-AFD3-C3A499107B86}"/>
    <cellStyle name="Normal 2 2 2 2 9 2 2 3 2" xfId="33097" xr:uid="{3C7C76C3-84C5-4FF1-91B4-98BB441BB58C}"/>
    <cellStyle name="Normal 2 2 2 2 9 2 2 4" xfId="19516" xr:uid="{D1D5354E-7394-44F0-A33E-9087CF679AB9}"/>
    <cellStyle name="Normal 2 2 2 2 9 2 2 4 2" xfId="39884" xr:uid="{DAFA7CA6-781B-4235-AF78-1F88F1740274}"/>
    <cellStyle name="Normal 2 2 2 2 9 2 2 5" xfId="26305" xr:uid="{00F3A5C2-E827-4667-A7F4-AED91020E831}"/>
    <cellStyle name="Normal 2 2 2 2 9 2 2 6" xfId="46673" xr:uid="{7FD8B3C2-37BB-4B5B-BB21-0E1D50BDDA96}"/>
    <cellStyle name="Normal 2 2 2 2 9 2 2_Exec Drivers" xfId="9238" xr:uid="{2510C1E8-AE0E-4F15-9104-727AADF9C0F1}"/>
    <cellStyle name="Normal 2 2 2 2 9 2 3" xfId="4799" xr:uid="{54787399-C3E2-416B-A0E5-38322EC59C0C}"/>
    <cellStyle name="Normal 2 2 2 2 9 2 3 2" xfId="7647" xr:uid="{E0855191-2545-4589-B266-30B5DB7F1872}"/>
    <cellStyle name="Normal 2 2 2 2 9 2 3 2 2" xfId="16289" xr:uid="{A0E8A17C-BF18-47FA-A134-F780CEF7FF10}"/>
    <cellStyle name="Normal 2 2 2 2 9 2 3 2 2 2" xfId="36657" xr:uid="{CFB6551A-F2E0-4507-8A6F-5B8B5DA1FDC8}"/>
    <cellStyle name="Normal 2 2 2 2 9 2 3 2 3" xfId="23076" xr:uid="{93A3C066-5167-4E69-85A8-37699F635378}"/>
    <cellStyle name="Normal 2 2 2 2 9 2 3 2 3 2" xfId="43444" xr:uid="{8F207A4C-6228-4519-A4AC-8190EAD1D1ED}"/>
    <cellStyle name="Normal 2 2 2 2 9 2 3 2 4" xfId="29865" xr:uid="{C1304CDB-1022-4AF7-B902-75A39761AE87}"/>
    <cellStyle name="Normal 2 2 2 2 9 2 3 2 5" xfId="50233" xr:uid="{D730324F-51E8-418B-BD50-AF5E16FCCC31}"/>
    <cellStyle name="Normal 2 2 2 2 9 2 3 3" xfId="13441" xr:uid="{19A88448-1992-4013-8DCB-57B55BDA44D5}"/>
    <cellStyle name="Normal 2 2 2 2 9 2 3 3 2" xfId="33809" xr:uid="{342672F3-8DEE-43CD-B511-7ED2C0B3FA00}"/>
    <cellStyle name="Normal 2 2 2 2 9 2 3 4" xfId="20228" xr:uid="{138E78CB-4F17-41D6-B870-47E57AA8D06C}"/>
    <cellStyle name="Normal 2 2 2 2 9 2 3 4 2" xfId="40596" xr:uid="{278CF7F1-3E8A-4F1F-A9B8-5ED37C6BF4AD}"/>
    <cellStyle name="Normal 2 2 2 2 9 2 3 5" xfId="27017" xr:uid="{5418CF22-4692-46F4-A9C2-DF9BDFD724EC}"/>
    <cellStyle name="Normal 2 2 2 2 9 2 3 6" xfId="47385" xr:uid="{2DEC81BE-F38B-4EC7-AD25-8AB519BEB665}"/>
    <cellStyle name="Normal 2 2 2 2 9 2 4" xfId="3327" xr:uid="{709B4548-BDB4-4F1A-9ED9-604D3768E099}"/>
    <cellStyle name="Normal 2 2 2 2 9 2 4 2" xfId="6223" xr:uid="{EE4C08C9-654A-4AB2-A05D-BD8254ED02E0}"/>
    <cellStyle name="Normal 2 2 2 2 9 2 4 2 2" xfId="14865" xr:uid="{2EBD8D84-78E2-4459-B8C8-F99F86456C38}"/>
    <cellStyle name="Normal 2 2 2 2 9 2 4 2 2 2" xfId="35233" xr:uid="{79AD8B46-02B5-476B-889C-719D04FFB649}"/>
    <cellStyle name="Normal 2 2 2 2 9 2 4 2 3" xfId="21652" xr:uid="{26FA482D-66A3-425F-A194-54B8CA6177E1}"/>
    <cellStyle name="Normal 2 2 2 2 9 2 4 2 3 2" xfId="42020" xr:uid="{ACE07FB5-CCD4-4C69-A2D6-345A40B51B82}"/>
    <cellStyle name="Normal 2 2 2 2 9 2 4 2 4" xfId="28441" xr:uid="{58740FEC-CCA0-43D3-AC9E-A92AA3B1A596}"/>
    <cellStyle name="Normal 2 2 2 2 9 2 4 2 5" xfId="48809" xr:uid="{837962EA-7F35-45C9-A974-59A904A1CA84}"/>
    <cellStyle name="Normal 2 2 2 2 9 2 4 3" xfId="12017" xr:uid="{20E18B61-6624-4DCF-8B4E-DA3AC22D29D5}"/>
    <cellStyle name="Normal 2 2 2 2 9 2 4 3 2" xfId="32385" xr:uid="{B91732C4-6F3B-4237-B86F-1CB64D28E40A}"/>
    <cellStyle name="Normal 2 2 2 2 9 2 4 4" xfId="18804" xr:uid="{AD691CAF-68D5-4EE6-9AEC-A6FB3F678BB0}"/>
    <cellStyle name="Normal 2 2 2 2 9 2 4 4 2" xfId="39172" xr:uid="{E96AD909-8237-4FC1-A8D8-372EB8B8AC6D}"/>
    <cellStyle name="Normal 2 2 2 2 9 2 4 5" xfId="25593" xr:uid="{476551C0-949A-4BA2-B75E-176F07B891EE}"/>
    <cellStyle name="Normal 2 2 2 2 9 2 4 6" xfId="45961" xr:uid="{244D3C11-B273-4023-BCC2-7F647B7F3009}"/>
    <cellStyle name="Normal 2 2 2 2 9 2 5" xfId="5511" xr:uid="{503D7E56-C0CD-49AD-BA82-813CA077E81C}"/>
    <cellStyle name="Normal 2 2 2 2 9 2 5 2" xfId="14153" xr:uid="{711577A3-6C5C-4680-B752-729136391357}"/>
    <cellStyle name="Normal 2 2 2 2 9 2 5 2 2" xfId="34521" xr:uid="{C5A1424A-B706-49EB-97E0-44CB96FCE60B}"/>
    <cellStyle name="Normal 2 2 2 2 9 2 5 3" xfId="20940" xr:uid="{FB244AD0-20F4-4604-B5F0-90E69D1B422B}"/>
    <cellStyle name="Normal 2 2 2 2 9 2 5 3 2" xfId="41308" xr:uid="{B034B200-A0B6-4ED7-B589-C683FD579201}"/>
    <cellStyle name="Normal 2 2 2 2 9 2 5 4" xfId="27729" xr:uid="{4F2316F7-66D4-45CC-AC31-B00FF2EDA999}"/>
    <cellStyle name="Normal 2 2 2 2 9 2 5 5" xfId="48097" xr:uid="{682973E7-B924-4953-B995-8860D470195A}"/>
    <cellStyle name="Normal 2 2 2 2 9 2 6" xfId="2578" xr:uid="{6335DAED-1E4F-4B47-A61F-3C3BE61B052D}"/>
    <cellStyle name="Normal 2 2 2 2 9 2 6 2" xfId="11305" xr:uid="{ABC2531A-E045-4726-97F9-83E8EF392209}"/>
    <cellStyle name="Normal 2 2 2 2 9 2 6 2 2" xfId="31673" xr:uid="{A647F8FC-9795-46A3-932F-367FAD921B72}"/>
    <cellStyle name="Normal 2 2 2 2 9 2 6 3" xfId="18092" xr:uid="{2838602B-8E7D-490A-A3FA-52F2B976C66E}"/>
    <cellStyle name="Normal 2 2 2 2 9 2 6 3 2" xfId="38460" xr:uid="{FC76803D-980B-41D4-8318-0D3A3422897D}"/>
    <cellStyle name="Normal 2 2 2 2 9 2 6 4" xfId="24881" xr:uid="{2FFCC4A3-E936-4048-B4C0-88AEC0A70F5A}"/>
    <cellStyle name="Normal 2 2 2 2 9 2 6 5" xfId="45249" xr:uid="{9B954ABB-EF4D-4561-AC81-4133209DF3B4}"/>
    <cellStyle name="Normal 2 2 2 2 9 2 7" xfId="10354" xr:uid="{F3F5CB9E-E4E2-456F-A7DF-8AD21CA47643}"/>
    <cellStyle name="Normal 2 2 2 2 9 2 7 2" xfId="30722" xr:uid="{1A921E55-8C22-45DE-8A9B-43973077BE28}"/>
    <cellStyle name="Normal 2 2 2 2 9 2 8" xfId="17141" xr:uid="{1BA8B548-0E77-4D3F-83A8-FDF3433E1C56}"/>
    <cellStyle name="Normal 2 2 2 2 9 2 8 2" xfId="37509" xr:uid="{9186909C-0A06-4C25-8524-40CE7FD1DA64}"/>
    <cellStyle name="Normal 2 2 2 2 9 2 9" xfId="23930" xr:uid="{B6AC88ED-867D-4814-86BE-B8C07B4788E5}"/>
    <cellStyle name="Normal 2 2 2 2 9 2_Exec Drivers" xfId="9483" xr:uid="{DBFE4222-0168-4F59-924F-D63E038B363D}"/>
    <cellStyle name="Normal 2 2 2 2 9 3" xfId="3588" xr:uid="{B43806E1-C018-4B08-862E-66DF1BC43BAD}"/>
    <cellStyle name="Normal 2 2 2 2 9 3 2" xfId="6472" xr:uid="{A18A22EB-8E64-4FE9-A00B-29FB1B0268AD}"/>
    <cellStyle name="Normal 2 2 2 2 9 3 2 2" xfId="15114" xr:uid="{95EF7DEC-354E-4017-AFFF-4660AD34D39B}"/>
    <cellStyle name="Normal 2 2 2 2 9 3 2 2 2" xfId="35482" xr:uid="{C079FC3F-A82D-43E8-8270-873147C8CB74}"/>
    <cellStyle name="Normal 2 2 2 2 9 3 2 3" xfId="21901" xr:uid="{AACAE67F-397C-4713-AD31-49A901DB1388}"/>
    <cellStyle name="Normal 2 2 2 2 9 3 2 3 2" xfId="42269" xr:uid="{4D784021-46B2-4F9D-9C9B-6FF6F0BC5075}"/>
    <cellStyle name="Normal 2 2 2 2 9 3 2 4" xfId="28690" xr:uid="{765A1137-82BF-4AEC-9722-4CEF0EB5B231}"/>
    <cellStyle name="Normal 2 2 2 2 9 3 2 5" xfId="49058" xr:uid="{14DA7FE5-068E-4462-ADE4-12499156C5B6}"/>
    <cellStyle name="Normal 2 2 2 2 9 3 3" xfId="12266" xr:uid="{217DDA44-EBEB-4758-84BB-7649041D026C}"/>
    <cellStyle name="Normal 2 2 2 2 9 3 3 2" xfId="32634" xr:uid="{EB79E920-DA9D-4BD7-BB89-F60C4A8A1425}"/>
    <cellStyle name="Normal 2 2 2 2 9 3 4" xfId="19053" xr:uid="{AC6B83A7-54FA-4087-8170-CA6CD18AD099}"/>
    <cellStyle name="Normal 2 2 2 2 9 3 4 2" xfId="39421" xr:uid="{E2541D72-B859-4481-A49F-FBF74040E515}"/>
    <cellStyle name="Normal 2 2 2 2 9 3 5" xfId="25842" xr:uid="{CB2B9778-28DC-46A3-9A46-BF78E5D027C5}"/>
    <cellStyle name="Normal 2 2 2 2 9 3 6" xfId="46210" xr:uid="{FB111DB1-56E6-4B97-B9CF-C6E97FC7CE06}"/>
    <cellStyle name="Normal 2 2 2 2 9 3_Exec Drivers" xfId="8644" xr:uid="{40AF6502-BA9D-4644-9D1B-E09213F6603D}"/>
    <cellStyle name="Normal 2 2 2 2 9 4" xfId="4336" xr:uid="{911957B0-B1D9-4EA7-80A0-0DD007621BD5}"/>
    <cellStyle name="Normal 2 2 2 2 9 4 2" xfId="7184" xr:uid="{4C75F5A0-B31D-4A6A-9228-8776EC8A4F7D}"/>
    <cellStyle name="Normal 2 2 2 2 9 4 2 2" xfId="15826" xr:uid="{2E4B946F-F8B9-433F-8FE2-6C7886AE7401}"/>
    <cellStyle name="Normal 2 2 2 2 9 4 2 2 2" xfId="36194" xr:uid="{413CB6C3-2335-431E-ABE0-C726F77C1574}"/>
    <cellStyle name="Normal 2 2 2 2 9 4 2 3" xfId="22613" xr:uid="{C0825115-E201-4C95-92C3-1A08E419148D}"/>
    <cellStyle name="Normal 2 2 2 2 9 4 2 3 2" xfId="42981" xr:uid="{2D55AED2-CF89-4DF0-B0B1-711BFB96EDC5}"/>
    <cellStyle name="Normal 2 2 2 2 9 4 2 4" xfId="29402" xr:uid="{7D8BA380-F340-4DB2-A3E4-B098E4B5856E}"/>
    <cellStyle name="Normal 2 2 2 2 9 4 2 5" xfId="49770" xr:uid="{DFAF48B8-F3F1-4EC8-B2FE-D8457EE5D52D}"/>
    <cellStyle name="Normal 2 2 2 2 9 4 3" xfId="12978" xr:uid="{6233A82B-E412-46A5-B32C-DA487D4DF363}"/>
    <cellStyle name="Normal 2 2 2 2 9 4 3 2" xfId="33346" xr:uid="{C8668DDA-72DC-4F2E-ADFF-BA93E204F931}"/>
    <cellStyle name="Normal 2 2 2 2 9 4 4" xfId="19765" xr:uid="{D73A058D-A022-445D-8F07-92BBBB90B60A}"/>
    <cellStyle name="Normal 2 2 2 2 9 4 4 2" xfId="40133" xr:uid="{67514DA0-E165-446F-85D7-8AB900D137AC}"/>
    <cellStyle name="Normal 2 2 2 2 9 4 5" xfId="26554" xr:uid="{5F0BB407-9B6F-4A8B-9B27-E8BEF3216822}"/>
    <cellStyle name="Normal 2 2 2 2 9 4 6" xfId="46922" xr:uid="{CAA96945-4959-4E0D-BAEC-BA5742A4F2F0}"/>
    <cellStyle name="Normal 2 2 2 2 9 5" xfId="2840" xr:uid="{B3688BC7-94E1-41F0-9F32-F573875CCFBC}"/>
    <cellStyle name="Normal 2 2 2 2 9 5 2" xfId="5760" xr:uid="{4C83A754-5505-4BAA-992F-948F30A679C6}"/>
    <cellStyle name="Normal 2 2 2 2 9 5 2 2" xfId="14402" xr:uid="{88882081-11DD-44BB-8A4F-813AA070EDC5}"/>
    <cellStyle name="Normal 2 2 2 2 9 5 2 2 2" xfId="34770" xr:uid="{B1F32221-41E5-462A-95E9-3156C1D6294D}"/>
    <cellStyle name="Normal 2 2 2 2 9 5 2 3" xfId="21189" xr:uid="{03C50352-AD9F-4C89-ADDD-651798DA07A4}"/>
    <cellStyle name="Normal 2 2 2 2 9 5 2 3 2" xfId="41557" xr:uid="{13D65F28-3DA1-421F-856E-7EF95C1DBBDB}"/>
    <cellStyle name="Normal 2 2 2 2 9 5 2 4" xfId="27978" xr:uid="{553CFBD5-EEBC-492B-9B57-CB8F7E51B490}"/>
    <cellStyle name="Normal 2 2 2 2 9 5 2 5" xfId="48346" xr:uid="{4842967B-E2C9-43C7-BF32-384160FACC2A}"/>
    <cellStyle name="Normal 2 2 2 2 9 5 3" xfId="11554" xr:uid="{96AE0A93-A6E6-4CA4-8AD9-F2654673C234}"/>
    <cellStyle name="Normal 2 2 2 2 9 5 3 2" xfId="31922" xr:uid="{98FE3DBA-1B9A-49AB-83B4-73AD9D83934B}"/>
    <cellStyle name="Normal 2 2 2 2 9 5 4" xfId="18341" xr:uid="{C408B606-75DD-421E-8CF6-70D93AC07095}"/>
    <cellStyle name="Normal 2 2 2 2 9 5 4 2" xfId="38709" xr:uid="{218701E9-3B52-4B3E-8FCF-9E3D850CCD08}"/>
    <cellStyle name="Normal 2 2 2 2 9 5 5" xfId="25130" xr:uid="{CA5ABF91-310D-4CBA-B7E5-E32F0FB8DCF9}"/>
    <cellStyle name="Normal 2 2 2 2 9 5 6" xfId="45498" xr:uid="{46872AED-67D1-47DF-874B-4FEA8E30D7DA}"/>
    <cellStyle name="Normal 2 2 2 2 9 6" xfId="5048" xr:uid="{142DFADB-B06D-49F8-90E6-950751950D35}"/>
    <cellStyle name="Normal 2 2 2 2 9 6 2" xfId="13690" xr:uid="{D054819E-37EC-45AA-8A2D-08C5C4B66116}"/>
    <cellStyle name="Normal 2 2 2 2 9 6 2 2" xfId="34058" xr:uid="{9CBE069A-7F27-4CD3-9F9B-A891F5516CB6}"/>
    <cellStyle name="Normal 2 2 2 2 9 6 3" xfId="20477" xr:uid="{9C1B7BC5-8C4F-4A58-9CEE-582F0C236A5B}"/>
    <cellStyle name="Normal 2 2 2 2 9 6 3 2" xfId="40845" xr:uid="{DC23DC8D-676E-4BA1-A77C-D4FF98E63AD9}"/>
    <cellStyle name="Normal 2 2 2 2 9 6 4" xfId="27266" xr:uid="{08588863-4C53-4910-90C0-DE549BB553B5}"/>
    <cellStyle name="Normal 2 2 2 2 9 6 5" xfId="47634" xr:uid="{5D101D05-90D9-4ADB-B41B-F6FF602968BE}"/>
    <cellStyle name="Normal 2 2 2 2 9 7" xfId="1957" xr:uid="{DB99016A-A12B-4B4C-9B05-95DA8E6C4B25}"/>
    <cellStyle name="Normal 2 2 2 2 9 7 2" xfId="10842" xr:uid="{8425259A-A5CE-46F6-8790-559235D7E28F}"/>
    <cellStyle name="Normal 2 2 2 2 9 7 2 2" xfId="31210" xr:uid="{2BF9978C-C852-4B6E-84E6-813DBDDA6817}"/>
    <cellStyle name="Normal 2 2 2 2 9 7 3" xfId="17629" xr:uid="{09D5F281-C9E8-4175-9382-CE64106BDA17}"/>
    <cellStyle name="Normal 2 2 2 2 9 7 3 2" xfId="37997" xr:uid="{D5FC5EAD-8BE5-4CCA-A088-36416DCC122C}"/>
    <cellStyle name="Normal 2 2 2 2 9 7 4" xfId="24418" xr:uid="{24E79EB5-53F9-472F-B118-116B50DE89BC}"/>
    <cellStyle name="Normal 2 2 2 2 9 7 5" xfId="44786" xr:uid="{08472818-4E15-493E-9002-B7B9BB2C8CD2}"/>
    <cellStyle name="Normal 2 2 2 2 9 8" xfId="9770" xr:uid="{9A7A9516-91A3-4032-9F3E-AC90F5F8CF88}"/>
    <cellStyle name="Normal 2 2 2 2 9 8 2" xfId="30138" xr:uid="{85B1DEA1-4B23-401D-B908-02DE60E52713}"/>
    <cellStyle name="Normal 2 2 2 2 9 9" xfId="16558" xr:uid="{64AFA676-E4E9-4BDF-84D3-F57BBD004247}"/>
    <cellStyle name="Normal 2 2 2 2 9 9 2" xfId="36926" xr:uid="{F3D2BBEA-EE51-438C-B2FF-AB6A1D2988F4}"/>
    <cellStyle name="Normal 2 2 2 2 9_Exec Drivers" xfId="8757" xr:uid="{0A19A73C-812F-4905-83DC-C42305B745DC}"/>
    <cellStyle name="Normal 2 2 2 20" xfId="270" xr:uid="{2A264B5E-CE7C-4594-9A81-603297CE5C93}"/>
    <cellStyle name="Normal 2 2 2 21" xfId="283" xr:uid="{BAF59E54-ED09-4098-9993-F479FFF58AEB}"/>
    <cellStyle name="Normal 2 2 2 22" xfId="296" xr:uid="{686856ED-6F76-468E-B0D4-0E144C9E5263}"/>
    <cellStyle name="Normal 2 2 2 23" xfId="309" xr:uid="{C54C3930-E0EF-4652-B1F8-EA9E39447DC7}"/>
    <cellStyle name="Normal 2 2 2 24" xfId="322" xr:uid="{D54F1D12-B4DD-4DC0-84DB-D33B4598E045}"/>
    <cellStyle name="Normal 2 2 2 25" xfId="335" xr:uid="{6035CC18-0398-4384-9133-89AC4FC9C51D}"/>
    <cellStyle name="Normal 2 2 2 26" xfId="348" xr:uid="{03389AEE-C492-4848-8DFE-05273422DFC5}"/>
    <cellStyle name="Normal 2 2 2 27" xfId="361" xr:uid="{C78B6C6A-2382-4BF3-A31F-7BD573CDED0F}"/>
    <cellStyle name="Normal 2 2 2 28" xfId="374" xr:uid="{95CDDE41-3FC5-4A8A-997C-A91F607192B8}"/>
    <cellStyle name="Normal 2 2 2 29" xfId="387" xr:uid="{1F2ABAF3-D9D2-4663-BCEB-5B3CDACF0745}"/>
    <cellStyle name="Normal 2 2 2 3" xfId="38" xr:uid="{43926901-179F-4D15-9359-E4BF3A660E38}"/>
    <cellStyle name="Normal 2 2 2 3 10" xfId="163" xr:uid="{32829A65-4916-4720-AA93-D9BA4BFA4F35}"/>
    <cellStyle name="Normal 2 2 2 3 10 10" xfId="23371" xr:uid="{C56860C5-3361-4B4E-92CE-6811D84841E9}"/>
    <cellStyle name="Normal 2 2 2 3 10 11" xfId="43739" xr:uid="{87D80346-C5D4-44BB-AE2D-08D3E6D1CD04}"/>
    <cellStyle name="Normal 2 2 2 3 10 2" xfId="1462" xr:uid="{1CE2F66F-DA90-4442-8E12-3478F1240DC5}"/>
    <cellStyle name="Normal 2 2 2 3 10 2 10" xfId="44322" xr:uid="{B1CC3DF8-7FAE-4B8A-90A4-3334C0CC43E8}"/>
    <cellStyle name="Normal 2 2 2 3 10 2 2" xfId="4046" xr:uid="{932796EC-9084-4BCC-8451-E69C26EAD16A}"/>
    <cellStyle name="Normal 2 2 2 3 10 2 2 2" xfId="6912" xr:uid="{9C400290-FE9B-4014-A967-6C12149D5342}"/>
    <cellStyle name="Normal 2 2 2 3 10 2 2 2 2" xfId="15554" xr:uid="{923915DB-04CF-4027-9586-5853B12CA1E1}"/>
    <cellStyle name="Normal 2 2 2 3 10 2 2 2 2 2" xfId="35922" xr:uid="{5525AFA3-8E99-4B7C-B0CC-4E020D1BCF24}"/>
    <cellStyle name="Normal 2 2 2 3 10 2 2 2 3" xfId="22341" xr:uid="{DD678CFF-DFEE-4992-A90A-760A3BB4DB29}"/>
    <cellStyle name="Normal 2 2 2 3 10 2 2 2 3 2" xfId="42709" xr:uid="{C95BB313-EDB9-460A-B969-141B2F3D25D6}"/>
    <cellStyle name="Normal 2 2 2 3 10 2 2 2 4" xfId="29130" xr:uid="{CDCE60C9-F9B7-4230-8FF5-E8BBED6449AB}"/>
    <cellStyle name="Normal 2 2 2 3 10 2 2 2 5" xfId="49498" xr:uid="{9D38F5BD-2986-470E-B0C6-36FB95E0B883}"/>
    <cellStyle name="Normal 2 2 2 3 10 2 2 3" xfId="12706" xr:uid="{A76C3110-1B69-492E-A3CD-C7F7F5A5A5BF}"/>
    <cellStyle name="Normal 2 2 2 3 10 2 2 3 2" xfId="33074" xr:uid="{C9A43ABE-83AB-44AF-870B-BDE593FB8338}"/>
    <cellStyle name="Normal 2 2 2 3 10 2 2 4" xfId="19493" xr:uid="{BFDCEC3A-3226-453F-B77C-56FE12EE0E1C}"/>
    <cellStyle name="Normal 2 2 2 3 10 2 2 4 2" xfId="39861" xr:uid="{DC2922E6-20E4-4DB8-B3EE-C773CA71B525}"/>
    <cellStyle name="Normal 2 2 2 3 10 2 2 5" xfId="26282" xr:uid="{3E2F2CF2-2DCF-474A-82D0-3D9C0480B003}"/>
    <cellStyle name="Normal 2 2 2 3 10 2 2 6" xfId="46650" xr:uid="{F37DCDD7-80A6-465F-87C3-703EDEACB804}"/>
    <cellStyle name="Normal 2 2 2 3 10 2 2_Exec Drivers" xfId="8546" xr:uid="{C40ACD0B-3D4D-4293-8ED8-D2DA81F07BD1}"/>
    <cellStyle name="Normal 2 2 2 3 10 2 3" xfId="4776" xr:uid="{E137A136-E3AC-427A-8667-3C194740EB73}"/>
    <cellStyle name="Normal 2 2 2 3 10 2 3 2" xfId="7624" xr:uid="{9E9FF59F-A0A2-4306-A538-19FE340F6A2C}"/>
    <cellStyle name="Normal 2 2 2 3 10 2 3 2 2" xfId="16266" xr:uid="{FF0AC560-633F-4EA6-84CC-F2D53E576C3F}"/>
    <cellStyle name="Normal 2 2 2 3 10 2 3 2 2 2" xfId="36634" xr:uid="{C25C039B-B858-4928-8133-9B88F990BC4A}"/>
    <cellStyle name="Normal 2 2 2 3 10 2 3 2 3" xfId="23053" xr:uid="{636F22F5-066E-40FD-B027-F78DA63C21A8}"/>
    <cellStyle name="Normal 2 2 2 3 10 2 3 2 3 2" xfId="43421" xr:uid="{A1E6F984-3356-430F-89C2-A8AB55AA1453}"/>
    <cellStyle name="Normal 2 2 2 3 10 2 3 2 4" xfId="29842" xr:uid="{510D2A2C-C555-4A58-8C07-60AC4470E0BC}"/>
    <cellStyle name="Normal 2 2 2 3 10 2 3 2 5" xfId="50210" xr:uid="{803FB872-D247-4D04-9EFA-809B4DC88DCD}"/>
    <cellStyle name="Normal 2 2 2 3 10 2 3 3" xfId="13418" xr:uid="{26D1D288-E1EF-4A3F-808F-55E8655C1851}"/>
    <cellStyle name="Normal 2 2 2 3 10 2 3 3 2" xfId="33786" xr:uid="{BADD685E-7DC4-429C-B0F5-9F15099DC8BD}"/>
    <cellStyle name="Normal 2 2 2 3 10 2 3 4" xfId="20205" xr:uid="{1962C569-17A1-47FD-BA76-9BFB7BF3BB01}"/>
    <cellStyle name="Normal 2 2 2 3 10 2 3 4 2" xfId="40573" xr:uid="{D1A253AA-6860-43D0-87A4-05B44A4198D2}"/>
    <cellStyle name="Normal 2 2 2 3 10 2 3 5" xfId="26994" xr:uid="{EBE5AFB0-A9EC-4877-8C2A-6AF068357BA8}"/>
    <cellStyle name="Normal 2 2 2 3 10 2 3 6" xfId="47362" xr:uid="{DA53D826-4DEB-4B5D-89B7-0814D9C34EC0}"/>
    <cellStyle name="Normal 2 2 2 3 10 2 4" xfId="3298" xr:uid="{077C4630-FCD0-4D5E-989A-5CE5D847D73F}"/>
    <cellStyle name="Normal 2 2 2 3 10 2 4 2" xfId="6200" xr:uid="{A24E6DC7-64C8-487B-B666-766569AD4B0C}"/>
    <cellStyle name="Normal 2 2 2 3 10 2 4 2 2" xfId="14842" xr:uid="{5FAD410F-CE6C-4891-9610-7029DC7D3C5E}"/>
    <cellStyle name="Normal 2 2 2 3 10 2 4 2 2 2" xfId="35210" xr:uid="{C9771DE7-9EBD-4132-B6CD-1DE0B41CF937}"/>
    <cellStyle name="Normal 2 2 2 3 10 2 4 2 3" xfId="21629" xr:uid="{96C340CB-B649-4AF3-8294-F8DBF2962291}"/>
    <cellStyle name="Normal 2 2 2 3 10 2 4 2 3 2" xfId="41997" xr:uid="{A662CC2A-E3CC-4B0C-94A7-96830F84FD11}"/>
    <cellStyle name="Normal 2 2 2 3 10 2 4 2 4" xfId="28418" xr:uid="{16510EAB-9006-4958-9C5C-F1B78BE66934}"/>
    <cellStyle name="Normal 2 2 2 3 10 2 4 2 5" xfId="48786" xr:uid="{80654B91-C695-4DF5-B6CF-78BF3619E065}"/>
    <cellStyle name="Normal 2 2 2 3 10 2 4 3" xfId="11994" xr:uid="{48DAB3FB-F028-4BE6-86C3-5576C3719B6C}"/>
    <cellStyle name="Normal 2 2 2 3 10 2 4 3 2" xfId="32362" xr:uid="{DBE83569-D118-44DD-A07E-5724A7741773}"/>
    <cellStyle name="Normal 2 2 2 3 10 2 4 4" xfId="18781" xr:uid="{E48D5582-266B-48F3-943D-FC7E6BB4CEBA}"/>
    <cellStyle name="Normal 2 2 2 3 10 2 4 4 2" xfId="39149" xr:uid="{1325B7CE-56ED-49B8-AC14-D08DFDDC26A1}"/>
    <cellStyle name="Normal 2 2 2 3 10 2 4 5" xfId="25570" xr:uid="{66F78210-5F7F-421C-BE03-8DEC5CFACE99}"/>
    <cellStyle name="Normal 2 2 2 3 10 2 4 6" xfId="45938" xr:uid="{53CAECD3-09DD-4EF3-AFB0-3DFFE2FAE67B}"/>
    <cellStyle name="Normal 2 2 2 3 10 2 5" xfId="5488" xr:uid="{10314C20-711B-4E33-AC91-65F779B1C8CF}"/>
    <cellStyle name="Normal 2 2 2 3 10 2 5 2" xfId="14130" xr:uid="{49BBD066-0896-4A4F-B022-490617B6A974}"/>
    <cellStyle name="Normal 2 2 2 3 10 2 5 2 2" xfId="34498" xr:uid="{37B64989-58E3-46ED-8598-294B510CD5B1}"/>
    <cellStyle name="Normal 2 2 2 3 10 2 5 3" xfId="20917" xr:uid="{879DAB23-C614-4AD3-82D2-63B56DB5C6D2}"/>
    <cellStyle name="Normal 2 2 2 3 10 2 5 3 2" xfId="41285" xr:uid="{9D1849B3-966C-4E0F-8B93-B452E3F02F4A}"/>
    <cellStyle name="Normal 2 2 2 3 10 2 5 4" xfId="27706" xr:uid="{5B945599-771C-4AAB-A22F-AB241D6ACAFB}"/>
    <cellStyle name="Normal 2 2 2 3 10 2 5 5" xfId="48074" xr:uid="{15B6B9F3-A862-4A5A-B2F0-7D86CCB4AD0D}"/>
    <cellStyle name="Normal 2 2 2 3 10 2 6" xfId="2549" xr:uid="{25A7B88B-AAE1-4DC5-9170-B268980F9763}"/>
    <cellStyle name="Normal 2 2 2 3 10 2 6 2" xfId="11282" xr:uid="{44C4A4E9-DB48-47AA-966F-66C1F4ED4DD3}"/>
    <cellStyle name="Normal 2 2 2 3 10 2 6 2 2" xfId="31650" xr:uid="{6F0AAA89-B719-4898-B6F0-4378E3DC5C5C}"/>
    <cellStyle name="Normal 2 2 2 3 10 2 6 3" xfId="18069" xr:uid="{EDB633F5-B795-4DFC-8769-911796391C6E}"/>
    <cellStyle name="Normal 2 2 2 3 10 2 6 3 2" xfId="38437" xr:uid="{3D13FDA8-A000-4DCD-AD6D-09355FACA78B}"/>
    <cellStyle name="Normal 2 2 2 3 10 2 6 4" xfId="24858" xr:uid="{3F7AB08F-9DFE-456F-B924-9119E4A6E184}"/>
    <cellStyle name="Normal 2 2 2 3 10 2 6 5" xfId="45226" xr:uid="{2AC4B6AB-F8C0-49F0-ADCD-C0C952763D88}"/>
    <cellStyle name="Normal 2 2 2 3 10 2 7" xfId="10378" xr:uid="{1C56BBFF-D6EE-43B2-8947-4F3F7D4858CA}"/>
    <cellStyle name="Normal 2 2 2 3 10 2 7 2" xfId="30746" xr:uid="{3DB722E0-95A5-4D9F-910E-4331AD3FA048}"/>
    <cellStyle name="Normal 2 2 2 3 10 2 8" xfId="17165" xr:uid="{4AE4C5FC-16EA-4FC5-91BB-F72425FD7649}"/>
    <cellStyle name="Normal 2 2 2 3 10 2 8 2" xfId="37533" xr:uid="{E8F020AA-A156-4E44-B04D-02138B3F2738}"/>
    <cellStyle name="Normal 2 2 2 3 10 2 9" xfId="23954" xr:uid="{C64D46EB-489E-4201-A9BB-52A0DD4A6093}"/>
    <cellStyle name="Normal 2 2 2 3 10 2_Exec Drivers" xfId="9116" xr:uid="{473EAE61-63E1-4A8B-B7A7-A957AFE4595F}"/>
    <cellStyle name="Normal 2 2 2 3 10 3" xfId="3589" xr:uid="{637F87C0-0DEE-4272-8B9E-32BAA858843E}"/>
    <cellStyle name="Normal 2 2 2 3 10 3 2" xfId="6473" xr:uid="{9EF44E6C-48FB-4ECB-8C52-DF315D160B12}"/>
    <cellStyle name="Normal 2 2 2 3 10 3 2 2" xfId="15115" xr:uid="{514391C9-BAF5-4353-8C6A-6A2B23D54F58}"/>
    <cellStyle name="Normal 2 2 2 3 10 3 2 2 2" xfId="35483" xr:uid="{8633BC1B-F5B5-4E62-B1F4-DD81DE83CA1F}"/>
    <cellStyle name="Normal 2 2 2 3 10 3 2 3" xfId="21902" xr:uid="{5CFC1DAA-B0AD-4F7A-8C9B-3DCBFFBD5FC2}"/>
    <cellStyle name="Normal 2 2 2 3 10 3 2 3 2" xfId="42270" xr:uid="{CEADEB1A-8505-4BF8-8AC2-5C7E26A6FC19}"/>
    <cellStyle name="Normal 2 2 2 3 10 3 2 4" xfId="28691" xr:uid="{726DD289-FA57-435C-B1EF-AF30B631E54A}"/>
    <cellStyle name="Normal 2 2 2 3 10 3 2 5" xfId="49059" xr:uid="{87827FB6-EE44-4225-BA99-1A9AD7146CED}"/>
    <cellStyle name="Normal 2 2 2 3 10 3 3" xfId="12267" xr:uid="{B803A0CB-8C46-4DB2-81F6-635398D21293}"/>
    <cellStyle name="Normal 2 2 2 3 10 3 3 2" xfId="32635" xr:uid="{C84C7176-A500-493C-9E77-D1B27F1EEDC0}"/>
    <cellStyle name="Normal 2 2 2 3 10 3 4" xfId="19054" xr:uid="{1C684A57-70DD-4F9C-A437-5F5F3092A519}"/>
    <cellStyle name="Normal 2 2 2 3 10 3 4 2" xfId="39422" xr:uid="{849540CA-136D-48B4-8C0B-1B387DD599C9}"/>
    <cellStyle name="Normal 2 2 2 3 10 3 5" xfId="25843" xr:uid="{D0A18580-0C10-45BA-A12F-A1D37E1B4E15}"/>
    <cellStyle name="Normal 2 2 2 3 10 3 6" xfId="46211" xr:uid="{49991FFB-0FCE-427F-9EDB-CB8838CE2075}"/>
    <cellStyle name="Normal 2 2 2 3 10 3_Exec Drivers" xfId="2082" xr:uid="{A534E187-0CC0-48A3-B7A7-C6AA7991D612}"/>
    <cellStyle name="Normal 2 2 2 3 10 4" xfId="4337" xr:uid="{2C962EB3-0E98-49AF-81E0-47E7A46C43FE}"/>
    <cellStyle name="Normal 2 2 2 3 10 4 2" xfId="7185" xr:uid="{6C7A0C85-940E-41DB-B362-40E1DA04ED24}"/>
    <cellStyle name="Normal 2 2 2 3 10 4 2 2" xfId="15827" xr:uid="{B42E1ECA-362F-40A9-BDB9-C141B1FDB805}"/>
    <cellStyle name="Normal 2 2 2 3 10 4 2 2 2" xfId="36195" xr:uid="{6E7698FA-F0A5-4E5C-AE6B-928634886831}"/>
    <cellStyle name="Normal 2 2 2 3 10 4 2 3" xfId="22614" xr:uid="{4447A907-C927-4056-9719-5AB0D8813916}"/>
    <cellStyle name="Normal 2 2 2 3 10 4 2 3 2" xfId="42982" xr:uid="{075A4FDF-0204-413E-A82D-901DDAC53CF5}"/>
    <cellStyle name="Normal 2 2 2 3 10 4 2 4" xfId="29403" xr:uid="{7E00A57F-FA5A-45DD-803F-7D00D433FBD8}"/>
    <cellStyle name="Normal 2 2 2 3 10 4 2 5" xfId="49771" xr:uid="{1AFBA453-FF0D-4B8E-A7A9-016FE8EE921D}"/>
    <cellStyle name="Normal 2 2 2 3 10 4 3" xfId="12979" xr:uid="{9C5EDF2D-2974-4BD3-82E7-AB38CB1478A5}"/>
    <cellStyle name="Normal 2 2 2 3 10 4 3 2" xfId="33347" xr:uid="{C235A49C-602E-44FD-A3EC-44E073DC1918}"/>
    <cellStyle name="Normal 2 2 2 3 10 4 4" xfId="19766" xr:uid="{203D66FA-63CC-44B8-B240-34EE5F48A154}"/>
    <cellStyle name="Normal 2 2 2 3 10 4 4 2" xfId="40134" xr:uid="{DAEFB2E2-5D57-45C0-85DE-23050C995833}"/>
    <cellStyle name="Normal 2 2 2 3 10 4 5" xfId="26555" xr:uid="{B5D342B1-7BFF-4791-B4FE-FFAF2072F6B4}"/>
    <cellStyle name="Normal 2 2 2 3 10 4 6" xfId="46923" xr:uid="{89C70246-2C27-46BB-BDDC-FBB5EDA0F30B}"/>
    <cellStyle name="Normal 2 2 2 3 10 5" xfId="2841" xr:uid="{90383843-27AE-4991-9FF4-A2EBC4CB8395}"/>
    <cellStyle name="Normal 2 2 2 3 10 5 2" xfId="5761" xr:uid="{C8E1110C-96EA-414E-BE72-713D7724B580}"/>
    <cellStyle name="Normal 2 2 2 3 10 5 2 2" xfId="14403" xr:uid="{E68A4133-23DC-4035-8FA4-36C6D60A2F0E}"/>
    <cellStyle name="Normal 2 2 2 3 10 5 2 2 2" xfId="34771" xr:uid="{9CE2B031-D5FB-433F-8387-88B508F50BD2}"/>
    <cellStyle name="Normal 2 2 2 3 10 5 2 3" xfId="21190" xr:uid="{1FA3CBB7-6541-47D6-A206-738BD23F9D65}"/>
    <cellStyle name="Normal 2 2 2 3 10 5 2 3 2" xfId="41558" xr:uid="{10539700-5CAC-423E-85CC-4A947D0A0E85}"/>
    <cellStyle name="Normal 2 2 2 3 10 5 2 4" xfId="27979" xr:uid="{EB3C713F-0A9C-4B26-A6B4-BD622CA618BA}"/>
    <cellStyle name="Normal 2 2 2 3 10 5 2 5" xfId="48347" xr:uid="{46B6F981-41DB-4C89-AA08-0BFC4F97A3F9}"/>
    <cellStyle name="Normal 2 2 2 3 10 5 3" xfId="11555" xr:uid="{BFA8BDD5-7F9F-4683-BDC7-77013DF01B7D}"/>
    <cellStyle name="Normal 2 2 2 3 10 5 3 2" xfId="31923" xr:uid="{7FFAF783-F444-4C33-B10B-66DD8A8071E5}"/>
    <cellStyle name="Normal 2 2 2 3 10 5 4" xfId="18342" xr:uid="{9780EEF8-D648-4346-B0EE-D24F99F8DF87}"/>
    <cellStyle name="Normal 2 2 2 3 10 5 4 2" xfId="38710" xr:uid="{68BDDCAD-E18A-4115-8251-6CF4C64AEEF4}"/>
    <cellStyle name="Normal 2 2 2 3 10 5 5" xfId="25131" xr:uid="{4B2FCFC0-5A15-4EBD-8401-BB21442B975F}"/>
    <cellStyle name="Normal 2 2 2 3 10 5 6" xfId="45499" xr:uid="{5B2F2F03-9862-42F5-BDD2-403C0ECB86B4}"/>
    <cellStyle name="Normal 2 2 2 3 10 6" xfId="5049" xr:uid="{096AE73C-9A06-44B2-A7B0-26B8B7CEC1B9}"/>
    <cellStyle name="Normal 2 2 2 3 10 6 2" xfId="13691" xr:uid="{7717209A-0CEB-46FA-83F0-3EA30210C807}"/>
    <cellStyle name="Normal 2 2 2 3 10 6 2 2" xfId="34059" xr:uid="{16C5A04C-83FC-4709-BB24-CD082C4714A6}"/>
    <cellStyle name="Normal 2 2 2 3 10 6 3" xfId="20478" xr:uid="{251AFA00-EECE-4B55-855F-1F99E783CEAE}"/>
    <cellStyle name="Normal 2 2 2 3 10 6 3 2" xfId="40846" xr:uid="{9A73466E-FBEC-4C0E-8210-9CBBC0ABCCEF}"/>
    <cellStyle name="Normal 2 2 2 3 10 6 4" xfId="27267" xr:uid="{B743BF1F-CCE9-4661-A903-E1F49EF035B8}"/>
    <cellStyle name="Normal 2 2 2 3 10 6 5" xfId="47635" xr:uid="{D3EA5C27-CC0E-4603-A10F-1C5C0689D05E}"/>
    <cellStyle name="Normal 2 2 2 3 10 7" xfId="1960" xr:uid="{1B34B1CC-6D14-4FA5-BEF9-961C291487F9}"/>
    <cellStyle name="Normal 2 2 2 3 10 7 2" xfId="10843" xr:uid="{58839D98-BDF0-4FAC-A8FA-12D64241D11F}"/>
    <cellStyle name="Normal 2 2 2 3 10 7 2 2" xfId="31211" xr:uid="{D2662422-4EB1-4CE9-91EB-5CC98DCE504F}"/>
    <cellStyle name="Normal 2 2 2 3 10 7 3" xfId="17630" xr:uid="{47DD1D39-040F-4647-9659-1D5404016085}"/>
    <cellStyle name="Normal 2 2 2 3 10 7 3 2" xfId="37998" xr:uid="{6728422D-1305-4DA1-BA10-CEF18E55E450}"/>
    <cellStyle name="Normal 2 2 2 3 10 7 4" xfId="24419" xr:uid="{6BA277E6-1965-4178-8F26-65E759506D2E}"/>
    <cellStyle name="Normal 2 2 2 3 10 7 5" xfId="44787" xr:uid="{BFA883E8-F6A0-4ADE-A829-A26F07915A9E}"/>
    <cellStyle name="Normal 2 2 2 3 10 8" xfId="9794" xr:uid="{00C9F060-5FBC-4539-AB0B-CE9992F03768}"/>
    <cellStyle name="Normal 2 2 2 3 10 8 2" xfId="30162" xr:uid="{F1F37361-49BB-480D-AD2B-646D2222BD4E}"/>
    <cellStyle name="Normal 2 2 2 3 10 9" xfId="16582" xr:uid="{118ED926-D1F2-4000-97E6-7BF2CF703309}"/>
    <cellStyle name="Normal 2 2 2 3 10 9 2" xfId="36950" xr:uid="{CC2AE368-2A6F-4880-863F-DDACD2A42AD7}"/>
    <cellStyle name="Normal 2 2 2 3 10_Exec Drivers" xfId="9420" xr:uid="{D3C44CEC-78C0-4E3D-9AD3-BA54CD065416}"/>
    <cellStyle name="Normal 2 2 2 3 11" xfId="176" xr:uid="{D6A039F7-B4C1-41AD-8924-611B4714EA2C}"/>
    <cellStyle name="Normal 2 2 2 3 11 10" xfId="23378" xr:uid="{6C9243D1-D7C0-4406-A8DD-B64D5BE575C2}"/>
    <cellStyle name="Normal 2 2 2 3 11 11" xfId="43746" xr:uid="{83E776C6-70D3-493F-98BD-05D99D25353A}"/>
    <cellStyle name="Normal 2 2 2 3 11 2" xfId="1469" xr:uid="{6E3E16C0-0754-4D5B-8E4E-D32A18D76CEF}"/>
    <cellStyle name="Normal 2 2 2 3 11 2 10" xfId="44329" xr:uid="{F56AF2E7-6D61-4D02-AC14-641758B34B7D}"/>
    <cellStyle name="Normal 2 2 2 3 11 2 2" xfId="4039" xr:uid="{DD9C5B58-B7B6-430D-B4B9-BB6E816FF819}"/>
    <cellStyle name="Normal 2 2 2 3 11 2 2 2" xfId="6905" xr:uid="{FDC3AC4B-FA08-475E-950E-5A297BF2610C}"/>
    <cellStyle name="Normal 2 2 2 3 11 2 2 2 2" xfId="15547" xr:uid="{0C658768-0600-4DDE-BE2C-20CBCB75B445}"/>
    <cellStyle name="Normal 2 2 2 3 11 2 2 2 2 2" xfId="35915" xr:uid="{7D0278E1-CF0E-4DF2-A086-EB654723B64D}"/>
    <cellStyle name="Normal 2 2 2 3 11 2 2 2 3" xfId="22334" xr:uid="{5149808A-FDF9-48DB-AFED-192CC858E9A5}"/>
    <cellStyle name="Normal 2 2 2 3 11 2 2 2 3 2" xfId="42702" xr:uid="{E5FF809D-8B5D-42D0-A0EA-230F7D7DCFAD}"/>
    <cellStyle name="Normal 2 2 2 3 11 2 2 2 4" xfId="29123" xr:uid="{8ABFABA8-243A-44CE-8711-78A74928A558}"/>
    <cellStyle name="Normal 2 2 2 3 11 2 2 2 5" xfId="49491" xr:uid="{01DDE787-AD4A-4CDA-952F-69A9FA3678F5}"/>
    <cellStyle name="Normal 2 2 2 3 11 2 2 3" xfId="12699" xr:uid="{74DC816A-D525-4AFF-93BC-DCA21E4D2967}"/>
    <cellStyle name="Normal 2 2 2 3 11 2 2 3 2" xfId="33067" xr:uid="{A3AAE7C2-1820-42B1-9B59-75BFF1E46DE4}"/>
    <cellStyle name="Normal 2 2 2 3 11 2 2 4" xfId="19486" xr:uid="{6E98ADFF-8621-45E4-BDE3-7D359757AAD8}"/>
    <cellStyle name="Normal 2 2 2 3 11 2 2 4 2" xfId="39854" xr:uid="{B9DD479C-D518-4438-8DCE-35E7F4EB2057}"/>
    <cellStyle name="Normal 2 2 2 3 11 2 2 5" xfId="26275" xr:uid="{20274AFE-F46C-4FAE-92BE-F1AA934B841D}"/>
    <cellStyle name="Normal 2 2 2 3 11 2 2 6" xfId="46643" xr:uid="{A0AF3D27-8766-4894-8787-E861973710E6}"/>
    <cellStyle name="Normal 2 2 2 3 11 2 2_Exec Drivers" xfId="8687" xr:uid="{001D8BB5-D364-4BEC-8F5D-F477AB09EA8A}"/>
    <cellStyle name="Normal 2 2 2 3 11 2 3" xfId="4769" xr:uid="{0BADD94F-AE05-48B1-AE97-2CAAED35AEEC}"/>
    <cellStyle name="Normal 2 2 2 3 11 2 3 2" xfId="7617" xr:uid="{77E9FF10-1DBC-49AE-9CD7-8D1FA70FEAE7}"/>
    <cellStyle name="Normal 2 2 2 3 11 2 3 2 2" xfId="16259" xr:uid="{D9AB47DF-EBD8-4A45-ABB1-D613E764FC84}"/>
    <cellStyle name="Normal 2 2 2 3 11 2 3 2 2 2" xfId="36627" xr:uid="{E576906B-2B0A-4839-B970-A45A52BFE52D}"/>
    <cellStyle name="Normal 2 2 2 3 11 2 3 2 3" xfId="23046" xr:uid="{FE92CBF9-D370-44AE-A45F-8772BCE46AE2}"/>
    <cellStyle name="Normal 2 2 2 3 11 2 3 2 3 2" xfId="43414" xr:uid="{9B4C132F-7533-40E7-B384-BBFED8089562}"/>
    <cellStyle name="Normal 2 2 2 3 11 2 3 2 4" xfId="29835" xr:uid="{164AEAB0-811A-4A7E-BC28-15B6B404D71A}"/>
    <cellStyle name="Normal 2 2 2 3 11 2 3 2 5" xfId="50203" xr:uid="{359EEEAC-263B-4BF1-9EC6-BC0C3CC9C302}"/>
    <cellStyle name="Normal 2 2 2 3 11 2 3 3" xfId="13411" xr:uid="{468B7BF8-7117-4FCC-A187-C891D4AD76B4}"/>
    <cellStyle name="Normal 2 2 2 3 11 2 3 3 2" xfId="33779" xr:uid="{56891726-B4DD-4B6E-8184-3856AA4E09A9}"/>
    <cellStyle name="Normal 2 2 2 3 11 2 3 4" xfId="20198" xr:uid="{D2D12087-9412-41A0-A1FA-E2358B72CD9C}"/>
    <cellStyle name="Normal 2 2 2 3 11 2 3 4 2" xfId="40566" xr:uid="{1FD6AEEA-3452-4DE9-B161-161A20E31F12}"/>
    <cellStyle name="Normal 2 2 2 3 11 2 3 5" xfId="26987" xr:uid="{411BB2FA-E934-495B-96C1-0EB7E01AEA39}"/>
    <cellStyle name="Normal 2 2 2 3 11 2 3 6" xfId="47355" xr:uid="{8F2CD6C7-15F4-43CE-9D06-253C033618D2}"/>
    <cellStyle name="Normal 2 2 2 3 11 2 4" xfId="3291" xr:uid="{AEFFC5FC-1BBA-4E6E-B471-7D7C37550392}"/>
    <cellStyle name="Normal 2 2 2 3 11 2 4 2" xfId="6193" xr:uid="{C4D88063-5CA3-45CE-825A-B97EA69AC801}"/>
    <cellStyle name="Normal 2 2 2 3 11 2 4 2 2" xfId="14835" xr:uid="{B1D5A147-2060-4C1E-9AD5-D9BDC7CC198A}"/>
    <cellStyle name="Normal 2 2 2 3 11 2 4 2 2 2" xfId="35203" xr:uid="{03E730F2-8F32-4061-BBB1-ED15C8E89352}"/>
    <cellStyle name="Normal 2 2 2 3 11 2 4 2 3" xfId="21622" xr:uid="{256A70A8-088E-4CAA-8609-027F1EBF54FD}"/>
    <cellStyle name="Normal 2 2 2 3 11 2 4 2 3 2" xfId="41990" xr:uid="{106AB922-F59C-444B-9509-EBC8D2BC4F82}"/>
    <cellStyle name="Normal 2 2 2 3 11 2 4 2 4" xfId="28411" xr:uid="{D4395D7A-AEA8-45B4-995A-322D1FB66F6B}"/>
    <cellStyle name="Normal 2 2 2 3 11 2 4 2 5" xfId="48779" xr:uid="{780EEF05-267E-4201-9EAB-BB6EE4113937}"/>
    <cellStyle name="Normal 2 2 2 3 11 2 4 3" xfId="11987" xr:uid="{F1508F20-9422-4AA4-B9D9-47E776F73A59}"/>
    <cellStyle name="Normal 2 2 2 3 11 2 4 3 2" xfId="32355" xr:uid="{568861A0-2D86-4E3B-B576-3BC4F2A28B1B}"/>
    <cellStyle name="Normal 2 2 2 3 11 2 4 4" xfId="18774" xr:uid="{EDC6B661-0455-4FF4-B140-7B1C492C1DB0}"/>
    <cellStyle name="Normal 2 2 2 3 11 2 4 4 2" xfId="39142" xr:uid="{B09B1741-2B5D-4753-80E0-BBF4F3724B19}"/>
    <cellStyle name="Normal 2 2 2 3 11 2 4 5" xfId="25563" xr:uid="{D83AC722-B53D-41FA-A394-7A202819B8C9}"/>
    <cellStyle name="Normal 2 2 2 3 11 2 4 6" xfId="45931" xr:uid="{AB65BDFD-AB49-4C05-AC0E-D756D9689BEF}"/>
    <cellStyle name="Normal 2 2 2 3 11 2 5" xfId="5481" xr:uid="{EF7F5A64-1574-4056-96C5-AB9D655A5B1E}"/>
    <cellStyle name="Normal 2 2 2 3 11 2 5 2" xfId="14123" xr:uid="{0787C065-2C6D-4484-8568-0A03BBC7817C}"/>
    <cellStyle name="Normal 2 2 2 3 11 2 5 2 2" xfId="34491" xr:uid="{E3CB98F5-B625-4EE5-B21E-D6958E007B7F}"/>
    <cellStyle name="Normal 2 2 2 3 11 2 5 3" xfId="20910" xr:uid="{CF7C8014-A3B8-4DDB-8A99-5A567158DC76}"/>
    <cellStyle name="Normal 2 2 2 3 11 2 5 3 2" xfId="41278" xr:uid="{E5D8EC1B-2413-4E92-ACE5-F71BA7E2C4C8}"/>
    <cellStyle name="Normal 2 2 2 3 11 2 5 4" xfId="27699" xr:uid="{65DA5E92-3BC7-491E-AC31-657BF9272BEE}"/>
    <cellStyle name="Normal 2 2 2 3 11 2 5 5" xfId="48067" xr:uid="{0F17EEC5-BAFD-4573-901E-644C92B5206A}"/>
    <cellStyle name="Normal 2 2 2 3 11 2 6" xfId="2542" xr:uid="{E34ED82C-9CF5-43CE-954F-8ECF7FD33060}"/>
    <cellStyle name="Normal 2 2 2 3 11 2 6 2" xfId="11275" xr:uid="{1A3D4A3F-37C5-4699-BF4A-52DBEE773E9E}"/>
    <cellStyle name="Normal 2 2 2 3 11 2 6 2 2" xfId="31643" xr:uid="{81F2386A-0548-4F15-B6C9-68DE47B35B29}"/>
    <cellStyle name="Normal 2 2 2 3 11 2 6 3" xfId="18062" xr:uid="{100C020A-6909-47B1-AEA4-094FDBC076A3}"/>
    <cellStyle name="Normal 2 2 2 3 11 2 6 3 2" xfId="38430" xr:uid="{B0A514D4-B2A9-4040-91FC-B88E4ABB4893}"/>
    <cellStyle name="Normal 2 2 2 3 11 2 6 4" xfId="24851" xr:uid="{1BD834C0-53AA-4BC0-96DA-A4B1C2DEE1BB}"/>
    <cellStyle name="Normal 2 2 2 3 11 2 6 5" xfId="45219" xr:uid="{998B5468-1F68-4A3A-A915-3AF33266C845}"/>
    <cellStyle name="Normal 2 2 2 3 11 2 7" xfId="10385" xr:uid="{47F2B271-0971-4116-91D8-6C25999F4354}"/>
    <cellStyle name="Normal 2 2 2 3 11 2 7 2" xfId="30753" xr:uid="{F19D3358-D112-488E-8810-EA425200714F}"/>
    <cellStyle name="Normal 2 2 2 3 11 2 8" xfId="17172" xr:uid="{6D7B306B-7DB9-4C1B-BE3E-FA81293AE37B}"/>
    <cellStyle name="Normal 2 2 2 3 11 2 8 2" xfId="37540" xr:uid="{B3FA92BC-917E-431F-90BE-AEB599B02746}"/>
    <cellStyle name="Normal 2 2 2 3 11 2 9" xfId="23961" xr:uid="{9C46CDC1-7806-4194-945A-F9CDD062B5BE}"/>
    <cellStyle name="Normal 2 2 2 3 11 2_Exec Drivers" xfId="9048" xr:uid="{FF5210A9-E279-49BD-AE1A-133A622C7E95}"/>
    <cellStyle name="Normal 2 2 2 3 11 3" xfId="3590" xr:uid="{A8426D5A-05BE-411F-947A-3F937474231D}"/>
    <cellStyle name="Normal 2 2 2 3 11 3 2" xfId="6474" xr:uid="{47AF5B76-EB71-4CC0-A3B8-5AF8F0D71029}"/>
    <cellStyle name="Normal 2 2 2 3 11 3 2 2" xfId="15116" xr:uid="{16CACDDA-2BE5-46F4-94CA-31CD3E8FE004}"/>
    <cellStyle name="Normal 2 2 2 3 11 3 2 2 2" xfId="35484" xr:uid="{D7C9A050-3F76-4AA2-B257-4703FF9F6DD6}"/>
    <cellStyle name="Normal 2 2 2 3 11 3 2 3" xfId="21903" xr:uid="{6401CAE3-E114-49F5-B4CA-4F184281CCC3}"/>
    <cellStyle name="Normal 2 2 2 3 11 3 2 3 2" xfId="42271" xr:uid="{65AF0153-A7B1-4F13-9A71-4E8239BB3269}"/>
    <cellStyle name="Normal 2 2 2 3 11 3 2 4" xfId="28692" xr:uid="{8DC06DE2-8F72-460E-870F-ED87C4E72129}"/>
    <cellStyle name="Normal 2 2 2 3 11 3 2 5" xfId="49060" xr:uid="{2C165D5F-5696-47F9-942A-BF06B6A622F1}"/>
    <cellStyle name="Normal 2 2 2 3 11 3 3" xfId="12268" xr:uid="{FFF1E41A-CDD6-44F9-B9F6-E495D152E3B9}"/>
    <cellStyle name="Normal 2 2 2 3 11 3 3 2" xfId="32636" xr:uid="{A42D5C27-D91C-4D32-AF57-7C2F77382288}"/>
    <cellStyle name="Normal 2 2 2 3 11 3 4" xfId="19055" xr:uid="{96ECDE0A-87B3-4482-99D6-7C7FD9C0D429}"/>
    <cellStyle name="Normal 2 2 2 3 11 3 4 2" xfId="39423" xr:uid="{FC9A96BA-8C5C-46A9-9F4C-20D835934F56}"/>
    <cellStyle name="Normal 2 2 2 3 11 3 5" xfId="25844" xr:uid="{B2E06041-3B4B-4FC1-A4A3-393B6C77441E}"/>
    <cellStyle name="Normal 2 2 2 3 11 3 6" xfId="46212" xr:uid="{294E1C63-99D8-4D51-8058-1D7ED83764C4}"/>
    <cellStyle name="Normal 2 2 2 3 11 3_Exec Drivers" xfId="2360" xr:uid="{F0DCF365-6248-4F72-9B9D-CEDF97F2BCB3}"/>
    <cellStyle name="Normal 2 2 2 3 11 4" xfId="4338" xr:uid="{201B436E-B186-40CB-9FBF-84F9BCEEEC54}"/>
    <cellStyle name="Normal 2 2 2 3 11 4 2" xfId="7186" xr:uid="{B018FE36-BD6F-468A-A255-8886EA0ABC43}"/>
    <cellStyle name="Normal 2 2 2 3 11 4 2 2" xfId="15828" xr:uid="{C9DED8FA-2B13-483E-85E3-38CD4CFCF478}"/>
    <cellStyle name="Normal 2 2 2 3 11 4 2 2 2" xfId="36196" xr:uid="{444DAB66-7235-4726-B5A8-CD011C094A5F}"/>
    <cellStyle name="Normal 2 2 2 3 11 4 2 3" xfId="22615" xr:uid="{81E69C68-F015-4965-B102-CB131193B295}"/>
    <cellStyle name="Normal 2 2 2 3 11 4 2 3 2" xfId="42983" xr:uid="{C14B3E9F-C0CC-4E5E-B37F-C750D617E368}"/>
    <cellStyle name="Normal 2 2 2 3 11 4 2 4" xfId="29404" xr:uid="{7E4D681C-D3DA-4053-B063-25B68CFA8694}"/>
    <cellStyle name="Normal 2 2 2 3 11 4 2 5" xfId="49772" xr:uid="{BEDADD9B-C1E5-42DF-8595-56911260C787}"/>
    <cellStyle name="Normal 2 2 2 3 11 4 3" xfId="12980" xr:uid="{2B5112FA-1019-407B-A43C-162D939D259D}"/>
    <cellStyle name="Normal 2 2 2 3 11 4 3 2" xfId="33348" xr:uid="{F7A12AD6-EEAE-4D0D-92F7-5247A03290F4}"/>
    <cellStyle name="Normal 2 2 2 3 11 4 4" xfId="19767" xr:uid="{73BEDB6E-6F93-4BCA-8379-6654E9758807}"/>
    <cellStyle name="Normal 2 2 2 3 11 4 4 2" xfId="40135" xr:uid="{8C372C95-3DF3-4A33-A9C3-73CECD90E1B5}"/>
    <cellStyle name="Normal 2 2 2 3 11 4 5" xfId="26556" xr:uid="{446DF5B0-A830-49C8-B8D1-9329ABB21AC1}"/>
    <cellStyle name="Normal 2 2 2 3 11 4 6" xfId="46924" xr:uid="{D67992EA-A166-4DF8-B8AD-DFBD7D537383}"/>
    <cellStyle name="Normal 2 2 2 3 11 5" xfId="2842" xr:uid="{3862C94E-CE3B-4143-BE29-4E998FBDAB87}"/>
    <cellStyle name="Normal 2 2 2 3 11 5 2" xfId="5762" xr:uid="{4B423C65-2122-4251-B432-6CA8400C3E12}"/>
    <cellStyle name="Normal 2 2 2 3 11 5 2 2" xfId="14404" xr:uid="{C1669F4D-8630-4B98-85AE-6182CECF2268}"/>
    <cellStyle name="Normal 2 2 2 3 11 5 2 2 2" xfId="34772" xr:uid="{D3DF9B1E-04F4-4936-85B5-6DD03E44244B}"/>
    <cellStyle name="Normal 2 2 2 3 11 5 2 3" xfId="21191" xr:uid="{7A3123D0-6E19-43C4-8F9A-D6784A831457}"/>
    <cellStyle name="Normal 2 2 2 3 11 5 2 3 2" xfId="41559" xr:uid="{5258A165-8E3E-4A16-9B1F-75475F4B87F3}"/>
    <cellStyle name="Normal 2 2 2 3 11 5 2 4" xfId="27980" xr:uid="{27757EE3-4636-4F6C-8252-186D06A71674}"/>
    <cellStyle name="Normal 2 2 2 3 11 5 2 5" xfId="48348" xr:uid="{318A5EDC-6786-45BC-9BD8-0894CACF24FB}"/>
    <cellStyle name="Normal 2 2 2 3 11 5 3" xfId="11556" xr:uid="{1FF62DD9-9667-4CA8-89FD-8AA11D3500A9}"/>
    <cellStyle name="Normal 2 2 2 3 11 5 3 2" xfId="31924" xr:uid="{97A782C6-9ED3-47A9-8B7D-EBC283F350B6}"/>
    <cellStyle name="Normal 2 2 2 3 11 5 4" xfId="18343" xr:uid="{A1DF43FC-6858-4C91-90E1-EF408C920E8E}"/>
    <cellStyle name="Normal 2 2 2 3 11 5 4 2" xfId="38711" xr:uid="{D609A160-D946-4CFB-BC8B-9F94AEBE11A5}"/>
    <cellStyle name="Normal 2 2 2 3 11 5 5" xfId="25132" xr:uid="{E6D7185B-C610-4A13-88A1-1F41E047745A}"/>
    <cellStyle name="Normal 2 2 2 3 11 5 6" xfId="45500" xr:uid="{5FA4D7BB-22DE-401C-9838-1C7FFDDB4DD2}"/>
    <cellStyle name="Normal 2 2 2 3 11 6" xfId="5050" xr:uid="{98CA9AB3-5BBB-4AE7-9EFD-BD6DC97ED52B}"/>
    <cellStyle name="Normal 2 2 2 3 11 6 2" xfId="13692" xr:uid="{4C0B3332-C070-4434-8708-F8380D0208D3}"/>
    <cellStyle name="Normal 2 2 2 3 11 6 2 2" xfId="34060" xr:uid="{531EAADE-0CCE-48CF-B02E-9EBA496E5990}"/>
    <cellStyle name="Normal 2 2 2 3 11 6 3" xfId="20479" xr:uid="{27A311D6-A78B-4C41-B647-53B7D232A70B}"/>
    <cellStyle name="Normal 2 2 2 3 11 6 3 2" xfId="40847" xr:uid="{ABE3CEE1-E953-498D-9335-57431C1958D9}"/>
    <cellStyle name="Normal 2 2 2 3 11 6 4" xfId="27268" xr:uid="{3E0DE888-C690-45CE-99B2-D71539E586AF}"/>
    <cellStyle name="Normal 2 2 2 3 11 6 5" xfId="47636" xr:uid="{B5F1EA20-F0D8-480D-8106-5B996A71FE53}"/>
    <cellStyle name="Normal 2 2 2 3 11 7" xfId="1961" xr:uid="{25010161-5570-4278-8375-DB1647BE97B4}"/>
    <cellStyle name="Normal 2 2 2 3 11 7 2" xfId="10844" xr:uid="{98690E4F-3730-43BB-BFAA-F12585F0593B}"/>
    <cellStyle name="Normal 2 2 2 3 11 7 2 2" xfId="31212" xr:uid="{3F80990D-E079-43D2-A5FF-068A7F81FCCE}"/>
    <cellStyle name="Normal 2 2 2 3 11 7 3" xfId="17631" xr:uid="{F908C0DA-4A97-4C2C-9AD1-C57C36F04274}"/>
    <cellStyle name="Normal 2 2 2 3 11 7 3 2" xfId="37999" xr:uid="{EB3BF7CF-193B-4BE2-A92F-71CB00024B0D}"/>
    <cellStyle name="Normal 2 2 2 3 11 7 4" xfId="24420" xr:uid="{09634953-A71F-4B55-9D82-3FB598F309E2}"/>
    <cellStyle name="Normal 2 2 2 3 11 7 5" xfId="44788" xr:uid="{45E9C50E-EDEE-49D8-A0C5-C3E6D0DE2C1F}"/>
    <cellStyle name="Normal 2 2 2 3 11 8" xfId="9801" xr:uid="{AE8C4EA8-8733-43C3-937E-E03B44842ECC}"/>
    <cellStyle name="Normal 2 2 2 3 11 8 2" xfId="30169" xr:uid="{C818A54F-8AA0-4E97-BFC0-7253F0B8E82B}"/>
    <cellStyle name="Normal 2 2 2 3 11 9" xfId="16589" xr:uid="{9C672344-C601-4404-A238-275A23AF19EB}"/>
    <cellStyle name="Normal 2 2 2 3 11 9 2" xfId="36957" xr:uid="{7D173177-8DDE-44B8-B3F4-8C561EFE37E0}"/>
    <cellStyle name="Normal 2 2 2 3 11_Exec Drivers" xfId="9359" xr:uid="{EE2BB486-F4EF-462A-8A7B-1ABF5029EDA1}"/>
    <cellStyle name="Normal 2 2 2 3 12" xfId="189" xr:uid="{FA0E6F89-1BA8-4B1B-994F-57AB6D5A8FB1}"/>
    <cellStyle name="Normal 2 2 2 3 12 10" xfId="23385" xr:uid="{3414D9C8-885C-4BDF-B659-B54921041E7E}"/>
    <cellStyle name="Normal 2 2 2 3 12 11" xfId="43753" xr:uid="{A3044786-BFCB-4876-B694-0C785FF601A7}"/>
    <cellStyle name="Normal 2 2 2 3 12 2" xfId="1476" xr:uid="{CD3C6446-BF1B-422C-ABB7-7059C457A436}"/>
    <cellStyle name="Normal 2 2 2 3 12 2 10" xfId="44336" xr:uid="{B1AF56CD-B712-47D0-8C1E-E5E4A99BDC26}"/>
    <cellStyle name="Normal 2 2 2 3 12 2 2" xfId="4032" xr:uid="{CD93CA8C-3947-4E15-80EA-173F94483404}"/>
    <cellStyle name="Normal 2 2 2 3 12 2 2 2" xfId="6898" xr:uid="{2A2343CF-44F3-4DA2-A3B7-E725142F44C3}"/>
    <cellStyle name="Normal 2 2 2 3 12 2 2 2 2" xfId="15540" xr:uid="{83364403-C4F6-4B9A-961F-8AF82BEBD881}"/>
    <cellStyle name="Normal 2 2 2 3 12 2 2 2 2 2" xfId="35908" xr:uid="{27F07FB8-33D7-4324-8C37-B46743D373AF}"/>
    <cellStyle name="Normal 2 2 2 3 12 2 2 2 3" xfId="22327" xr:uid="{F5150252-F313-470E-914C-4057E24095A5}"/>
    <cellStyle name="Normal 2 2 2 3 12 2 2 2 3 2" xfId="42695" xr:uid="{ADBE92A1-FEBE-4F1C-A611-801F64D43E9E}"/>
    <cellStyle name="Normal 2 2 2 3 12 2 2 2 4" xfId="29116" xr:uid="{CD9BACCE-5B17-4D0C-B86E-AD03F77C5714}"/>
    <cellStyle name="Normal 2 2 2 3 12 2 2 2 5" xfId="49484" xr:uid="{F4BEF30D-0C1B-4B92-8D47-F12FBC78B238}"/>
    <cellStyle name="Normal 2 2 2 3 12 2 2 3" xfId="12692" xr:uid="{E1F76212-E8B3-4C72-9DF0-C085343C5281}"/>
    <cellStyle name="Normal 2 2 2 3 12 2 2 3 2" xfId="33060" xr:uid="{CB94E5E2-5307-404C-974A-6F9102A98293}"/>
    <cellStyle name="Normal 2 2 2 3 12 2 2 4" xfId="19479" xr:uid="{6C501DDC-EB1D-4AF3-BD71-3EDB07306412}"/>
    <cellStyle name="Normal 2 2 2 3 12 2 2 4 2" xfId="39847" xr:uid="{5F80ABAD-C4B8-450D-9BFD-1401D2A0059C}"/>
    <cellStyle name="Normal 2 2 2 3 12 2 2 5" xfId="26268" xr:uid="{E343D02E-CBA2-4EC3-8090-9F56A2216A6F}"/>
    <cellStyle name="Normal 2 2 2 3 12 2 2 6" xfId="46636" xr:uid="{266B019B-3DE7-45F1-8AC7-587B7BF3BD29}"/>
    <cellStyle name="Normal 2 2 2 3 12 2 2_Exec Drivers" xfId="8222" xr:uid="{EAB7CB75-8B19-4AED-99D7-02553D43A2A0}"/>
    <cellStyle name="Normal 2 2 2 3 12 2 3" xfId="4762" xr:uid="{6D7AA8D0-2371-4DAD-A16E-52479C8BAF3F}"/>
    <cellStyle name="Normal 2 2 2 3 12 2 3 2" xfId="7610" xr:uid="{BC78C156-063F-4813-9A8B-5D3B796D0DEE}"/>
    <cellStyle name="Normal 2 2 2 3 12 2 3 2 2" xfId="16252" xr:uid="{A044CDAF-2737-46D9-9C24-5FDC55402976}"/>
    <cellStyle name="Normal 2 2 2 3 12 2 3 2 2 2" xfId="36620" xr:uid="{324DAFA1-067A-4771-9E00-A7BA3D137C58}"/>
    <cellStyle name="Normal 2 2 2 3 12 2 3 2 3" xfId="23039" xr:uid="{AA04C6C1-7C1C-45F8-8E2C-3682D0AEB492}"/>
    <cellStyle name="Normal 2 2 2 3 12 2 3 2 3 2" xfId="43407" xr:uid="{974B1194-79B6-49FB-A136-A889D5F339A6}"/>
    <cellStyle name="Normal 2 2 2 3 12 2 3 2 4" xfId="29828" xr:uid="{51A592A4-AD94-4E77-AC71-FA1477CC8488}"/>
    <cellStyle name="Normal 2 2 2 3 12 2 3 2 5" xfId="50196" xr:uid="{9968E2EC-6987-4E24-B074-659CE7677A0F}"/>
    <cellStyle name="Normal 2 2 2 3 12 2 3 3" xfId="13404" xr:uid="{6BD7C13D-E3E9-4EEB-BB48-B96DE9B5D755}"/>
    <cellStyle name="Normal 2 2 2 3 12 2 3 3 2" xfId="33772" xr:uid="{1FC729DC-E640-4CEA-8347-E6AF817F0992}"/>
    <cellStyle name="Normal 2 2 2 3 12 2 3 4" xfId="20191" xr:uid="{48E0B25E-50E0-416D-AAD3-A882CA43D22F}"/>
    <cellStyle name="Normal 2 2 2 3 12 2 3 4 2" xfId="40559" xr:uid="{958CCE1C-627D-4F14-A005-23CCF8B2BA24}"/>
    <cellStyle name="Normal 2 2 2 3 12 2 3 5" xfId="26980" xr:uid="{B70107CA-4F8F-48BA-8EFA-FDAF14B7DA25}"/>
    <cellStyle name="Normal 2 2 2 3 12 2 3 6" xfId="47348" xr:uid="{CC6B8A3E-276A-491B-8AC2-8BA268A3951F}"/>
    <cellStyle name="Normal 2 2 2 3 12 2 4" xfId="3284" xr:uid="{DE9E2473-EC4F-43EC-B871-332F8D309ECB}"/>
    <cellStyle name="Normal 2 2 2 3 12 2 4 2" xfId="6186" xr:uid="{4686E7CF-6CED-4B0A-821A-4458CE5B4921}"/>
    <cellStyle name="Normal 2 2 2 3 12 2 4 2 2" xfId="14828" xr:uid="{03F064C7-B144-499D-8289-28448F5B15FC}"/>
    <cellStyle name="Normal 2 2 2 3 12 2 4 2 2 2" xfId="35196" xr:uid="{AFFBAFC9-467E-4CE8-A1CB-53FDE5B19C36}"/>
    <cellStyle name="Normal 2 2 2 3 12 2 4 2 3" xfId="21615" xr:uid="{E93613EE-CF3D-44D3-A976-CC7BBFE0944C}"/>
    <cellStyle name="Normal 2 2 2 3 12 2 4 2 3 2" xfId="41983" xr:uid="{9BD03E82-36DF-468C-81BF-73414BA8ABAC}"/>
    <cellStyle name="Normal 2 2 2 3 12 2 4 2 4" xfId="28404" xr:uid="{2C0F630D-2B8A-40A6-A242-9A69C04C75EA}"/>
    <cellStyle name="Normal 2 2 2 3 12 2 4 2 5" xfId="48772" xr:uid="{D20C6581-2BAE-44E4-84A0-D5865D601C02}"/>
    <cellStyle name="Normal 2 2 2 3 12 2 4 3" xfId="11980" xr:uid="{AF34CF3D-463D-4452-95C9-578846FF224F}"/>
    <cellStyle name="Normal 2 2 2 3 12 2 4 3 2" xfId="32348" xr:uid="{30F4416F-A3DA-4820-9903-70184E37BCFF}"/>
    <cellStyle name="Normal 2 2 2 3 12 2 4 4" xfId="18767" xr:uid="{8312D158-41E0-410D-B318-7F8520F8D41D}"/>
    <cellStyle name="Normal 2 2 2 3 12 2 4 4 2" xfId="39135" xr:uid="{D14AA223-59D8-4E37-90B9-58ACB5C37306}"/>
    <cellStyle name="Normal 2 2 2 3 12 2 4 5" xfId="25556" xr:uid="{8F710A42-B7F4-41C2-98BC-5D1C411562C4}"/>
    <cellStyle name="Normal 2 2 2 3 12 2 4 6" xfId="45924" xr:uid="{63583E16-930C-4E72-BB38-E323A50A7362}"/>
    <cellStyle name="Normal 2 2 2 3 12 2 5" xfId="5474" xr:uid="{6AA436E2-3A62-4A41-967F-BE56CCED0F93}"/>
    <cellStyle name="Normal 2 2 2 3 12 2 5 2" xfId="14116" xr:uid="{4E89324D-D8D5-4A7B-967F-E90C7E52B47B}"/>
    <cellStyle name="Normal 2 2 2 3 12 2 5 2 2" xfId="34484" xr:uid="{65B35212-7293-4E30-877B-D60694D6226F}"/>
    <cellStyle name="Normal 2 2 2 3 12 2 5 3" xfId="20903" xr:uid="{A08FE7E8-FEF9-43CF-8C04-877A2E87252E}"/>
    <cellStyle name="Normal 2 2 2 3 12 2 5 3 2" xfId="41271" xr:uid="{10867CC9-A09F-4A51-9031-AA5223CAD65F}"/>
    <cellStyle name="Normal 2 2 2 3 12 2 5 4" xfId="27692" xr:uid="{F0621E6B-90EA-4A67-939B-5E493C0A943E}"/>
    <cellStyle name="Normal 2 2 2 3 12 2 5 5" xfId="48060" xr:uid="{E082F825-17D3-4765-8FC0-0FA6FEF0C1E1}"/>
    <cellStyle name="Normal 2 2 2 3 12 2 6" xfId="2535" xr:uid="{ADC9A455-8449-4EA1-BC72-7D3BB168EE8D}"/>
    <cellStyle name="Normal 2 2 2 3 12 2 6 2" xfId="11268" xr:uid="{86A618A3-AA77-4809-B543-37641832947A}"/>
    <cellStyle name="Normal 2 2 2 3 12 2 6 2 2" xfId="31636" xr:uid="{975EC3D0-53FC-48B8-8ADC-1485064BD1D0}"/>
    <cellStyle name="Normal 2 2 2 3 12 2 6 3" xfId="18055" xr:uid="{47CA3B41-6739-4E97-B1AA-43D9A6A972E6}"/>
    <cellStyle name="Normal 2 2 2 3 12 2 6 3 2" xfId="38423" xr:uid="{49FD5DD0-F445-4C20-994D-93962C9A5290}"/>
    <cellStyle name="Normal 2 2 2 3 12 2 6 4" xfId="24844" xr:uid="{7EE71B5E-ECF6-425A-B5AA-2B9C939E0A3E}"/>
    <cellStyle name="Normal 2 2 2 3 12 2 6 5" xfId="45212" xr:uid="{020EB277-D69B-4187-8B5D-D0C9B3154A57}"/>
    <cellStyle name="Normal 2 2 2 3 12 2 7" xfId="10392" xr:uid="{92812BB9-B582-4FCB-B2ED-D79095F856E7}"/>
    <cellStyle name="Normal 2 2 2 3 12 2 7 2" xfId="30760" xr:uid="{98DF9A6A-509D-4ACA-BC00-50BC3EE60229}"/>
    <cellStyle name="Normal 2 2 2 3 12 2 8" xfId="17179" xr:uid="{F1687F79-1FF0-421D-AFAB-649B51CFABB0}"/>
    <cellStyle name="Normal 2 2 2 3 12 2 8 2" xfId="37547" xr:uid="{37347186-FB41-4BC3-A71E-7BCC7882BE1F}"/>
    <cellStyle name="Normal 2 2 2 3 12 2 9" xfId="23968" xr:uid="{9597C3FB-204F-479B-85C8-1793B63AEDC4}"/>
    <cellStyle name="Normal 2 2 2 3 12 2_Exec Drivers" xfId="8905" xr:uid="{0326A8EC-8812-4201-9899-A2B713DFCB37}"/>
    <cellStyle name="Normal 2 2 2 3 12 3" xfId="3591" xr:uid="{A0F42FCF-5C2C-4773-9347-D0CF0F7CADD2}"/>
    <cellStyle name="Normal 2 2 2 3 12 3 2" xfId="6475" xr:uid="{3E890AE9-D5F7-458F-9647-8E527FBE0220}"/>
    <cellStyle name="Normal 2 2 2 3 12 3 2 2" xfId="15117" xr:uid="{D4D7FA3C-A0E6-481C-8906-28FDF6BD66B4}"/>
    <cellStyle name="Normal 2 2 2 3 12 3 2 2 2" xfId="35485" xr:uid="{5A77B339-533E-4C15-B92E-2D6CAF114467}"/>
    <cellStyle name="Normal 2 2 2 3 12 3 2 3" xfId="21904" xr:uid="{A2A08A3B-24CC-423A-AD17-A0A042919661}"/>
    <cellStyle name="Normal 2 2 2 3 12 3 2 3 2" xfId="42272" xr:uid="{FE20EA8A-32D0-45E7-96E7-704D063D8852}"/>
    <cellStyle name="Normal 2 2 2 3 12 3 2 4" xfId="28693" xr:uid="{07F72AF2-B0DF-4D54-AB1D-EECF494ADE95}"/>
    <cellStyle name="Normal 2 2 2 3 12 3 2 5" xfId="49061" xr:uid="{32C7F405-8152-4D4F-AA3D-EE3A12559184}"/>
    <cellStyle name="Normal 2 2 2 3 12 3 3" xfId="12269" xr:uid="{FDE21B35-C5E5-4BFD-8068-78B5057DEFF3}"/>
    <cellStyle name="Normal 2 2 2 3 12 3 3 2" xfId="32637" xr:uid="{847D9F56-E280-41CC-8AC5-AD0DA0BF5B9D}"/>
    <cellStyle name="Normal 2 2 2 3 12 3 4" xfId="19056" xr:uid="{5DAA7021-21BF-4C19-952D-A3B6655FC822}"/>
    <cellStyle name="Normal 2 2 2 3 12 3 4 2" xfId="39424" xr:uid="{E7E5375F-E361-40DE-9121-3153FDE12951}"/>
    <cellStyle name="Normal 2 2 2 3 12 3 5" xfId="25845" xr:uid="{FB245C35-B466-4AEE-A169-A696C68736EC}"/>
    <cellStyle name="Normal 2 2 2 3 12 3 6" xfId="46213" xr:uid="{CE3B781E-B573-4724-88A6-02390907DC0A}"/>
    <cellStyle name="Normal 2 2 2 3 12 3_Exec Drivers" xfId="9438" xr:uid="{B450DE0F-F6ED-4FF3-B928-C34F33C16856}"/>
    <cellStyle name="Normal 2 2 2 3 12 4" xfId="4339" xr:uid="{A0B8C8F4-0069-4C93-A9DD-04D50F33FF9B}"/>
    <cellStyle name="Normal 2 2 2 3 12 4 2" xfId="7187" xr:uid="{36D049B2-D681-4483-9B2D-A21E914C0B31}"/>
    <cellStyle name="Normal 2 2 2 3 12 4 2 2" xfId="15829" xr:uid="{E34919D5-349A-49EA-A5EB-203940643254}"/>
    <cellStyle name="Normal 2 2 2 3 12 4 2 2 2" xfId="36197" xr:uid="{AB00D3B6-870C-44F6-9408-8D0A5A22F0ED}"/>
    <cellStyle name="Normal 2 2 2 3 12 4 2 3" xfId="22616" xr:uid="{61560CFE-2606-4747-A381-D644407F9FA3}"/>
    <cellStyle name="Normal 2 2 2 3 12 4 2 3 2" xfId="42984" xr:uid="{4B092458-53C8-4357-B5DF-7239BB6FD7AF}"/>
    <cellStyle name="Normal 2 2 2 3 12 4 2 4" xfId="29405" xr:uid="{DBC8A1FA-073C-4F76-B4A1-FFE5B8E72B83}"/>
    <cellStyle name="Normal 2 2 2 3 12 4 2 5" xfId="49773" xr:uid="{9F3D6526-18B8-455A-A7C2-EB129F0EC070}"/>
    <cellStyle name="Normal 2 2 2 3 12 4 3" xfId="12981" xr:uid="{E81EBC6C-5C6C-44A6-92F6-C6EDF8A5DB84}"/>
    <cellStyle name="Normal 2 2 2 3 12 4 3 2" xfId="33349" xr:uid="{571D6A0A-6CB3-4B4B-8728-9441EA318628}"/>
    <cellStyle name="Normal 2 2 2 3 12 4 4" xfId="19768" xr:uid="{5586C0D2-2FD7-43AC-A069-1D52B4A3C1A4}"/>
    <cellStyle name="Normal 2 2 2 3 12 4 4 2" xfId="40136" xr:uid="{6BBF05F5-9498-4AA1-855E-A0D0664C69CD}"/>
    <cellStyle name="Normal 2 2 2 3 12 4 5" xfId="26557" xr:uid="{2B9D80DF-FE27-4DE2-917E-538D4FC8469F}"/>
    <cellStyle name="Normal 2 2 2 3 12 4 6" xfId="46925" xr:uid="{3A081380-1CE1-493A-AAAB-3A8C8A402413}"/>
    <cellStyle name="Normal 2 2 2 3 12 5" xfId="2843" xr:uid="{7D37301F-7832-4F9C-84F9-57A92A267A7B}"/>
    <cellStyle name="Normal 2 2 2 3 12 5 2" xfId="5763" xr:uid="{2D884541-00F8-45C9-A229-2B00516315E9}"/>
    <cellStyle name="Normal 2 2 2 3 12 5 2 2" xfId="14405" xr:uid="{F175A6EF-530F-47AF-8DBD-7F8E72DC6A1E}"/>
    <cellStyle name="Normal 2 2 2 3 12 5 2 2 2" xfId="34773" xr:uid="{C02A1F50-09F6-427B-98D9-6BDE4AD4B07E}"/>
    <cellStyle name="Normal 2 2 2 3 12 5 2 3" xfId="21192" xr:uid="{9227AD13-9D15-4714-8E68-6264C5EB245C}"/>
    <cellStyle name="Normal 2 2 2 3 12 5 2 3 2" xfId="41560" xr:uid="{400E66D7-2A2E-4733-A0B4-27F4A834F2A0}"/>
    <cellStyle name="Normal 2 2 2 3 12 5 2 4" xfId="27981" xr:uid="{3E85EE4C-1D0A-4327-BF5E-6C4F1C2068E5}"/>
    <cellStyle name="Normal 2 2 2 3 12 5 2 5" xfId="48349" xr:uid="{B3114D8A-F381-436C-9CE1-DE55BF171282}"/>
    <cellStyle name="Normal 2 2 2 3 12 5 3" xfId="11557" xr:uid="{4FFDB2FE-05C1-4359-A4F6-E483675B8DAF}"/>
    <cellStyle name="Normal 2 2 2 3 12 5 3 2" xfId="31925" xr:uid="{08709919-44D7-4BDA-A034-194FBE226D54}"/>
    <cellStyle name="Normal 2 2 2 3 12 5 4" xfId="18344" xr:uid="{82C33BC7-D2A2-4DE1-B43D-9C2128036538}"/>
    <cellStyle name="Normal 2 2 2 3 12 5 4 2" xfId="38712" xr:uid="{2976560B-319E-4A0A-AEC2-44F17330A7EC}"/>
    <cellStyle name="Normal 2 2 2 3 12 5 5" xfId="25133" xr:uid="{90506F72-6009-4A5B-BA34-F29DD0E43C04}"/>
    <cellStyle name="Normal 2 2 2 3 12 5 6" xfId="45501" xr:uid="{12F0C133-C289-423D-9678-236AD96E01E5}"/>
    <cellStyle name="Normal 2 2 2 3 12 6" xfId="5051" xr:uid="{B9FBC115-8AF0-45F0-AAA5-DBFF13DB2EA3}"/>
    <cellStyle name="Normal 2 2 2 3 12 6 2" xfId="13693" xr:uid="{A2F9B0ED-11EE-4DE0-8B5F-886923BD00C7}"/>
    <cellStyle name="Normal 2 2 2 3 12 6 2 2" xfId="34061" xr:uid="{ECFB333F-E86E-4D3B-ACFE-C8688E1FE018}"/>
    <cellStyle name="Normal 2 2 2 3 12 6 3" xfId="20480" xr:uid="{462D0641-92DB-452F-9DF1-0463A48F07EB}"/>
    <cellStyle name="Normal 2 2 2 3 12 6 3 2" xfId="40848" xr:uid="{46DAE720-56AF-4863-B1E5-E3885FFE8413}"/>
    <cellStyle name="Normal 2 2 2 3 12 6 4" xfId="27269" xr:uid="{B6ADB0BC-E29A-4923-971B-CB22472EFAE5}"/>
    <cellStyle name="Normal 2 2 2 3 12 6 5" xfId="47637" xr:uid="{37340718-151F-4EA5-BD6D-3438DD4AF7EA}"/>
    <cellStyle name="Normal 2 2 2 3 12 7" xfId="1962" xr:uid="{D0EBFE41-3AB3-46A3-B672-3B3264D62140}"/>
    <cellStyle name="Normal 2 2 2 3 12 7 2" xfId="10845" xr:uid="{53FA4102-F319-4C25-B793-EA57088D48BC}"/>
    <cellStyle name="Normal 2 2 2 3 12 7 2 2" xfId="31213" xr:uid="{A9FE9D53-96F4-4E69-A92B-4B0E517D7D7A}"/>
    <cellStyle name="Normal 2 2 2 3 12 7 3" xfId="17632" xr:uid="{AE0869CE-748D-491B-A94D-D3CD8E739F8C}"/>
    <cellStyle name="Normal 2 2 2 3 12 7 3 2" xfId="38000" xr:uid="{D17DD5ED-2317-404C-A598-F75061DBE7AB}"/>
    <cellStyle name="Normal 2 2 2 3 12 7 4" xfId="24421" xr:uid="{5FD99AB8-80D5-46B8-9DB7-6172AC50A372}"/>
    <cellStyle name="Normal 2 2 2 3 12 7 5" xfId="44789" xr:uid="{743B8D19-231F-4DA8-8F47-4E30D1C29B02}"/>
    <cellStyle name="Normal 2 2 2 3 12 8" xfId="9808" xr:uid="{7EA09F0B-CD74-44C4-87FB-8CF0139F7A49}"/>
    <cellStyle name="Normal 2 2 2 3 12 8 2" xfId="30176" xr:uid="{DB809527-ECC5-49D3-897A-930113BC0107}"/>
    <cellStyle name="Normal 2 2 2 3 12 9" xfId="16596" xr:uid="{325AE0BF-CC08-40F1-8BFB-5645F213367A}"/>
    <cellStyle name="Normal 2 2 2 3 12 9 2" xfId="36964" xr:uid="{E528A5A2-8238-49EB-8717-A44C6D43C120}"/>
    <cellStyle name="Normal 2 2 2 3 12_Exec Drivers" xfId="8963" xr:uid="{304F2F52-B9E4-46B1-A7BB-CBA7C9EEFAED}"/>
    <cellStyle name="Normal 2 2 2 3 13" xfId="202" xr:uid="{AB487B40-0D3D-43C7-94FB-AA60E363D3F6}"/>
    <cellStyle name="Normal 2 2 2 3 13 10" xfId="23392" xr:uid="{B0F8DB1C-7EC1-4C34-8F04-96E8E9AA3ECE}"/>
    <cellStyle name="Normal 2 2 2 3 13 11" xfId="43760" xr:uid="{F6877471-6309-41EE-851E-769EB0B71888}"/>
    <cellStyle name="Normal 2 2 2 3 13 2" xfId="1483" xr:uid="{F8AA50D5-DB7E-49D6-AF95-B37866B9A6E9}"/>
    <cellStyle name="Normal 2 2 2 3 13 2 10" xfId="44343" xr:uid="{D5765D1B-58EA-4FAF-A457-6B8042126711}"/>
    <cellStyle name="Normal 2 2 2 3 13 2 2" xfId="4025" xr:uid="{9E93E5B3-A516-4D49-A421-B2BDC23F75D2}"/>
    <cellStyle name="Normal 2 2 2 3 13 2 2 2" xfId="6891" xr:uid="{1A99F293-0559-4124-9A3F-89CF826D6972}"/>
    <cellStyle name="Normal 2 2 2 3 13 2 2 2 2" xfId="15533" xr:uid="{619C0043-87C4-42EF-98B5-B508FC4325DE}"/>
    <cellStyle name="Normal 2 2 2 3 13 2 2 2 2 2" xfId="35901" xr:uid="{BD26C7BF-16B8-4421-8311-08C67531778A}"/>
    <cellStyle name="Normal 2 2 2 3 13 2 2 2 3" xfId="22320" xr:uid="{8EC3BE26-219A-434A-BA6D-FE794516C8B9}"/>
    <cellStyle name="Normal 2 2 2 3 13 2 2 2 3 2" xfId="42688" xr:uid="{EDAC5CD9-34C0-454E-AF86-9FCEB8B50F10}"/>
    <cellStyle name="Normal 2 2 2 3 13 2 2 2 4" xfId="29109" xr:uid="{0E7B9F8A-B757-48E2-B214-CA7BB4507572}"/>
    <cellStyle name="Normal 2 2 2 3 13 2 2 2 5" xfId="49477" xr:uid="{EF981FD4-A00C-404D-B0E6-B109C7F9DFD2}"/>
    <cellStyle name="Normal 2 2 2 3 13 2 2 3" xfId="12685" xr:uid="{F896860D-997E-4632-8394-BE5A559062C8}"/>
    <cellStyle name="Normal 2 2 2 3 13 2 2 3 2" xfId="33053" xr:uid="{E6F13A9E-CD89-43E1-9BE9-86E82FA9BF7C}"/>
    <cellStyle name="Normal 2 2 2 3 13 2 2 4" xfId="19472" xr:uid="{413C5A03-CC5E-44ED-8725-19642116983A}"/>
    <cellStyle name="Normal 2 2 2 3 13 2 2 4 2" xfId="39840" xr:uid="{F62492B0-139D-462A-AB07-75DF8B9B18CE}"/>
    <cellStyle name="Normal 2 2 2 3 13 2 2 5" xfId="26261" xr:uid="{067A0D98-3BA2-44C0-BE0D-D93F267CAB07}"/>
    <cellStyle name="Normal 2 2 2 3 13 2 2 6" xfId="46629" xr:uid="{BE1694B8-9824-4289-B1CF-8EC62ED08A80}"/>
    <cellStyle name="Normal 2 2 2 3 13 2 2_Exec Drivers" xfId="8775" xr:uid="{189D4D55-B361-47E5-B71C-C702786356B2}"/>
    <cellStyle name="Normal 2 2 2 3 13 2 3" xfId="4755" xr:uid="{ADF91202-862A-4BFA-ADBC-4BF2F4B7D9EF}"/>
    <cellStyle name="Normal 2 2 2 3 13 2 3 2" xfId="7603" xr:uid="{CAB20614-F31F-4FBF-9E78-FE1448D78321}"/>
    <cellStyle name="Normal 2 2 2 3 13 2 3 2 2" xfId="16245" xr:uid="{01F7D1B2-EC98-473F-9292-3465A2CD6BE5}"/>
    <cellStyle name="Normal 2 2 2 3 13 2 3 2 2 2" xfId="36613" xr:uid="{8E99216B-C7DE-4866-983C-218373CC04F5}"/>
    <cellStyle name="Normal 2 2 2 3 13 2 3 2 3" xfId="23032" xr:uid="{7B7E3849-DBA5-4D70-AA54-3796B15CA09A}"/>
    <cellStyle name="Normal 2 2 2 3 13 2 3 2 3 2" xfId="43400" xr:uid="{E29BD4B5-2A1D-4B0E-A709-DB2C6EA9EBE8}"/>
    <cellStyle name="Normal 2 2 2 3 13 2 3 2 4" xfId="29821" xr:uid="{23885F42-7EA8-4582-9CB9-BB73D859FCC7}"/>
    <cellStyle name="Normal 2 2 2 3 13 2 3 2 5" xfId="50189" xr:uid="{D872A940-6A11-4DDD-B37F-7AEE9CEE7FCA}"/>
    <cellStyle name="Normal 2 2 2 3 13 2 3 3" xfId="13397" xr:uid="{9318153F-A5BD-4281-9733-0954AA8CB8E3}"/>
    <cellStyle name="Normal 2 2 2 3 13 2 3 3 2" xfId="33765" xr:uid="{0D7AC6C1-A460-4938-BA6D-5582D570BA77}"/>
    <cellStyle name="Normal 2 2 2 3 13 2 3 4" xfId="20184" xr:uid="{9E5E111C-D39E-4033-94E4-2897932AA7A8}"/>
    <cellStyle name="Normal 2 2 2 3 13 2 3 4 2" xfId="40552" xr:uid="{938649ED-FA1F-4C44-AD81-8800063FB0B4}"/>
    <cellStyle name="Normal 2 2 2 3 13 2 3 5" xfId="26973" xr:uid="{DA286333-8EE9-4CFD-B839-381631A45F2F}"/>
    <cellStyle name="Normal 2 2 2 3 13 2 3 6" xfId="47341" xr:uid="{1636D5C1-4D6E-4934-B182-A11788B586B3}"/>
    <cellStyle name="Normal 2 2 2 3 13 2 4" xfId="3277" xr:uid="{7D01C16B-0780-4C15-842F-33C9FCF19C62}"/>
    <cellStyle name="Normal 2 2 2 3 13 2 4 2" xfId="6179" xr:uid="{829D96FC-CF3C-4902-A8FF-BF06FED99136}"/>
    <cellStyle name="Normal 2 2 2 3 13 2 4 2 2" xfId="14821" xr:uid="{E4F20864-A932-43F4-9537-8F4EA652E512}"/>
    <cellStyle name="Normal 2 2 2 3 13 2 4 2 2 2" xfId="35189" xr:uid="{D4A2FFF7-01F9-4A6A-A31F-46F7110B6107}"/>
    <cellStyle name="Normal 2 2 2 3 13 2 4 2 3" xfId="21608" xr:uid="{40D35563-2CFF-4FF5-8259-086AB440DDB6}"/>
    <cellStyle name="Normal 2 2 2 3 13 2 4 2 3 2" xfId="41976" xr:uid="{0D2A902E-DA14-4E73-ACC1-0CEAA0997C66}"/>
    <cellStyle name="Normal 2 2 2 3 13 2 4 2 4" xfId="28397" xr:uid="{731E4133-A0B8-4348-8CEE-6E63A28F3CCA}"/>
    <cellStyle name="Normal 2 2 2 3 13 2 4 2 5" xfId="48765" xr:uid="{5969990D-B9E8-4D6D-8E14-2378FF903F76}"/>
    <cellStyle name="Normal 2 2 2 3 13 2 4 3" xfId="11973" xr:uid="{BDB049B8-799B-4A83-8961-947DEC6EE2C9}"/>
    <cellStyle name="Normal 2 2 2 3 13 2 4 3 2" xfId="32341" xr:uid="{8FE12CC5-C4E4-4F0A-A0EB-3C304B9AA19D}"/>
    <cellStyle name="Normal 2 2 2 3 13 2 4 4" xfId="18760" xr:uid="{5B960DF0-D2AB-4AC8-BD8A-DD278FC0D9FE}"/>
    <cellStyle name="Normal 2 2 2 3 13 2 4 4 2" xfId="39128" xr:uid="{695CC6D5-B1C6-4063-B681-D53196F41210}"/>
    <cellStyle name="Normal 2 2 2 3 13 2 4 5" xfId="25549" xr:uid="{B659B303-DBFD-437A-94FE-07B07258E592}"/>
    <cellStyle name="Normal 2 2 2 3 13 2 4 6" xfId="45917" xr:uid="{8619C8A2-C6F9-4AAC-BA0A-B9B8D4D3E828}"/>
    <cellStyle name="Normal 2 2 2 3 13 2 5" xfId="5467" xr:uid="{C28F77E2-5EEE-4A47-A660-031568B31E3A}"/>
    <cellStyle name="Normal 2 2 2 3 13 2 5 2" xfId="14109" xr:uid="{42CD1D7C-9736-477C-B6BD-B6BEA98F1F2E}"/>
    <cellStyle name="Normal 2 2 2 3 13 2 5 2 2" xfId="34477" xr:uid="{75DB0F89-96A2-41B0-A8DF-11252F409367}"/>
    <cellStyle name="Normal 2 2 2 3 13 2 5 3" xfId="20896" xr:uid="{EEC04D8E-1DB6-401C-8842-83D82407EBAE}"/>
    <cellStyle name="Normal 2 2 2 3 13 2 5 3 2" xfId="41264" xr:uid="{7B762C0D-6AEF-40EE-84F2-0DA4D2131CAB}"/>
    <cellStyle name="Normal 2 2 2 3 13 2 5 4" xfId="27685" xr:uid="{B7EC42BC-E2A4-489C-BEBF-5B80D20D25EA}"/>
    <cellStyle name="Normal 2 2 2 3 13 2 5 5" xfId="48053" xr:uid="{48D7FA98-5D40-4CF0-AAE1-5BAFBC690E6C}"/>
    <cellStyle name="Normal 2 2 2 3 13 2 6" xfId="2528" xr:uid="{5F30D744-4F92-410C-8D90-E44ECC279548}"/>
    <cellStyle name="Normal 2 2 2 3 13 2 6 2" xfId="11261" xr:uid="{5A8EF626-F472-435B-AA37-4FD772F658B7}"/>
    <cellStyle name="Normal 2 2 2 3 13 2 6 2 2" xfId="31629" xr:uid="{E79717D0-820E-449A-BCFB-6750028F574F}"/>
    <cellStyle name="Normal 2 2 2 3 13 2 6 3" xfId="18048" xr:uid="{A68CCC18-22D5-43D2-A0C3-0EB78F9A438B}"/>
    <cellStyle name="Normal 2 2 2 3 13 2 6 3 2" xfId="38416" xr:uid="{683258D4-5933-4040-BA1C-4BF541746301}"/>
    <cellStyle name="Normal 2 2 2 3 13 2 6 4" xfId="24837" xr:uid="{74E3F856-EACE-49E9-93DB-7E8B774D74D3}"/>
    <cellStyle name="Normal 2 2 2 3 13 2 6 5" xfId="45205" xr:uid="{8D7F27D6-A27F-4455-AF51-42254AAB87DE}"/>
    <cellStyle name="Normal 2 2 2 3 13 2 7" xfId="10399" xr:uid="{C133C42B-1C58-4EBE-B19D-FC8B2BA22A7E}"/>
    <cellStyle name="Normal 2 2 2 3 13 2 7 2" xfId="30767" xr:uid="{57AFD685-C33A-4867-B721-28ADE39A7C0C}"/>
    <cellStyle name="Normal 2 2 2 3 13 2 8" xfId="17186" xr:uid="{C86ED752-F8C1-493C-B89B-55DA41E95C11}"/>
    <cellStyle name="Normal 2 2 2 3 13 2 8 2" xfId="37554" xr:uid="{15331C8A-A1E3-42AB-9446-5578BA83F4E5}"/>
    <cellStyle name="Normal 2 2 2 3 13 2 9" xfId="23975" xr:uid="{93D3F40A-23AB-4809-A96D-FEDADD9663E1}"/>
    <cellStyle name="Normal 2 2 2 3 13 2_Exec Drivers" xfId="9021" xr:uid="{0144B16D-65EF-455A-AE51-0A17C91C6195}"/>
    <cellStyle name="Normal 2 2 2 3 13 3" xfId="3592" xr:uid="{4D55D07E-954C-4209-8B39-6F7ED14ADC98}"/>
    <cellStyle name="Normal 2 2 2 3 13 3 2" xfId="6476" xr:uid="{4BD8D67D-17C6-4234-ABE6-4986C635E645}"/>
    <cellStyle name="Normal 2 2 2 3 13 3 2 2" xfId="15118" xr:uid="{70753D81-9723-4A6B-984C-655FB0CE979C}"/>
    <cellStyle name="Normal 2 2 2 3 13 3 2 2 2" xfId="35486" xr:uid="{321D84FE-A0F1-4410-B1A7-4B9E0D92389B}"/>
    <cellStyle name="Normal 2 2 2 3 13 3 2 3" xfId="21905" xr:uid="{0B38AAE7-EC4F-4556-A7DA-2D34F3CCF99B}"/>
    <cellStyle name="Normal 2 2 2 3 13 3 2 3 2" xfId="42273" xr:uid="{200723C5-792A-4741-89D6-605D3763CE9C}"/>
    <cellStyle name="Normal 2 2 2 3 13 3 2 4" xfId="28694" xr:uid="{17B944E9-D625-42AF-A0E7-0EB8CEC78ABC}"/>
    <cellStyle name="Normal 2 2 2 3 13 3 2 5" xfId="49062" xr:uid="{D4F1CEC8-D120-4609-97A5-0D62FF81595D}"/>
    <cellStyle name="Normal 2 2 2 3 13 3 3" xfId="12270" xr:uid="{68FB3D1F-AFBF-4F11-8EC0-C15A33AA8D3B}"/>
    <cellStyle name="Normal 2 2 2 3 13 3 3 2" xfId="32638" xr:uid="{9CDA86C2-AB37-4CD8-AE82-51D4527E9BB2}"/>
    <cellStyle name="Normal 2 2 2 3 13 3 4" xfId="19057" xr:uid="{471CD632-D367-4E82-8173-ED31B7DFD500}"/>
    <cellStyle name="Normal 2 2 2 3 13 3 4 2" xfId="39425" xr:uid="{C1565291-E796-41BA-9838-42A7323080DF}"/>
    <cellStyle name="Normal 2 2 2 3 13 3 5" xfId="25846" xr:uid="{03C0CF1F-DA5C-44E3-9B78-CB795F2B9600}"/>
    <cellStyle name="Normal 2 2 2 3 13 3 6" xfId="46214" xr:uid="{A2511CDD-5E35-46BC-B20A-E8F884EB194E}"/>
    <cellStyle name="Normal 2 2 2 3 13 3_Exec Drivers" xfId="8729" xr:uid="{CD717540-761B-4CD1-A546-0F7523474596}"/>
    <cellStyle name="Normal 2 2 2 3 13 4" xfId="4340" xr:uid="{520FC99C-C2C1-4463-A691-948AA712DB5D}"/>
    <cellStyle name="Normal 2 2 2 3 13 4 2" xfId="7188" xr:uid="{A86296E5-3D0C-4EBB-AF11-077C5B0144BE}"/>
    <cellStyle name="Normal 2 2 2 3 13 4 2 2" xfId="15830" xr:uid="{9D4A6960-DC43-4335-B7F5-23FD4933E109}"/>
    <cellStyle name="Normal 2 2 2 3 13 4 2 2 2" xfId="36198" xr:uid="{5D0D9BB2-D581-48B5-82DD-A7A119ECFA3B}"/>
    <cellStyle name="Normal 2 2 2 3 13 4 2 3" xfId="22617" xr:uid="{BD1E1818-C280-45D9-ADE3-924C194889C9}"/>
    <cellStyle name="Normal 2 2 2 3 13 4 2 3 2" xfId="42985" xr:uid="{E6A0B2D5-053E-42C0-ACE1-25C8D5164955}"/>
    <cellStyle name="Normal 2 2 2 3 13 4 2 4" xfId="29406" xr:uid="{687EC286-3327-49BD-B462-630F5673924B}"/>
    <cellStyle name="Normal 2 2 2 3 13 4 2 5" xfId="49774" xr:uid="{CAADD206-7CF8-49E3-AF47-8726EC178DDD}"/>
    <cellStyle name="Normal 2 2 2 3 13 4 3" xfId="12982" xr:uid="{6D8F8181-D130-48BA-A26C-9285FA738500}"/>
    <cellStyle name="Normal 2 2 2 3 13 4 3 2" xfId="33350" xr:uid="{54F45618-E07B-4887-954D-6E1DE0EA4242}"/>
    <cellStyle name="Normal 2 2 2 3 13 4 4" xfId="19769" xr:uid="{FE609033-28DF-43AB-9FC7-BE9F04CA3259}"/>
    <cellStyle name="Normal 2 2 2 3 13 4 4 2" xfId="40137" xr:uid="{86037EAA-A5EE-4479-89FE-EBD22FC7A4AB}"/>
    <cellStyle name="Normal 2 2 2 3 13 4 5" xfId="26558" xr:uid="{F717ABE6-F09C-4750-9625-1E9F11F9A5A7}"/>
    <cellStyle name="Normal 2 2 2 3 13 4 6" xfId="46926" xr:uid="{E818D88F-7164-4303-A937-6426F07B3C78}"/>
    <cellStyle name="Normal 2 2 2 3 13 5" xfId="2844" xr:uid="{E9D71CF6-288F-4CC1-8D4A-8BC94F2BC5A9}"/>
    <cellStyle name="Normal 2 2 2 3 13 5 2" xfId="5764" xr:uid="{14A59AD1-495D-47B4-AB76-74AF085E9761}"/>
    <cellStyle name="Normal 2 2 2 3 13 5 2 2" xfId="14406" xr:uid="{ED58B91D-0DF4-4BA9-A7CB-0662BE95F113}"/>
    <cellStyle name="Normal 2 2 2 3 13 5 2 2 2" xfId="34774" xr:uid="{8A9D6284-01A0-460A-A087-57BD8DF11649}"/>
    <cellStyle name="Normal 2 2 2 3 13 5 2 3" xfId="21193" xr:uid="{DC4F12C4-D9AA-4D33-9A15-36290A435AF3}"/>
    <cellStyle name="Normal 2 2 2 3 13 5 2 3 2" xfId="41561" xr:uid="{E15539CF-16C1-4388-82D2-A022D5EC8148}"/>
    <cellStyle name="Normal 2 2 2 3 13 5 2 4" xfId="27982" xr:uid="{BBD05594-81ED-4CE0-8D20-D75509AE8FF4}"/>
    <cellStyle name="Normal 2 2 2 3 13 5 2 5" xfId="48350" xr:uid="{4CA45630-3E7C-4873-BAB9-3153F3F781B0}"/>
    <cellStyle name="Normal 2 2 2 3 13 5 3" xfId="11558" xr:uid="{8D59B142-4BB5-4FE0-826F-C668392DFE58}"/>
    <cellStyle name="Normal 2 2 2 3 13 5 3 2" xfId="31926" xr:uid="{3422A1E4-F7EB-4826-84A4-587ACD600702}"/>
    <cellStyle name="Normal 2 2 2 3 13 5 4" xfId="18345" xr:uid="{CB354D5D-2120-49FB-8CBF-92B9FFDA5B32}"/>
    <cellStyle name="Normal 2 2 2 3 13 5 4 2" xfId="38713" xr:uid="{89D95DC1-2F8C-4ED1-9CE8-FA011B38909B}"/>
    <cellStyle name="Normal 2 2 2 3 13 5 5" xfId="25134" xr:uid="{A209578C-FBDD-443E-8CF1-0AD24A40CD54}"/>
    <cellStyle name="Normal 2 2 2 3 13 5 6" xfId="45502" xr:uid="{344AC1F8-4993-4A85-B121-AADCE4F72500}"/>
    <cellStyle name="Normal 2 2 2 3 13 6" xfId="5052" xr:uid="{199F6281-52E0-4FAA-8053-A353F91C2648}"/>
    <cellStyle name="Normal 2 2 2 3 13 6 2" xfId="13694" xr:uid="{F4B0C58F-BCBC-47AB-9D8F-C37FA12FE889}"/>
    <cellStyle name="Normal 2 2 2 3 13 6 2 2" xfId="34062" xr:uid="{97AC7449-1282-4E4A-829E-5C305A46D545}"/>
    <cellStyle name="Normal 2 2 2 3 13 6 3" xfId="20481" xr:uid="{A87E730A-468F-4C9A-8303-423FCF1BD92D}"/>
    <cellStyle name="Normal 2 2 2 3 13 6 3 2" xfId="40849" xr:uid="{C6EE1BD6-FB8F-4A34-81FA-B4B9511B746C}"/>
    <cellStyle name="Normal 2 2 2 3 13 6 4" xfId="27270" xr:uid="{AC95AC6C-9735-4A70-8F63-A56B92E80EDA}"/>
    <cellStyle name="Normal 2 2 2 3 13 6 5" xfId="47638" xr:uid="{C5D2C6F5-CD7D-43ED-86C5-8801236B1BE5}"/>
    <cellStyle name="Normal 2 2 2 3 13 7" xfId="1963" xr:uid="{BBD1525D-EF84-4A5C-B483-81E4FE11BA8D}"/>
    <cellStyle name="Normal 2 2 2 3 13 7 2" xfId="10846" xr:uid="{0DE649B3-DF8E-4FEC-B243-0A9E6A2E037B}"/>
    <cellStyle name="Normal 2 2 2 3 13 7 2 2" xfId="31214" xr:uid="{575BAD95-4494-426B-8EB0-0C21CA413577}"/>
    <cellStyle name="Normal 2 2 2 3 13 7 3" xfId="17633" xr:uid="{73E92245-01E5-4E39-B652-70D1FFF821B8}"/>
    <cellStyle name="Normal 2 2 2 3 13 7 3 2" xfId="38001" xr:uid="{7D89E244-66C2-4B8B-8C0F-70A32F504DD6}"/>
    <cellStyle name="Normal 2 2 2 3 13 7 4" xfId="24422" xr:uid="{C4EF74F4-FEA8-46CB-84B3-15C5E4C527A2}"/>
    <cellStyle name="Normal 2 2 2 3 13 7 5" xfId="44790" xr:uid="{6E790680-5875-447A-B32B-A1D9027AFE19}"/>
    <cellStyle name="Normal 2 2 2 3 13 8" xfId="9815" xr:uid="{5C4D109C-8D49-4270-84D9-11EBB910DD23}"/>
    <cellStyle name="Normal 2 2 2 3 13 8 2" xfId="30183" xr:uid="{8A6E3B82-FA59-4B41-9268-E45A1FC38E2A}"/>
    <cellStyle name="Normal 2 2 2 3 13 9" xfId="16603" xr:uid="{29DED788-0687-4FC8-85AB-D6525EE5BB65}"/>
    <cellStyle name="Normal 2 2 2 3 13 9 2" xfId="36971" xr:uid="{8B7091E0-20B4-474B-A4F2-C524322F838C}"/>
    <cellStyle name="Normal 2 2 2 3 13_Exec Drivers" xfId="9360" xr:uid="{825CF481-73ED-4527-9730-04596D550AD9}"/>
    <cellStyle name="Normal 2 2 2 3 14" xfId="215" xr:uid="{43CC9EBF-ECAD-4A15-A81C-4143876300F8}"/>
    <cellStyle name="Normal 2 2 2 3 14 10" xfId="23399" xr:uid="{CDA4BCA0-7467-44EC-A28C-9F71F67450A9}"/>
    <cellStyle name="Normal 2 2 2 3 14 11" xfId="43767" xr:uid="{AFE2BBC7-20CB-4D4E-835D-C2BA17F3C7BC}"/>
    <cellStyle name="Normal 2 2 2 3 14 2" xfId="1490" xr:uid="{EC0160EF-6E13-42FA-9812-AC718424F616}"/>
    <cellStyle name="Normal 2 2 2 3 14 2 10" xfId="44350" xr:uid="{B7557CF6-163E-4D63-AA2C-E470843F0FC0}"/>
    <cellStyle name="Normal 2 2 2 3 14 2 2" xfId="4018" xr:uid="{D1D1E328-3B65-4D31-BC52-2D8B2F22D188}"/>
    <cellStyle name="Normal 2 2 2 3 14 2 2 2" xfId="6884" xr:uid="{D2B9D1C1-3D4E-4C2F-9D48-E56B7538A3DB}"/>
    <cellStyle name="Normal 2 2 2 3 14 2 2 2 2" xfId="15526" xr:uid="{1DCA3C71-DCAD-46FB-80A5-6868CAF2F8C3}"/>
    <cellStyle name="Normal 2 2 2 3 14 2 2 2 2 2" xfId="35894" xr:uid="{C5E77F28-59BF-4671-B8D2-662D7340F484}"/>
    <cellStyle name="Normal 2 2 2 3 14 2 2 2 3" xfId="22313" xr:uid="{FA161C90-91EA-4AF3-A1A9-2EE302057A7C}"/>
    <cellStyle name="Normal 2 2 2 3 14 2 2 2 3 2" xfId="42681" xr:uid="{D482550B-3A19-4191-B722-5E678B58E6E2}"/>
    <cellStyle name="Normal 2 2 2 3 14 2 2 2 4" xfId="29102" xr:uid="{DF3ED4D1-E2C1-4D3A-AC7A-F5C5B5761616}"/>
    <cellStyle name="Normal 2 2 2 3 14 2 2 2 5" xfId="49470" xr:uid="{B54E706C-62D5-4D0E-9230-A60E23CD3B84}"/>
    <cellStyle name="Normal 2 2 2 3 14 2 2 3" xfId="12678" xr:uid="{74A81082-7EAB-41F7-836C-A6DB3798BD77}"/>
    <cellStyle name="Normal 2 2 2 3 14 2 2 3 2" xfId="33046" xr:uid="{826003AE-25A0-4BCD-8762-BC62B63912C1}"/>
    <cellStyle name="Normal 2 2 2 3 14 2 2 4" xfId="19465" xr:uid="{59AE247C-113B-4B5E-A15E-B0D66F6C35F3}"/>
    <cellStyle name="Normal 2 2 2 3 14 2 2 4 2" xfId="39833" xr:uid="{B648B5B4-6176-4A3A-BF93-19AEA8CC0891}"/>
    <cellStyle name="Normal 2 2 2 3 14 2 2 5" xfId="26254" xr:uid="{1488F794-F89B-46AF-B919-6AF1121945FF}"/>
    <cellStyle name="Normal 2 2 2 3 14 2 2 6" xfId="46622" xr:uid="{79D09BD8-D499-4BB8-BE4E-B912C8289FED}"/>
    <cellStyle name="Normal 2 2 2 3 14 2 2_Exec Drivers" xfId="8459" xr:uid="{206E67FC-FC94-4604-98BF-FBB1E4CE80F3}"/>
    <cellStyle name="Normal 2 2 2 3 14 2 3" xfId="4748" xr:uid="{6898991A-3E9E-4F04-9AB1-E8BA23A3C671}"/>
    <cellStyle name="Normal 2 2 2 3 14 2 3 2" xfId="7596" xr:uid="{4971D1E9-058F-45AF-ADE4-C94C31160FA0}"/>
    <cellStyle name="Normal 2 2 2 3 14 2 3 2 2" xfId="16238" xr:uid="{AD16BF20-9EFE-47F3-8BD5-99F4317F6AA3}"/>
    <cellStyle name="Normal 2 2 2 3 14 2 3 2 2 2" xfId="36606" xr:uid="{9489B59E-256F-43C1-B7F2-E9422A15BE52}"/>
    <cellStyle name="Normal 2 2 2 3 14 2 3 2 3" xfId="23025" xr:uid="{32ED6E14-DD31-4E3B-BCA3-F1E6AB8625D0}"/>
    <cellStyle name="Normal 2 2 2 3 14 2 3 2 3 2" xfId="43393" xr:uid="{2D2E7BEE-FC2A-4AC4-A6E8-F3CE157CD3BF}"/>
    <cellStyle name="Normal 2 2 2 3 14 2 3 2 4" xfId="29814" xr:uid="{751353C7-1270-4242-A389-9952C17DC68E}"/>
    <cellStyle name="Normal 2 2 2 3 14 2 3 2 5" xfId="50182" xr:uid="{BA4986D1-92FF-4B44-8C7F-670B54F59C3A}"/>
    <cellStyle name="Normal 2 2 2 3 14 2 3 3" xfId="13390" xr:uid="{A86471D9-79AE-4580-AA96-AF181A2BF320}"/>
    <cellStyle name="Normal 2 2 2 3 14 2 3 3 2" xfId="33758" xr:uid="{DA9C14C9-CD02-45A2-93C1-BD520A02A923}"/>
    <cellStyle name="Normal 2 2 2 3 14 2 3 4" xfId="20177" xr:uid="{5475D59A-F741-4C74-8CD3-BBBF053C2ECC}"/>
    <cellStyle name="Normal 2 2 2 3 14 2 3 4 2" xfId="40545" xr:uid="{1B65E704-DF36-4773-BD27-06632D566E92}"/>
    <cellStyle name="Normal 2 2 2 3 14 2 3 5" xfId="26966" xr:uid="{74F4A8ED-E020-4DFD-9FC3-B31A8BCF2BA2}"/>
    <cellStyle name="Normal 2 2 2 3 14 2 3 6" xfId="47334" xr:uid="{B3FAE740-3D50-4D9C-9038-1BB305687DDB}"/>
    <cellStyle name="Normal 2 2 2 3 14 2 4" xfId="3270" xr:uid="{E61E79ED-6955-4F2A-BC35-DF1C6711B62E}"/>
    <cellStyle name="Normal 2 2 2 3 14 2 4 2" xfId="6172" xr:uid="{DB203C61-931E-4939-AAE5-D314A4A98678}"/>
    <cellStyle name="Normal 2 2 2 3 14 2 4 2 2" xfId="14814" xr:uid="{F3639E3B-94EF-4159-B8D2-F23C98CA87B7}"/>
    <cellStyle name="Normal 2 2 2 3 14 2 4 2 2 2" xfId="35182" xr:uid="{75897EEE-F93F-4286-9F67-1BDFA1E85816}"/>
    <cellStyle name="Normal 2 2 2 3 14 2 4 2 3" xfId="21601" xr:uid="{0781A95D-60F6-4F2B-9598-D8E0384291AA}"/>
    <cellStyle name="Normal 2 2 2 3 14 2 4 2 3 2" xfId="41969" xr:uid="{43489431-C400-4F96-8BFB-ED6FFE61D697}"/>
    <cellStyle name="Normal 2 2 2 3 14 2 4 2 4" xfId="28390" xr:uid="{F6623DFA-BBBC-41BA-9043-71BFB3143514}"/>
    <cellStyle name="Normal 2 2 2 3 14 2 4 2 5" xfId="48758" xr:uid="{8247D3CB-A36E-41BD-9B52-B5259373398C}"/>
    <cellStyle name="Normal 2 2 2 3 14 2 4 3" xfId="11966" xr:uid="{F568279B-6302-49E8-B4FB-ECB7B5EE1A72}"/>
    <cellStyle name="Normal 2 2 2 3 14 2 4 3 2" xfId="32334" xr:uid="{7078AE23-7BC2-4AFB-A365-DD1ED190AC6E}"/>
    <cellStyle name="Normal 2 2 2 3 14 2 4 4" xfId="18753" xr:uid="{1F28F8FE-52C6-4B33-A671-D88AF496DA3A}"/>
    <cellStyle name="Normal 2 2 2 3 14 2 4 4 2" xfId="39121" xr:uid="{66A5DED2-EB5F-460C-827F-70EF47398F9B}"/>
    <cellStyle name="Normal 2 2 2 3 14 2 4 5" xfId="25542" xr:uid="{8AFAAB80-E9DC-4772-9BB0-E4089C20BAE8}"/>
    <cellStyle name="Normal 2 2 2 3 14 2 4 6" xfId="45910" xr:uid="{1DF1EC2B-E4E6-4DD8-9C36-3FAC1D889895}"/>
    <cellStyle name="Normal 2 2 2 3 14 2 5" xfId="5460" xr:uid="{1FB493B7-98E9-436B-BBC2-6E8B7BB6BEBB}"/>
    <cellStyle name="Normal 2 2 2 3 14 2 5 2" xfId="14102" xr:uid="{9DBBFECB-D935-4604-A187-7EDC5230A921}"/>
    <cellStyle name="Normal 2 2 2 3 14 2 5 2 2" xfId="34470" xr:uid="{C6169968-1BCB-4EC1-8F06-7F7DB143DBB9}"/>
    <cellStyle name="Normal 2 2 2 3 14 2 5 3" xfId="20889" xr:uid="{E97C30C8-BF6F-4B9B-8656-758FFE5F3650}"/>
    <cellStyle name="Normal 2 2 2 3 14 2 5 3 2" xfId="41257" xr:uid="{373B7687-DF42-458D-A782-F8C17FE1FF0B}"/>
    <cellStyle name="Normal 2 2 2 3 14 2 5 4" xfId="27678" xr:uid="{D086DB98-7108-4707-9250-B228F77805F6}"/>
    <cellStyle name="Normal 2 2 2 3 14 2 5 5" xfId="48046" xr:uid="{F704B35F-B0FB-4C25-B309-4802A4590E94}"/>
    <cellStyle name="Normal 2 2 2 3 14 2 6" xfId="2521" xr:uid="{46D3B990-D048-46C3-90C2-DDCDDCE9CA68}"/>
    <cellStyle name="Normal 2 2 2 3 14 2 6 2" xfId="11254" xr:uid="{799641BD-9935-41C2-A3A6-7CC9B0852EA6}"/>
    <cellStyle name="Normal 2 2 2 3 14 2 6 2 2" xfId="31622" xr:uid="{228AB1F4-439C-4AB5-9166-9D42053E41F0}"/>
    <cellStyle name="Normal 2 2 2 3 14 2 6 3" xfId="18041" xr:uid="{EEF44AD0-1963-45DA-9B54-9AC1D2D1F169}"/>
    <cellStyle name="Normal 2 2 2 3 14 2 6 3 2" xfId="38409" xr:uid="{CA95634D-CA12-41C7-821E-EF260D6A9258}"/>
    <cellStyle name="Normal 2 2 2 3 14 2 6 4" xfId="24830" xr:uid="{6A610570-E6D7-451F-B2A9-FAA4001E5653}"/>
    <cellStyle name="Normal 2 2 2 3 14 2 6 5" xfId="45198" xr:uid="{57EC4A7B-D319-4EBA-88D8-527CDEA4623B}"/>
    <cellStyle name="Normal 2 2 2 3 14 2 7" xfId="10406" xr:uid="{F8001924-76E4-4013-BBBF-BEA1421BA0E9}"/>
    <cellStyle name="Normal 2 2 2 3 14 2 7 2" xfId="30774" xr:uid="{2947E1DE-E0D6-44A8-9AEE-AC1B1A4B9FB1}"/>
    <cellStyle name="Normal 2 2 2 3 14 2 8" xfId="17193" xr:uid="{CADA5BCB-75B3-48E6-9AEE-2BD447988036}"/>
    <cellStyle name="Normal 2 2 2 3 14 2 8 2" xfId="37561" xr:uid="{059F8839-1128-4484-9CDC-746B7C3D5C35}"/>
    <cellStyle name="Normal 2 2 2 3 14 2 9" xfId="23982" xr:uid="{B807C964-AE7A-468D-829A-141EE80D9C9E}"/>
    <cellStyle name="Normal 2 2 2 3 14 2_Exec Drivers" xfId="8820" xr:uid="{83D7DEFA-CC60-4440-86A2-4E18073C5585}"/>
    <cellStyle name="Normal 2 2 2 3 14 3" xfId="3593" xr:uid="{1ADD95B1-02C8-4AC7-826B-9DCF9D5B7A2D}"/>
    <cellStyle name="Normal 2 2 2 3 14 3 2" xfId="6477" xr:uid="{FC7A5E68-FBA2-49ED-8969-68E04EFE7D2E}"/>
    <cellStyle name="Normal 2 2 2 3 14 3 2 2" xfId="15119" xr:uid="{08FBD5F7-6CAA-41DB-B487-63780876CE1A}"/>
    <cellStyle name="Normal 2 2 2 3 14 3 2 2 2" xfId="35487" xr:uid="{1DB7FD20-2877-46A9-90B9-D3C843E46EAA}"/>
    <cellStyle name="Normal 2 2 2 3 14 3 2 3" xfId="21906" xr:uid="{5F36A776-D24D-4F7E-BAA1-336476AC580D}"/>
    <cellStyle name="Normal 2 2 2 3 14 3 2 3 2" xfId="42274" xr:uid="{8C426CD8-1D27-48B4-A8DC-7CB8705EE64B}"/>
    <cellStyle name="Normal 2 2 2 3 14 3 2 4" xfId="28695" xr:uid="{5BE41468-D086-4483-B360-61E60ED306BC}"/>
    <cellStyle name="Normal 2 2 2 3 14 3 2 5" xfId="49063" xr:uid="{914F619E-85CC-472E-A734-9496EAE43D72}"/>
    <cellStyle name="Normal 2 2 2 3 14 3 3" xfId="12271" xr:uid="{4E624880-E02B-44AE-ACAC-F4BD2602B795}"/>
    <cellStyle name="Normal 2 2 2 3 14 3 3 2" xfId="32639" xr:uid="{F54023B8-FD76-4823-9690-10B6A38485FD}"/>
    <cellStyle name="Normal 2 2 2 3 14 3 4" xfId="19058" xr:uid="{E06860A8-DEC6-4511-9CBA-A9825F0C7953}"/>
    <cellStyle name="Normal 2 2 2 3 14 3 4 2" xfId="39426" xr:uid="{6F135F96-71EF-4598-BFB5-FF7CFF1A5B42}"/>
    <cellStyle name="Normal 2 2 2 3 14 3 5" xfId="25847" xr:uid="{4C7C12FD-63FC-4DD7-8417-1630C139B3AA}"/>
    <cellStyle name="Normal 2 2 2 3 14 3 6" xfId="46215" xr:uid="{4FF5D280-001F-4926-9B03-8E0C08157E06}"/>
    <cellStyle name="Normal 2 2 2 3 14 3_Exec Drivers" xfId="9433" xr:uid="{F056AA35-02A7-4AF5-B494-D7224D684928}"/>
    <cellStyle name="Normal 2 2 2 3 14 4" xfId="4341" xr:uid="{17BA7CB8-B80E-4EAC-905D-B2E481AA4F14}"/>
    <cellStyle name="Normal 2 2 2 3 14 4 2" xfId="7189" xr:uid="{2C8CFB1B-5A34-4619-A8FD-73D648F30332}"/>
    <cellStyle name="Normal 2 2 2 3 14 4 2 2" xfId="15831" xr:uid="{DBE9410D-C940-4329-8BB7-33A248BC89FB}"/>
    <cellStyle name="Normal 2 2 2 3 14 4 2 2 2" xfId="36199" xr:uid="{DCC6B7A9-70FF-4346-BD30-94CECEF3C4BC}"/>
    <cellStyle name="Normal 2 2 2 3 14 4 2 3" xfId="22618" xr:uid="{6A815D6E-C611-4776-9C33-A2D9AF9F8BF5}"/>
    <cellStyle name="Normal 2 2 2 3 14 4 2 3 2" xfId="42986" xr:uid="{3238CED1-3A2A-4D4D-80C2-2DE6456AB93F}"/>
    <cellStyle name="Normal 2 2 2 3 14 4 2 4" xfId="29407" xr:uid="{1CB570DE-6BB6-4A92-8784-8C7F2D2B478D}"/>
    <cellStyle name="Normal 2 2 2 3 14 4 2 5" xfId="49775" xr:uid="{968D9325-EFC7-4EB8-8CD6-E774CA83922E}"/>
    <cellStyle name="Normal 2 2 2 3 14 4 3" xfId="12983" xr:uid="{D316F422-1553-494C-95B1-CBB4FADC51E4}"/>
    <cellStyle name="Normal 2 2 2 3 14 4 3 2" xfId="33351" xr:uid="{D11F7A75-38F9-4C64-8CB2-3EC450A4750D}"/>
    <cellStyle name="Normal 2 2 2 3 14 4 4" xfId="19770" xr:uid="{8545D1F7-CEEC-4D9A-9261-EFE397FFA660}"/>
    <cellStyle name="Normal 2 2 2 3 14 4 4 2" xfId="40138" xr:uid="{3D4C49D8-4B98-45FD-93C8-BC64C7F3BA4F}"/>
    <cellStyle name="Normal 2 2 2 3 14 4 5" xfId="26559" xr:uid="{C1C09A2E-03F7-4FB2-B4D0-4107440A54D2}"/>
    <cellStyle name="Normal 2 2 2 3 14 4 6" xfId="46927" xr:uid="{6F7204D2-D5C1-4259-B668-3B2F9B4FF8C5}"/>
    <cellStyle name="Normal 2 2 2 3 14 5" xfId="2845" xr:uid="{9E7A33D6-86A2-4A01-BD6D-5B7720B0BCE8}"/>
    <cellStyle name="Normal 2 2 2 3 14 5 2" xfId="5765" xr:uid="{F10E1A61-2679-4D06-ACE3-BA7F570214C2}"/>
    <cellStyle name="Normal 2 2 2 3 14 5 2 2" xfId="14407" xr:uid="{DBBE7BB9-C0A8-4544-8A88-5E6AB7D9602C}"/>
    <cellStyle name="Normal 2 2 2 3 14 5 2 2 2" xfId="34775" xr:uid="{FAB61F7F-4C24-4DAC-B91A-8C5BD99A9580}"/>
    <cellStyle name="Normal 2 2 2 3 14 5 2 3" xfId="21194" xr:uid="{DD56AB2F-D50A-4776-9EE2-1E763DAD9968}"/>
    <cellStyle name="Normal 2 2 2 3 14 5 2 3 2" xfId="41562" xr:uid="{FAADD4DE-E9D0-4071-BCB4-A01B915F4735}"/>
    <cellStyle name="Normal 2 2 2 3 14 5 2 4" xfId="27983" xr:uid="{EA93AA04-0CC4-4D87-B290-697B3F14C874}"/>
    <cellStyle name="Normal 2 2 2 3 14 5 2 5" xfId="48351" xr:uid="{E49087E7-76F9-4F13-BC57-3925903F9436}"/>
    <cellStyle name="Normal 2 2 2 3 14 5 3" xfId="11559" xr:uid="{1ECA2C23-ABD9-4E88-AE2A-4C222D30EE7A}"/>
    <cellStyle name="Normal 2 2 2 3 14 5 3 2" xfId="31927" xr:uid="{4052C94D-490C-4660-9DD1-B17AC114CD4C}"/>
    <cellStyle name="Normal 2 2 2 3 14 5 4" xfId="18346" xr:uid="{6166FA86-1E3B-489D-ABF5-273AF878992A}"/>
    <cellStyle name="Normal 2 2 2 3 14 5 4 2" xfId="38714" xr:uid="{E85EFDB5-017B-40E0-B9CB-98F502A6903D}"/>
    <cellStyle name="Normal 2 2 2 3 14 5 5" xfId="25135" xr:uid="{398B8FE0-B9A0-4DB1-9B51-255FB8EAE7D9}"/>
    <cellStyle name="Normal 2 2 2 3 14 5 6" xfId="45503" xr:uid="{9421F14A-33A7-43FD-AC54-884CD7D115DA}"/>
    <cellStyle name="Normal 2 2 2 3 14 6" xfId="5053" xr:uid="{E2634FE9-CB9B-4C10-A7F6-0768AF3D0128}"/>
    <cellStyle name="Normal 2 2 2 3 14 6 2" xfId="13695" xr:uid="{03E742DF-B944-442E-BE6F-7D07E6CF58FF}"/>
    <cellStyle name="Normal 2 2 2 3 14 6 2 2" xfId="34063" xr:uid="{58B96FD0-35CF-4E55-BD00-358A7D36818E}"/>
    <cellStyle name="Normal 2 2 2 3 14 6 3" xfId="20482" xr:uid="{D1F5A12C-31D2-4CB2-AE23-20BA87419239}"/>
    <cellStyle name="Normal 2 2 2 3 14 6 3 2" xfId="40850" xr:uid="{4B047B7A-359C-4CF8-9770-3F5446F714FA}"/>
    <cellStyle name="Normal 2 2 2 3 14 6 4" xfId="27271" xr:uid="{D420D807-AEEE-4E29-A19B-1AE504B7F9EA}"/>
    <cellStyle name="Normal 2 2 2 3 14 6 5" xfId="47639" xr:uid="{BEF47572-E3BC-48E8-9ADE-3D458E1D7EE3}"/>
    <cellStyle name="Normal 2 2 2 3 14 7" xfId="1964" xr:uid="{F8B8E725-9429-4446-B0DD-9FC9FE775A1F}"/>
    <cellStyle name="Normal 2 2 2 3 14 7 2" xfId="10847" xr:uid="{E959A5EC-AD01-49F1-B5E8-00AC6AB5E439}"/>
    <cellStyle name="Normal 2 2 2 3 14 7 2 2" xfId="31215" xr:uid="{3FA9E0D6-BF82-49BE-A2D2-15489CFE293B}"/>
    <cellStyle name="Normal 2 2 2 3 14 7 3" xfId="17634" xr:uid="{4DE3933A-41CC-42CE-850E-D3F9A4E2A3B5}"/>
    <cellStyle name="Normal 2 2 2 3 14 7 3 2" xfId="38002" xr:uid="{0E8ACF88-7AED-45EC-A164-355F9764EC83}"/>
    <cellStyle name="Normal 2 2 2 3 14 7 4" xfId="24423" xr:uid="{73D4764F-9D21-4792-A0DA-44BE2926A559}"/>
    <cellStyle name="Normal 2 2 2 3 14 7 5" xfId="44791" xr:uid="{87A6B90D-773F-4F16-9E66-AE4695B54AE9}"/>
    <cellStyle name="Normal 2 2 2 3 14 8" xfId="9822" xr:uid="{AE419E3E-B7AF-4EB3-B9A4-93BFF5349A36}"/>
    <cellStyle name="Normal 2 2 2 3 14 8 2" xfId="30190" xr:uid="{FD396903-2B18-4E09-AD2D-D54F01CB5DEB}"/>
    <cellStyle name="Normal 2 2 2 3 14 9" xfId="16610" xr:uid="{4AC6C3C2-3337-4872-B585-7A4F568B051E}"/>
    <cellStyle name="Normal 2 2 2 3 14 9 2" xfId="36978" xr:uid="{7C341EC8-AFDF-4AB6-9358-0A5D6EECC730}"/>
    <cellStyle name="Normal 2 2 2 3 14_Exec Drivers" xfId="9370" xr:uid="{6CA7AAF8-5437-4983-939F-C35B565320A3}"/>
    <cellStyle name="Normal 2 2 2 3 15" xfId="228" xr:uid="{05335719-3066-40A1-97A1-89FCA1A77A2D}"/>
    <cellStyle name="Normal 2 2 2 3 15 10" xfId="23406" xr:uid="{234827E6-37E3-469E-902F-2532671C7610}"/>
    <cellStyle name="Normal 2 2 2 3 15 11" xfId="43774" xr:uid="{E4080FC8-583F-4D89-8F8B-9D1DC3B6EEB9}"/>
    <cellStyle name="Normal 2 2 2 3 15 2" xfId="1497" xr:uid="{689BC88A-C84D-4701-8672-0F40CE815205}"/>
    <cellStyle name="Normal 2 2 2 3 15 2 10" xfId="44357" xr:uid="{37ADE4D4-11D0-4C7A-8910-828A67AA690A}"/>
    <cellStyle name="Normal 2 2 2 3 15 2 2" xfId="4011" xr:uid="{108AB126-163D-4D28-8C4D-1C53926DBDE6}"/>
    <cellStyle name="Normal 2 2 2 3 15 2 2 2" xfId="6877" xr:uid="{F560B780-6E02-4FBD-A983-74AFEE2D7311}"/>
    <cellStyle name="Normal 2 2 2 3 15 2 2 2 2" xfId="15519" xr:uid="{ACFD6E9F-3631-4C34-990C-F0DAE60C34FA}"/>
    <cellStyle name="Normal 2 2 2 3 15 2 2 2 2 2" xfId="35887" xr:uid="{C406D53A-54C7-4587-8C1E-A59B68F2E02C}"/>
    <cellStyle name="Normal 2 2 2 3 15 2 2 2 3" xfId="22306" xr:uid="{5A070AE0-7D93-4FCE-A851-938F0B4D6DE4}"/>
    <cellStyle name="Normal 2 2 2 3 15 2 2 2 3 2" xfId="42674" xr:uid="{4497B197-0EE0-4FCF-BAF6-60C8E4EB6F69}"/>
    <cellStyle name="Normal 2 2 2 3 15 2 2 2 4" xfId="29095" xr:uid="{93FCDDAB-C11C-434F-B632-C6A0F84FA484}"/>
    <cellStyle name="Normal 2 2 2 3 15 2 2 2 5" xfId="49463" xr:uid="{2E111154-7E16-48CA-953F-0CE39F6F977B}"/>
    <cellStyle name="Normal 2 2 2 3 15 2 2 3" xfId="12671" xr:uid="{06778DC4-589F-4CDC-B7AC-D9B06FF194A3}"/>
    <cellStyle name="Normal 2 2 2 3 15 2 2 3 2" xfId="33039" xr:uid="{157EC534-C11C-47CB-8DEB-136AFD686B34}"/>
    <cellStyle name="Normal 2 2 2 3 15 2 2 4" xfId="19458" xr:uid="{9DFA0ABA-D5F1-44BC-88FE-C1F890D7B0B5}"/>
    <cellStyle name="Normal 2 2 2 3 15 2 2 4 2" xfId="39826" xr:uid="{7C3C5389-B96B-41E3-AF6E-F3876E9B6FF8}"/>
    <cellStyle name="Normal 2 2 2 3 15 2 2 5" xfId="26247" xr:uid="{A87F8BA0-D2C3-4C40-9510-E609166E340B}"/>
    <cellStyle name="Normal 2 2 2 3 15 2 2 6" xfId="46615" xr:uid="{FA085269-DBE4-4ECD-AC8C-C26A146D3A34}"/>
    <cellStyle name="Normal 2 2 2 3 15 2 2_Exec Drivers" xfId="9018" xr:uid="{107E80E7-F8CA-4C96-A0F2-16C601A3401F}"/>
    <cellStyle name="Normal 2 2 2 3 15 2 3" xfId="4741" xr:uid="{069F7644-5710-4AF9-8A56-CF927D3815CD}"/>
    <cellStyle name="Normal 2 2 2 3 15 2 3 2" xfId="7589" xr:uid="{55602356-610C-4410-B7BE-AC31CDD46365}"/>
    <cellStyle name="Normal 2 2 2 3 15 2 3 2 2" xfId="16231" xr:uid="{DCC37CAD-2B8D-494E-AE98-60AB6242218B}"/>
    <cellStyle name="Normal 2 2 2 3 15 2 3 2 2 2" xfId="36599" xr:uid="{0D87F8C3-16B4-4400-A5F4-2B5F4A735D7D}"/>
    <cellStyle name="Normal 2 2 2 3 15 2 3 2 3" xfId="23018" xr:uid="{19356567-E88F-4B61-8B8D-710DED2C65A6}"/>
    <cellStyle name="Normal 2 2 2 3 15 2 3 2 3 2" xfId="43386" xr:uid="{AD317120-83FC-4DE4-87D3-B02589CC2FAC}"/>
    <cellStyle name="Normal 2 2 2 3 15 2 3 2 4" xfId="29807" xr:uid="{60BDB88E-A1E7-40A0-9F32-25708DEDB26D}"/>
    <cellStyle name="Normal 2 2 2 3 15 2 3 2 5" xfId="50175" xr:uid="{E37E7598-87B3-40D0-B075-6D23B98AE776}"/>
    <cellStyle name="Normal 2 2 2 3 15 2 3 3" xfId="13383" xr:uid="{94184062-6720-4479-98D3-E5B2F332923B}"/>
    <cellStyle name="Normal 2 2 2 3 15 2 3 3 2" xfId="33751" xr:uid="{B90C335B-66B6-4426-88C1-22A1E4D552B8}"/>
    <cellStyle name="Normal 2 2 2 3 15 2 3 4" xfId="20170" xr:uid="{6786A919-FC58-4AA6-AA36-993B31D92628}"/>
    <cellStyle name="Normal 2 2 2 3 15 2 3 4 2" xfId="40538" xr:uid="{6B2CCAEA-7577-498E-9B00-BEFBDB2D18BC}"/>
    <cellStyle name="Normal 2 2 2 3 15 2 3 5" xfId="26959" xr:uid="{7E0B6B48-6A54-4130-8604-DC3C7CDCFA12}"/>
    <cellStyle name="Normal 2 2 2 3 15 2 3 6" xfId="47327" xr:uid="{B2EB27B5-47F1-49BD-AE4F-2F2B3CCF0DC0}"/>
    <cellStyle name="Normal 2 2 2 3 15 2 4" xfId="3263" xr:uid="{196967E5-A2FD-40C0-B95A-C2C3B45499F8}"/>
    <cellStyle name="Normal 2 2 2 3 15 2 4 2" xfId="6165" xr:uid="{C4C44105-0EED-408D-9B34-1F623A0B5E9F}"/>
    <cellStyle name="Normal 2 2 2 3 15 2 4 2 2" xfId="14807" xr:uid="{57C8D227-6F2E-4D6B-94BD-229A7DDC5329}"/>
    <cellStyle name="Normal 2 2 2 3 15 2 4 2 2 2" xfId="35175" xr:uid="{4202D3B4-2F98-4E23-8DA9-CD6F686C40CD}"/>
    <cellStyle name="Normal 2 2 2 3 15 2 4 2 3" xfId="21594" xr:uid="{9F1F89EF-CCB8-4D09-848F-1DC6D1A0103A}"/>
    <cellStyle name="Normal 2 2 2 3 15 2 4 2 3 2" xfId="41962" xr:uid="{F18E6D39-658B-4FF0-A80A-3F965732DE9B}"/>
    <cellStyle name="Normal 2 2 2 3 15 2 4 2 4" xfId="28383" xr:uid="{9DA46910-7639-41C6-9098-333F526E14B6}"/>
    <cellStyle name="Normal 2 2 2 3 15 2 4 2 5" xfId="48751" xr:uid="{08EF47B2-2042-4C74-B16A-EEB315EFFB53}"/>
    <cellStyle name="Normal 2 2 2 3 15 2 4 3" xfId="11959" xr:uid="{DB6A82DA-D470-462E-9B65-D637A28DB4AC}"/>
    <cellStyle name="Normal 2 2 2 3 15 2 4 3 2" xfId="32327" xr:uid="{55F24FE0-4025-4E53-9534-F2790313DC64}"/>
    <cellStyle name="Normal 2 2 2 3 15 2 4 4" xfId="18746" xr:uid="{8A7F2DCC-BE27-49FB-98DF-5559B05242A2}"/>
    <cellStyle name="Normal 2 2 2 3 15 2 4 4 2" xfId="39114" xr:uid="{B3C403D9-67BA-48A3-BC0B-BB9410E1769A}"/>
    <cellStyle name="Normal 2 2 2 3 15 2 4 5" xfId="25535" xr:uid="{B8E3C2F5-45B1-4E90-9DC7-3FF5CA147797}"/>
    <cellStyle name="Normal 2 2 2 3 15 2 4 6" xfId="45903" xr:uid="{6F6ABD8C-4B9A-4A99-9CFD-3C624BCB8F2D}"/>
    <cellStyle name="Normal 2 2 2 3 15 2 5" xfId="5453" xr:uid="{12CB9629-10A7-4F9E-8067-36627F871F58}"/>
    <cellStyle name="Normal 2 2 2 3 15 2 5 2" xfId="14095" xr:uid="{C71021F7-E67F-4210-AF16-C9BB5F53BF62}"/>
    <cellStyle name="Normal 2 2 2 3 15 2 5 2 2" xfId="34463" xr:uid="{867254E0-45ED-4B1C-A80F-8DFC72A2B0F7}"/>
    <cellStyle name="Normal 2 2 2 3 15 2 5 3" xfId="20882" xr:uid="{58BCCF74-0F84-452A-8D9C-5FB438178D7B}"/>
    <cellStyle name="Normal 2 2 2 3 15 2 5 3 2" xfId="41250" xr:uid="{8A0F11F5-A4A3-4F07-83F1-6E6EF8EA5273}"/>
    <cellStyle name="Normal 2 2 2 3 15 2 5 4" xfId="27671" xr:uid="{ABB8CE21-AEC3-4065-BD0A-DAA1F1F8A01B}"/>
    <cellStyle name="Normal 2 2 2 3 15 2 5 5" xfId="48039" xr:uid="{AFE5AAA0-2710-4BE3-B737-D8201279ACAE}"/>
    <cellStyle name="Normal 2 2 2 3 15 2 6" xfId="2514" xr:uid="{BD1666EE-1FB6-4249-9C3D-F125FEF1EF22}"/>
    <cellStyle name="Normal 2 2 2 3 15 2 6 2" xfId="11247" xr:uid="{729B1E32-E024-4BA8-8CDF-7595ACAB63A8}"/>
    <cellStyle name="Normal 2 2 2 3 15 2 6 2 2" xfId="31615" xr:uid="{03D1D5FF-7606-4EAD-9DA1-8E7DFCF09DAF}"/>
    <cellStyle name="Normal 2 2 2 3 15 2 6 3" xfId="18034" xr:uid="{7C56F1F9-0151-495D-9A2B-F2D7F9022F1D}"/>
    <cellStyle name="Normal 2 2 2 3 15 2 6 3 2" xfId="38402" xr:uid="{DAAEE114-4D1B-4A00-BF02-D9D093D5FF20}"/>
    <cellStyle name="Normal 2 2 2 3 15 2 6 4" xfId="24823" xr:uid="{A8B663DD-C0B5-4DCD-A8A3-24C73A15F958}"/>
    <cellStyle name="Normal 2 2 2 3 15 2 6 5" xfId="45191" xr:uid="{707ECD5A-8312-42E5-80D2-843A610370B6}"/>
    <cellStyle name="Normal 2 2 2 3 15 2 7" xfId="10413" xr:uid="{679E24BD-84AF-49E2-BFFA-121E0500DEA5}"/>
    <cellStyle name="Normal 2 2 2 3 15 2 7 2" xfId="30781" xr:uid="{37401E1E-8C07-4AEE-A1FE-AD66A3D6E697}"/>
    <cellStyle name="Normal 2 2 2 3 15 2 8" xfId="17200" xr:uid="{2F3D8B2D-1058-4559-8F84-B0B9F95A52C1}"/>
    <cellStyle name="Normal 2 2 2 3 15 2 8 2" xfId="37568" xr:uid="{C64F97CD-A352-4424-BE02-8FAE162FD4D0}"/>
    <cellStyle name="Normal 2 2 2 3 15 2 9" xfId="23989" xr:uid="{843244AB-60DD-4B72-A5C3-C9EB62842909}"/>
    <cellStyle name="Normal 2 2 2 3 15 2_Exec Drivers" xfId="8942" xr:uid="{EA88D8A1-6EE1-472C-BD65-8E5564AC502E}"/>
    <cellStyle name="Normal 2 2 2 3 15 3" xfId="3594" xr:uid="{106618B1-55B5-4606-A1D2-2FF4740FFC36}"/>
    <cellStyle name="Normal 2 2 2 3 15 3 2" xfId="6478" xr:uid="{A01BC1AC-915D-49BE-80A8-BF376B07492C}"/>
    <cellStyle name="Normal 2 2 2 3 15 3 2 2" xfId="15120" xr:uid="{A5B55814-E37F-400C-9312-A939813BE590}"/>
    <cellStyle name="Normal 2 2 2 3 15 3 2 2 2" xfId="35488" xr:uid="{B0C8A06F-E688-447A-9CD2-37E491439A95}"/>
    <cellStyle name="Normal 2 2 2 3 15 3 2 3" xfId="21907" xr:uid="{E79B4DE5-EAEC-453A-917B-5D9623A8FC8D}"/>
    <cellStyle name="Normal 2 2 2 3 15 3 2 3 2" xfId="42275" xr:uid="{04CE6DED-5140-45A2-B348-30F6EFFB2E12}"/>
    <cellStyle name="Normal 2 2 2 3 15 3 2 4" xfId="28696" xr:uid="{F63C169C-507D-499C-AFC2-A57DE22A12DC}"/>
    <cellStyle name="Normal 2 2 2 3 15 3 2 5" xfId="49064" xr:uid="{140F9C8C-2009-41D1-8969-912417DE5762}"/>
    <cellStyle name="Normal 2 2 2 3 15 3 3" xfId="12272" xr:uid="{C75F4574-E968-4DEE-A3EB-C8003EE02876}"/>
    <cellStyle name="Normal 2 2 2 3 15 3 3 2" xfId="32640" xr:uid="{A10EC6E5-BE2A-4CF6-A2C3-0EFAB651C9D9}"/>
    <cellStyle name="Normal 2 2 2 3 15 3 4" xfId="19059" xr:uid="{41860497-1690-4D64-BD2C-A726A9A24D5F}"/>
    <cellStyle name="Normal 2 2 2 3 15 3 4 2" xfId="39427" xr:uid="{B9559507-BF01-47E3-8CFD-E9C032D4EC5D}"/>
    <cellStyle name="Normal 2 2 2 3 15 3 5" xfId="25848" xr:uid="{32F480B7-BC0B-49B9-9D27-ABD501213945}"/>
    <cellStyle name="Normal 2 2 2 3 15 3 6" xfId="46216" xr:uid="{EAB1D00D-156D-4EBC-97F6-F66AE71B687C}"/>
    <cellStyle name="Normal 2 2 2 3 15 3_Exec Drivers" xfId="2280" xr:uid="{B83EED52-775E-4736-829A-21A5610C46D7}"/>
    <cellStyle name="Normal 2 2 2 3 15 4" xfId="4342" xr:uid="{BB9B38C7-077B-43BB-A778-AEAA83C75ABC}"/>
    <cellStyle name="Normal 2 2 2 3 15 4 2" xfId="7190" xr:uid="{AA1C08AC-79D4-4564-87AE-778C37C722EA}"/>
    <cellStyle name="Normal 2 2 2 3 15 4 2 2" xfId="15832" xr:uid="{A443A136-D5AC-4C1A-8A9D-4901C75D2C8D}"/>
    <cellStyle name="Normal 2 2 2 3 15 4 2 2 2" xfId="36200" xr:uid="{6D2A2395-43E9-4A68-B84B-6E7FD7FD6A41}"/>
    <cellStyle name="Normal 2 2 2 3 15 4 2 3" xfId="22619" xr:uid="{588F79F0-2196-4304-B7F2-F86284846AAA}"/>
    <cellStyle name="Normal 2 2 2 3 15 4 2 3 2" xfId="42987" xr:uid="{7FB5C99F-66E6-4D6C-A97A-DC460763C1CC}"/>
    <cellStyle name="Normal 2 2 2 3 15 4 2 4" xfId="29408" xr:uid="{CE21DAC2-9C7B-40B5-BAF9-BFA7D4EDF16B}"/>
    <cellStyle name="Normal 2 2 2 3 15 4 2 5" xfId="49776" xr:uid="{CE0D1507-7092-4A8F-BB66-7EA09E7ED025}"/>
    <cellStyle name="Normal 2 2 2 3 15 4 3" xfId="12984" xr:uid="{B1B51436-3557-4770-92B8-577C4E42EE2E}"/>
    <cellStyle name="Normal 2 2 2 3 15 4 3 2" xfId="33352" xr:uid="{C83F34EA-D3E1-458F-9288-9208AE183E61}"/>
    <cellStyle name="Normal 2 2 2 3 15 4 4" xfId="19771" xr:uid="{9CBF0EAF-17B8-4CEB-A809-3934F4FCF11F}"/>
    <cellStyle name="Normal 2 2 2 3 15 4 4 2" xfId="40139" xr:uid="{16142395-6BDA-427D-825E-C02B9471803E}"/>
    <cellStyle name="Normal 2 2 2 3 15 4 5" xfId="26560" xr:uid="{85938983-6D57-4110-96BB-791C101EF2EC}"/>
    <cellStyle name="Normal 2 2 2 3 15 4 6" xfId="46928" xr:uid="{4DBE056F-CA82-422D-B0B7-CAE94194E2A3}"/>
    <cellStyle name="Normal 2 2 2 3 15 5" xfId="2846" xr:uid="{59EDFE8E-EDA0-46C5-B1A8-5CE5D4B6DAA0}"/>
    <cellStyle name="Normal 2 2 2 3 15 5 2" xfId="5766" xr:uid="{C3145C84-A53A-48E3-8566-17AD1300AA1D}"/>
    <cellStyle name="Normal 2 2 2 3 15 5 2 2" xfId="14408" xr:uid="{451428B9-4395-4989-8B42-4F00DF5F3B6D}"/>
    <cellStyle name="Normal 2 2 2 3 15 5 2 2 2" xfId="34776" xr:uid="{C2941C1D-16F5-4AF3-88C7-E3A8E044041E}"/>
    <cellStyle name="Normal 2 2 2 3 15 5 2 3" xfId="21195" xr:uid="{22FB9E3B-0415-4C9B-8E29-7EDF0873B7C5}"/>
    <cellStyle name="Normal 2 2 2 3 15 5 2 3 2" xfId="41563" xr:uid="{27D0ED41-470D-4CF7-926A-F0984880FE18}"/>
    <cellStyle name="Normal 2 2 2 3 15 5 2 4" xfId="27984" xr:uid="{FC163057-B1AB-4614-AF69-75AE037C8B7B}"/>
    <cellStyle name="Normal 2 2 2 3 15 5 2 5" xfId="48352" xr:uid="{86D79B95-D776-4F04-AAE1-EAAD4C0A485C}"/>
    <cellStyle name="Normal 2 2 2 3 15 5 3" xfId="11560" xr:uid="{C254515B-E4FA-4449-B856-C9154B6FF7BF}"/>
    <cellStyle name="Normal 2 2 2 3 15 5 3 2" xfId="31928" xr:uid="{0E6D42BB-6BAE-4371-84F5-A63DC9D36C5E}"/>
    <cellStyle name="Normal 2 2 2 3 15 5 4" xfId="18347" xr:uid="{80356295-1F59-4EFD-96CB-7B78A77394EE}"/>
    <cellStyle name="Normal 2 2 2 3 15 5 4 2" xfId="38715" xr:uid="{D1EB0915-9732-4935-A979-F39E253A8D48}"/>
    <cellStyle name="Normal 2 2 2 3 15 5 5" xfId="25136" xr:uid="{5492CD0D-F244-4351-AF5D-802648A1B6D3}"/>
    <cellStyle name="Normal 2 2 2 3 15 5 6" xfId="45504" xr:uid="{8B6462B0-6FB7-46E1-A5BF-50F63EA67FA7}"/>
    <cellStyle name="Normal 2 2 2 3 15 6" xfId="5054" xr:uid="{488CFBED-BF4E-469D-ABE8-6A1C71C8BC29}"/>
    <cellStyle name="Normal 2 2 2 3 15 6 2" xfId="13696" xr:uid="{C9933950-71D2-4EC9-A7B7-2FE8E610FF02}"/>
    <cellStyle name="Normal 2 2 2 3 15 6 2 2" xfId="34064" xr:uid="{B9CA520C-3392-41C0-A056-DE5CC3654031}"/>
    <cellStyle name="Normal 2 2 2 3 15 6 3" xfId="20483" xr:uid="{127D76BB-11A6-41E4-AD21-EB3A61295990}"/>
    <cellStyle name="Normal 2 2 2 3 15 6 3 2" xfId="40851" xr:uid="{D5B4B149-77F3-4B25-8F39-9B0E57DB4E6D}"/>
    <cellStyle name="Normal 2 2 2 3 15 6 4" xfId="27272" xr:uid="{56B7C46F-B3B9-44D9-90FB-83CD884C7CA5}"/>
    <cellStyle name="Normal 2 2 2 3 15 6 5" xfId="47640" xr:uid="{31EB3D64-5F39-4BDC-BA29-9CBA1C59928B}"/>
    <cellStyle name="Normal 2 2 2 3 15 7" xfId="1965" xr:uid="{0ACC8420-F2B5-45B6-B1B6-7C1BB60595F1}"/>
    <cellStyle name="Normal 2 2 2 3 15 7 2" xfId="10848" xr:uid="{2867A82B-BD36-4083-97D0-2276F7F09E27}"/>
    <cellStyle name="Normal 2 2 2 3 15 7 2 2" xfId="31216" xr:uid="{1FCFEE8B-A969-4983-8FE4-13D043517DD1}"/>
    <cellStyle name="Normal 2 2 2 3 15 7 3" xfId="17635" xr:uid="{03D9F1F8-95F5-46C8-9B99-FBBF319354B1}"/>
    <cellStyle name="Normal 2 2 2 3 15 7 3 2" xfId="38003" xr:uid="{71D1FC9D-1F17-49DA-B025-3201DAE71117}"/>
    <cellStyle name="Normal 2 2 2 3 15 7 4" xfId="24424" xr:uid="{CC278347-BA6A-447A-B366-E7ADC012DBAE}"/>
    <cellStyle name="Normal 2 2 2 3 15 7 5" xfId="44792" xr:uid="{F7AB2592-AB83-4B9E-9142-59C7C891E1FB}"/>
    <cellStyle name="Normal 2 2 2 3 15 8" xfId="9829" xr:uid="{4403F0DF-F291-409A-BDA5-A9B42AF5D616}"/>
    <cellStyle name="Normal 2 2 2 3 15 8 2" xfId="30197" xr:uid="{CF027080-C0DD-4012-AA83-A79848A3ADBD}"/>
    <cellStyle name="Normal 2 2 2 3 15 9" xfId="16617" xr:uid="{A32FB39B-839D-40CC-82F5-A7DECC435F16}"/>
    <cellStyle name="Normal 2 2 2 3 15 9 2" xfId="36985" xr:uid="{B06219D4-1D1B-4B98-99C6-F7BDC17F929B}"/>
    <cellStyle name="Normal 2 2 2 3 15_Exec Drivers" xfId="9390" xr:uid="{52497E16-255C-4CD6-8586-B1A72AC02D52}"/>
    <cellStyle name="Normal 2 2 2 3 16" xfId="241" xr:uid="{F59B1115-3A58-43C3-AA62-9E80C0142094}"/>
    <cellStyle name="Normal 2 2 2 3 16 10" xfId="23413" xr:uid="{E4A325E0-362C-4694-A66C-F405C6ED7026}"/>
    <cellStyle name="Normal 2 2 2 3 16 11" xfId="43781" xr:uid="{3DBFCAF5-268B-40B3-8C82-611A72154CE9}"/>
    <cellStyle name="Normal 2 2 2 3 16 2" xfId="1504" xr:uid="{C466CB11-B5DA-4002-B36F-3FF33BEE42A8}"/>
    <cellStyle name="Normal 2 2 2 3 16 2 10" xfId="44364" xr:uid="{77128013-DEB0-4FD9-B29F-3F783A852F7A}"/>
    <cellStyle name="Normal 2 2 2 3 16 2 2" xfId="4004" xr:uid="{F18E84CD-B003-4080-AD1A-B368BB680E19}"/>
    <cellStyle name="Normal 2 2 2 3 16 2 2 2" xfId="6870" xr:uid="{89CC4472-E7ED-4609-A7D3-907F13BE5CD2}"/>
    <cellStyle name="Normal 2 2 2 3 16 2 2 2 2" xfId="15512" xr:uid="{F943C403-87C5-4639-A3A4-E305A3517340}"/>
    <cellStyle name="Normal 2 2 2 3 16 2 2 2 2 2" xfId="35880" xr:uid="{1AC4AE73-6137-4B8B-B425-7A5C41B664A7}"/>
    <cellStyle name="Normal 2 2 2 3 16 2 2 2 3" xfId="22299" xr:uid="{BA67A142-92C7-4662-995E-385A0F77EB5E}"/>
    <cellStyle name="Normal 2 2 2 3 16 2 2 2 3 2" xfId="42667" xr:uid="{89D28715-ACED-42AB-A672-54661FFFF139}"/>
    <cellStyle name="Normal 2 2 2 3 16 2 2 2 4" xfId="29088" xr:uid="{E0D73C5F-63C9-46A4-9731-4B920B57A460}"/>
    <cellStyle name="Normal 2 2 2 3 16 2 2 2 5" xfId="49456" xr:uid="{A6B3196E-AFDC-47B7-AF99-A1D36A70D63F}"/>
    <cellStyle name="Normal 2 2 2 3 16 2 2 3" xfId="12664" xr:uid="{E1CD6EC2-9981-4007-A3C0-95A0EC2FE2E5}"/>
    <cellStyle name="Normal 2 2 2 3 16 2 2 3 2" xfId="33032" xr:uid="{833029B2-FB54-4992-AF91-F7B43DAADED0}"/>
    <cellStyle name="Normal 2 2 2 3 16 2 2 4" xfId="19451" xr:uid="{8EF5BCBF-5E29-452D-AF9F-82E979C79B56}"/>
    <cellStyle name="Normal 2 2 2 3 16 2 2 4 2" xfId="39819" xr:uid="{6070A770-E2FA-4FCC-8905-62B296688B31}"/>
    <cellStyle name="Normal 2 2 2 3 16 2 2 5" xfId="26240" xr:uid="{D81A5D2D-4116-43A7-BF7F-719A3B62B1E1}"/>
    <cellStyle name="Normal 2 2 2 3 16 2 2 6" xfId="46608" xr:uid="{9E9635D5-A291-4694-8B61-D6B6AA5212F3}"/>
    <cellStyle name="Normal 2 2 2 3 16 2 2_Exec Drivers" xfId="8694" xr:uid="{D654489E-4092-4BDF-9E30-397F92D57C2F}"/>
    <cellStyle name="Normal 2 2 2 3 16 2 3" xfId="4734" xr:uid="{8939F1EF-F242-4518-9193-E81B6CADFE4D}"/>
    <cellStyle name="Normal 2 2 2 3 16 2 3 2" xfId="7582" xr:uid="{70D7EB34-C1E7-482B-A0EE-C65374C4818E}"/>
    <cellStyle name="Normal 2 2 2 3 16 2 3 2 2" xfId="16224" xr:uid="{02EC1EF5-7BE1-4C6D-ABAC-ADA6D7371168}"/>
    <cellStyle name="Normal 2 2 2 3 16 2 3 2 2 2" xfId="36592" xr:uid="{AE14DB99-8A7B-42B5-90AD-04F02355FC8B}"/>
    <cellStyle name="Normal 2 2 2 3 16 2 3 2 3" xfId="23011" xr:uid="{5F2998C8-9B9D-41A5-BF9A-807BD445A617}"/>
    <cellStyle name="Normal 2 2 2 3 16 2 3 2 3 2" xfId="43379" xr:uid="{A6D27AA3-7C46-43A6-9945-9E9BE52B7C20}"/>
    <cellStyle name="Normal 2 2 2 3 16 2 3 2 4" xfId="29800" xr:uid="{FB5182B6-D048-4FFF-B856-9CF6A3D26905}"/>
    <cellStyle name="Normal 2 2 2 3 16 2 3 2 5" xfId="50168" xr:uid="{7C88CE29-EF9F-4FC1-8868-F6A6E82E7199}"/>
    <cellStyle name="Normal 2 2 2 3 16 2 3 3" xfId="13376" xr:uid="{AFFB8C10-9959-4D08-9AF2-11D661A5AE9C}"/>
    <cellStyle name="Normal 2 2 2 3 16 2 3 3 2" xfId="33744" xr:uid="{D6C901D8-F115-40C9-B230-4F04CAFFEF2E}"/>
    <cellStyle name="Normal 2 2 2 3 16 2 3 4" xfId="20163" xr:uid="{7FF44379-B7D3-41D6-BA91-E5684B24741D}"/>
    <cellStyle name="Normal 2 2 2 3 16 2 3 4 2" xfId="40531" xr:uid="{B3F4E151-57BF-476B-A7B2-F0D2AA603D13}"/>
    <cellStyle name="Normal 2 2 2 3 16 2 3 5" xfId="26952" xr:uid="{6D67FC99-F26D-45A1-877A-666A6C247D0F}"/>
    <cellStyle name="Normal 2 2 2 3 16 2 3 6" xfId="47320" xr:uid="{396F098D-B8CF-4CAF-9F5E-716638D762D4}"/>
    <cellStyle name="Normal 2 2 2 3 16 2 4" xfId="3256" xr:uid="{E3B9444B-869D-4809-A54A-A84A283E045D}"/>
    <cellStyle name="Normal 2 2 2 3 16 2 4 2" xfId="6158" xr:uid="{952F7905-3B75-458A-90E2-476F35BE9D70}"/>
    <cellStyle name="Normal 2 2 2 3 16 2 4 2 2" xfId="14800" xr:uid="{B60BBFF4-FBDD-4193-B45F-611E78552BF5}"/>
    <cellStyle name="Normal 2 2 2 3 16 2 4 2 2 2" xfId="35168" xr:uid="{9D988ECD-5BA9-4BC2-BAFD-9C4F1E0E2787}"/>
    <cellStyle name="Normal 2 2 2 3 16 2 4 2 3" xfId="21587" xr:uid="{A711342B-8FE6-484F-A02E-A7336663536C}"/>
    <cellStyle name="Normal 2 2 2 3 16 2 4 2 3 2" xfId="41955" xr:uid="{F549C25C-4C72-428D-969A-773D836BBF2F}"/>
    <cellStyle name="Normal 2 2 2 3 16 2 4 2 4" xfId="28376" xr:uid="{343AFFF7-B94F-4254-AD29-2A7DAB78B204}"/>
    <cellStyle name="Normal 2 2 2 3 16 2 4 2 5" xfId="48744" xr:uid="{E5968C02-7A28-4D4B-B3F4-3ACBA3F6B23D}"/>
    <cellStyle name="Normal 2 2 2 3 16 2 4 3" xfId="11952" xr:uid="{F6E87D4A-F4A1-4F6E-8F9B-DB0D52CE6813}"/>
    <cellStyle name="Normal 2 2 2 3 16 2 4 3 2" xfId="32320" xr:uid="{840B4B54-7F0F-4E38-9B65-83B3FF4E7EFE}"/>
    <cellStyle name="Normal 2 2 2 3 16 2 4 4" xfId="18739" xr:uid="{E5F16C3B-B556-4066-A205-596D77584AB8}"/>
    <cellStyle name="Normal 2 2 2 3 16 2 4 4 2" xfId="39107" xr:uid="{3B4EBC54-F98C-43A4-A52D-8FB4FADD4DCA}"/>
    <cellStyle name="Normal 2 2 2 3 16 2 4 5" xfId="25528" xr:uid="{B0AADC64-0BAD-4F53-AC28-41D541EE04AC}"/>
    <cellStyle name="Normal 2 2 2 3 16 2 4 6" xfId="45896" xr:uid="{A6D2F1DB-3034-49C3-B877-C18FAC7B334F}"/>
    <cellStyle name="Normal 2 2 2 3 16 2 5" xfId="5446" xr:uid="{3E50CA88-6071-49A2-8CBF-EF021A2E4BBF}"/>
    <cellStyle name="Normal 2 2 2 3 16 2 5 2" xfId="14088" xr:uid="{EB104C1A-37CA-4F2A-9CA7-7C62AEE56597}"/>
    <cellStyle name="Normal 2 2 2 3 16 2 5 2 2" xfId="34456" xr:uid="{4A3BFD58-0C80-479D-B664-D0383334731C}"/>
    <cellStyle name="Normal 2 2 2 3 16 2 5 3" xfId="20875" xr:uid="{E0D41BEF-5139-4992-A0ED-464D13C7EAC5}"/>
    <cellStyle name="Normal 2 2 2 3 16 2 5 3 2" xfId="41243" xr:uid="{8C590744-BB42-486C-A395-366A8CA89D56}"/>
    <cellStyle name="Normal 2 2 2 3 16 2 5 4" xfId="27664" xr:uid="{CE19BB85-3BCE-4E70-8CFA-D470D43EF305}"/>
    <cellStyle name="Normal 2 2 2 3 16 2 5 5" xfId="48032" xr:uid="{FBEF15E4-718F-4443-A8E1-ED448995ED05}"/>
    <cellStyle name="Normal 2 2 2 3 16 2 6" xfId="2507" xr:uid="{1E674C41-757A-4D09-B3E4-7C1C4C241D88}"/>
    <cellStyle name="Normal 2 2 2 3 16 2 6 2" xfId="11240" xr:uid="{23D1BE59-EF5A-442A-B881-B366ED1046F4}"/>
    <cellStyle name="Normal 2 2 2 3 16 2 6 2 2" xfId="31608" xr:uid="{9A25688E-7611-47CA-83C1-1E98E1BAA81C}"/>
    <cellStyle name="Normal 2 2 2 3 16 2 6 3" xfId="18027" xr:uid="{3A3AC8BB-B6EE-453B-86A1-52CA0C802E0C}"/>
    <cellStyle name="Normal 2 2 2 3 16 2 6 3 2" xfId="38395" xr:uid="{A5AF2C27-3A46-4470-83FB-39E6053870B2}"/>
    <cellStyle name="Normal 2 2 2 3 16 2 6 4" xfId="24816" xr:uid="{9307E865-0BB0-4C5C-9092-C22B51B3E709}"/>
    <cellStyle name="Normal 2 2 2 3 16 2 6 5" xfId="45184" xr:uid="{9A32A6A5-343D-48B8-9430-4ED47AF16822}"/>
    <cellStyle name="Normal 2 2 2 3 16 2 7" xfId="10420" xr:uid="{11DED6DA-46EE-4E40-8F90-A5EB2FFAAA41}"/>
    <cellStyle name="Normal 2 2 2 3 16 2 7 2" xfId="30788" xr:uid="{EDCF4D6A-9F10-4518-9C92-FF57C704EE83}"/>
    <cellStyle name="Normal 2 2 2 3 16 2 8" xfId="17207" xr:uid="{50D84CFC-7705-4CB3-BCCE-0148A043EC9F}"/>
    <cellStyle name="Normal 2 2 2 3 16 2 8 2" xfId="37575" xr:uid="{A2CC8456-F552-4617-8724-FCB81011851B}"/>
    <cellStyle name="Normal 2 2 2 3 16 2 9" xfId="23996" xr:uid="{9D2F20D5-ADA9-46B7-8E58-569BFED75710}"/>
    <cellStyle name="Normal 2 2 2 3 16 2_Exec Drivers" xfId="9488" xr:uid="{99A89433-A759-4033-AAEB-AB46C06E3B22}"/>
    <cellStyle name="Normal 2 2 2 3 16 3" xfId="3595" xr:uid="{D9DF2A10-F929-4E35-8073-44BD89CA7418}"/>
    <cellStyle name="Normal 2 2 2 3 16 3 2" xfId="6479" xr:uid="{9B687924-4A09-411D-889C-B28DB48AFCB4}"/>
    <cellStyle name="Normal 2 2 2 3 16 3 2 2" xfId="15121" xr:uid="{D3C2BC7F-D53F-4BAF-974E-563562E43CB5}"/>
    <cellStyle name="Normal 2 2 2 3 16 3 2 2 2" xfId="35489" xr:uid="{37A80CEE-808B-47DF-8D56-C2B8BBB90A6E}"/>
    <cellStyle name="Normal 2 2 2 3 16 3 2 3" xfId="21908" xr:uid="{70A9B47A-7299-42B8-B70B-83A3198D9DA2}"/>
    <cellStyle name="Normal 2 2 2 3 16 3 2 3 2" xfId="42276" xr:uid="{53CE5C90-DDAD-41C3-B1BB-FD0E69DDA3A5}"/>
    <cellStyle name="Normal 2 2 2 3 16 3 2 4" xfId="28697" xr:uid="{68A09E89-19A3-433E-A1CF-5CCD7C4BA8C5}"/>
    <cellStyle name="Normal 2 2 2 3 16 3 2 5" xfId="49065" xr:uid="{0F9AE8B5-90A4-4F29-9881-2A52203817AA}"/>
    <cellStyle name="Normal 2 2 2 3 16 3 3" xfId="12273" xr:uid="{F0441B05-F409-45EE-A0D4-2B71634EEC74}"/>
    <cellStyle name="Normal 2 2 2 3 16 3 3 2" xfId="32641" xr:uid="{AF92C85E-E842-40FA-8726-8E7AF4F155B4}"/>
    <cellStyle name="Normal 2 2 2 3 16 3 4" xfId="19060" xr:uid="{213B65B0-723E-429B-A71A-0EFC43DE6FCF}"/>
    <cellStyle name="Normal 2 2 2 3 16 3 4 2" xfId="39428" xr:uid="{67D715F0-2DC1-4523-A844-669F8F3D0B0B}"/>
    <cellStyle name="Normal 2 2 2 3 16 3 5" xfId="25849" xr:uid="{CC18C522-3B39-48D6-8153-12C253A9D34E}"/>
    <cellStyle name="Normal 2 2 2 3 16 3 6" xfId="46217" xr:uid="{9A71810E-3ECF-48BC-9B51-55C407CC7EB7}"/>
    <cellStyle name="Normal 2 2 2 3 16 3_Exec Drivers" xfId="8991" xr:uid="{28F9B665-95B3-411F-BC41-40B558D263FC}"/>
    <cellStyle name="Normal 2 2 2 3 16 4" xfId="4343" xr:uid="{DEC06356-3DF5-40FE-B733-357530FA5ED6}"/>
    <cellStyle name="Normal 2 2 2 3 16 4 2" xfId="7191" xr:uid="{9129AF94-77F3-4059-90FC-71E5B2FF1C35}"/>
    <cellStyle name="Normal 2 2 2 3 16 4 2 2" xfId="15833" xr:uid="{CC97A697-D67D-405E-821A-126218BDB2AF}"/>
    <cellStyle name="Normal 2 2 2 3 16 4 2 2 2" xfId="36201" xr:uid="{FE942B25-D7F8-4E48-A071-163AEF0348D5}"/>
    <cellStyle name="Normal 2 2 2 3 16 4 2 3" xfId="22620" xr:uid="{C5F3AFD7-3130-432E-B154-9E161C9C96D0}"/>
    <cellStyle name="Normal 2 2 2 3 16 4 2 3 2" xfId="42988" xr:uid="{1A7C48E7-D7B9-4C56-83F8-B9F58194172E}"/>
    <cellStyle name="Normal 2 2 2 3 16 4 2 4" xfId="29409" xr:uid="{511F4EDD-D0D9-4944-9FAF-47AE7847F66F}"/>
    <cellStyle name="Normal 2 2 2 3 16 4 2 5" xfId="49777" xr:uid="{85642904-54F7-4ABA-AE5B-CAE09A11E7B2}"/>
    <cellStyle name="Normal 2 2 2 3 16 4 3" xfId="12985" xr:uid="{15A57102-7369-4F80-85BB-0482C0FADD84}"/>
    <cellStyle name="Normal 2 2 2 3 16 4 3 2" xfId="33353" xr:uid="{B13504BA-41DF-4E8E-8056-CFAAFA9269C6}"/>
    <cellStyle name="Normal 2 2 2 3 16 4 4" xfId="19772" xr:uid="{3961DC1D-DC73-4439-ABD8-DC498314BB21}"/>
    <cellStyle name="Normal 2 2 2 3 16 4 4 2" xfId="40140" xr:uid="{960A854A-107A-4CA0-B68F-14EA86C659AF}"/>
    <cellStyle name="Normal 2 2 2 3 16 4 5" xfId="26561" xr:uid="{7B39E87B-2DBA-4FDC-A8C4-021C59C30479}"/>
    <cellStyle name="Normal 2 2 2 3 16 4 6" xfId="46929" xr:uid="{FF3DADFA-A09E-419F-B0D6-F963869778E2}"/>
    <cellStyle name="Normal 2 2 2 3 16 5" xfId="2847" xr:uid="{A2AFC271-7D4C-46AA-A3A9-6A8DF21B709B}"/>
    <cellStyle name="Normal 2 2 2 3 16 5 2" xfId="5767" xr:uid="{226D4146-D8FE-44DD-9A38-234E9A949641}"/>
    <cellStyle name="Normal 2 2 2 3 16 5 2 2" xfId="14409" xr:uid="{6AB5E354-531D-4B4B-9F92-B82D93E3D2E6}"/>
    <cellStyle name="Normal 2 2 2 3 16 5 2 2 2" xfId="34777" xr:uid="{2FECCD5A-2476-4070-A704-01FCA15BE085}"/>
    <cellStyle name="Normal 2 2 2 3 16 5 2 3" xfId="21196" xr:uid="{54931565-3A13-45AA-968C-E815F9EED040}"/>
    <cellStyle name="Normal 2 2 2 3 16 5 2 3 2" xfId="41564" xr:uid="{36E214AD-4164-4B12-83FB-48ECB3653D8E}"/>
    <cellStyle name="Normal 2 2 2 3 16 5 2 4" xfId="27985" xr:uid="{6CE9505A-4B0D-42F1-8723-E2246A59ABCD}"/>
    <cellStyle name="Normal 2 2 2 3 16 5 2 5" xfId="48353" xr:uid="{E873D5FD-3196-4B6A-9CA8-E6B936B78003}"/>
    <cellStyle name="Normal 2 2 2 3 16 5 3" xfId="11561" xr:uid="{FF1542BA-D6D1-4813-97CB-BA3B930A8D34}"/>
    <cellStyle name="Normal 2 2 2 3 16 5 3 2" xfId="31929" xr:uid="{80258041-F18E-4D27-B44A-19C668EB31DB}"/>
    <cellStyle name="Normal 2 2 2 3 16 5 4" xfId="18348" xr:uid="{0794F524-6489-47C9-B577-F0E98E01EC5B}"/>
    <cellStyle name="Normal 2 2 2 3 16 5 4 2" xfId="38716" xr:uid="{A4C313E8-3C7D-451B-BFC1-2C9CBBD1AE94}"/>
    <cellStyle name="Normal 2 2 2 3 16 5 5" xfId="25137" xr:uid="{41266B92-6273-4E24-A5ED-C3D1CE251724}"/>
    <cellStyle name="Normal 2 2 2 3 16 5 6" xfId="45505" xr:uid="{9A99DAFA-7357-4CB3-990B-5512E0665297}"/>
    <cellStyle name="Normal 2 2 2 3 16 6" xfId="5055" xr:uid="{1CB1A2CE-31D5-41D6-A3B9-0608FBC55674}"/>
    <cellStyle name="Normal 2 2 2 3 16 6 2" xfId="13697" xr:uid="{04729753-5CC1-4645-88CC-0EFDB7066A97}"/>
    <cellStyle name="Normal 2 2 2 3 16 6 2 2" xfId="34065" xr:uid="{1027A698-DA4E-44EE-9EEA-D59B97A74BB0}"/>
    <cellStyle name="Normal 2 2 2 3 16 6 3" xfId="20484" xr:uid="{585466E4-8F8B-4D3D-A3A0-EE62AF03E18B}"/>
    <cellStyle name="Normal 2 2 2 3 16 6 3 2" xfId="40852" xr:uid="{DB2785E3-F9CF-4D43-A5AA-60D126B686A3}"/>
    <cellStyle name="Normal 2 2 2 3 16 6 4" xfId="27273" xr:uid="{184FBDD8-FF77-48ED-94BD-55B8DF5FC921}"/>
    <cellStyle name="Normal 2 2 2 3 16 6 5" xfId="47641" xr:uid="{8A7D0B8C-C652-4BA1-8D85-A92DAF232BF9}"/>
    <cellStyle name="Normal 2 2 2 3 16 7" xfId="1966" xr:uid="{A56DC8D5-C240-4823-9240-5C24A9D271BE}"/>
    <cellStyle name="Normal 2 2 2 3 16 7 2" xfId="10849" xr:uid="{1856B36B-3450-4553-9EC6-E9CAD2C0794F}"/>
    <cellStyle name="Normal 2 2 2 3 16 7 2 2" xfId="31217" xr:uid="{D5230934-35FC-4EED-AE39-95C090976A3D}"/>
    <cellStyle name="Normal 2 2 2 3 16 7 3" xfId="17636" xr:uid="{2DBD5EA6-24C4-4963-8EC1-0B85B2030914}"/>
    <cellStyle name="Normal 2 2 2 3 16 7 3 2" xfId="38004" xr:uid="{626A7EC8-D7A6-4D1F-9F1B-FC49900DB44E}"/>
    <cellStyle name="Normal 2 2 2 3 16 7 4" xfId="24425" xr:uid="{7AD8DCB8-1D3A-4402-BCF1-B3A42081B99E}"/>
    <cellStyle name="Normal 2 2 2 3 16 7 5" xfId="44793" xr:uid="{476EA952-79D3-4D6F-936D-90251BF0B9CE}"/>
    <cellStyle name="Normal 2 2 2 3 16 8" xfId="9836" xr:uid="{802CC198-A58E-4E19-A174-386AECE3C33E}"/>
    <cellStyle name="Normal 2 2 2 3 16 8 2" xfId="30204" xr:uid="{0070FB48-4A6D-4EE3-A00E-F19B82EE78D1}"/>
    <cellStyle name="Normal 2 2 2 3 16 9" xfId="16624" xr:uid="{21CA27F4-9719-4DB8-A6FF-BBC5E2B0213F}"/>
    <cellStyle name="Normal 2 2 2 3 16 9 2" xfId="36992" xr:uid="{5F15DBB8-363B-433D-8FE1-7E74C7E837F5}"/>
    <cellStyle name="Normal 2 2 2 3 16_Exec Drivers" xfId="9513" xr:uid="{C60AA515-BEE1-40B4-A189-DE36D52F3EDD}"/>
    <cellStyle name="Normal 2 2 2 3 17" xfId="254" xr:uid="{FAABA0D0-12E9-473B-AC76-4FC8BC339FA5}"/>
    <cellStyle name="Normal 2 2 2 3 17 10" xfId="23420" xr:uid="{B35F85C3-95B0-47AD-B983-0FFAF5E9667F}"/>
    <cellStyle name="Normal 2 2 2 3 17 11" xfId="43788" xr:uid="{7059EC51-FA0B-48F7-93E0-0117FCEEBF05}"/>
    <cellStyle name="Normal 2 2 2 3 17 2" xfId="1511" xr:uid="{74E16FA9-A34C-4825-9229-0FA640B60319}"/>
    <cellStyle name="Normal 2 2 2 3 17 2 10" xfId="44371" xr:uid="{B935B2B4-186B-46F9-B3A5-E87E7769B929}"/>
    <cellStyle name="Normal 2 2 2 3 17 2 2" xfId="3997" xr:uid="{E154F8C9-BF98-40B2-BAA8-81BC461630E4}"/>
    <cellStyle name="Normal 2 2 2 3 17 2 2 2" xfId="6863" xr:uid="{C9F16E13-1548-460E-9F48-EF5A5F298AB4}"/>
    <cellStyle name="Normal 2 2 2 3 17 2 2 2 2" xfId="15505" xr:uid="{455B9887-641A-442C-97F7-944D6CB19E16}"/>
    <cellStyle name="Normal 2 2 2 3 17 2 2 2 2 2" xfId="35873" xr:uid="{2BEF8B13-F719-48E6-ABAE-621ADDD68CDC}"/>
    <cellStyle name="Normal 2 2 2 3 17 2 2 2 3" xfId="22292" xr:uid="{F393486D-0080-454D-8E95-ED165A30301D}"/>
    <cellStyle name="Normal 2 2 2 3 17 2 2 2 3 2" xfId="42660" xr:uid="{F17C2F01-57E5-403A-8E74-57C70D94E0AD}"/>
    <cellStyle name="Normal 2 2 2 3 17 2 2 2 4" xfId="29081" xr:uid="{ECC927C4-4149-42A6-859D-77762460B820}"/>
    <cellStyle name="Normal 2 2 2 3 17 2 2 2 5" xfId="49449" xr:uid="{E0D85EC7-D842-4353-A165-A6C3994F5D8A}"/>
    <cellStyle name="Normal 2 2 2 3 17 2 2 3" xfId="12657" xr:uid="{E2F9D6DC-9EF5-4354-85D3-0660A9F68DA2}"/>
    <cellStyle name="Normal 2 2 2 3 17 2 2 3 2" xfId="33025" xr:uid="{9E8B8CF5-DD6E-4F09-AC79-00D7D348C79D}"/>
    <cellStyle name="Normal 2 2 2 3 17 2 2 4" xfId="19444" xr:uid="{B822B5AE-EDCF-41F2-9291-6EF4FE13ACAE}"/>
    <cellStyle name="Normal 2 2 2 3 17 2 2 4 2" xfId="39812" xr:uid="{BE79AC8D-21F5-47CE-934E-8DF009412D06}"/>
    <cellStyle name="Normal 2 2 2 3 17 2 2 5" xfId="26233" xr:uid="{1DE04A10-168F-4941-9642-5E929A05873C}"/>
    <cellStyle name="Normal 2 2 2 3 17 2 2 6" xfId="46601" xr:uid="{E59C8E43-3929-43CE-93B3-E717859D9ECE}"/>
    <cellStyle name="Normal 2 2 2 3 17 2 2_Exec Drivers" xfId="9350" xr:uid="{3E8028FC-5B57-45D5-8700-0392B138C95C}"/>
    <cellStyle name="Normal 2 2 2 3 17 2 3" xfId="4727" xr:uid="{35BF49B7-B620-456C-BBB1-E3A2BFE83BCF}"/>
    <cellStyle name="Normal 2 2 2 3 17 2 3 2" xfId="7575" xr:uid="{4082DEE8-1A53-4338-BF33-823FDF9E146C}"/>
    <cellStyle name="Normal 2 2 2 3 17 2 3 2 2" xfId="16217" xr:uid="{61AA0342-FD15-4D9E-B320-3D8E950FD6DE}"/>
    <cellStyle name="Normal 2 2 2 3 17 2 3 2 2 2" xfId="36585" xr:uid="{D298C748-6A9A-4751-950E-FB4F3CC66309}"/>
    <cellStyle name="Normal 2 2 2 3 17 2 3 2 3" xfId="23004" xr:uid="{88FFA8E9-884C-4E19-B30A-34BC2726FEB0}"/>
    <cellStyle name="Normal 2 2 2 3 17 2 3 2 3 2" xfId="43372" xr:uid="{E2204EC4-CD74-43DF-8B9F-A2BA894A7B51}"/>
    <cellStyle name="Normal 2 2 2 3 17 2 3 2 4" xfId="29793" xr:uid="{B288F2D6-6499-406B-AF83-8A3C7B1CC0EF}"/>
    <cellStyle name="Normal 2 2 2 3 17 2 3 2 5" xfId="50161" xr:uid="{08BA80A3-C892-4012-9E6B-90914754F610}"/>
    <cellStyle name="Normal 2 2 2 3 17 2 3 3" xfId="13369" xr:uid="{08B724AF-FA39-4AB8-8421-1DBA11AD07A8}"/>
    <cellStyle name="Normal 2 2 2 3 17 2 3 3 2" xfId="33737" xr:uid="{DFD1CB7D-1AEF-439C-9E60-035047E70ED4}"/>
    <cellStyle name="Normal 2 2 2 3 17 2 3 4" xfId="20156" xr:uid="{40003A19-57D3-4EED-BD7B-687244A4D78A}"/>
    <cellStyle name="Normal 2 2 2 3 17 2 3 4 2" xfId="40524" xr:uid="{195207BA-2C2F-494D-B68A-F5FA3A27C5C8}"/>
    <cellStyle name="Normal 2 2 2 3 17 2 3 5" xfId="26945" xr:uid="{E0BE08DF-30E5-4E67-B5FF-9BB7E8B7BC39}"/>
    <cellStyle name="Normal 2 2 2 3 17 2 3 6" xfId="47313" xr:uid="{A8E7962C-A3D4-4E46-B8DB-CE97827AEB00}"/>
    <cellStyle name="Normal 2 2 2 3 17 2 4" xfId="3249" xr:uid="{0822D0DB-ABDF-4CBC-996C-B8724AAC9566}"/>
    <cellStyle name="Normal 2 2 2 3 17 2 4 2" xfId="6151" xr:uid="{F11D6C56-262D-43F7-BA09-B7C92DA0761A}"/>
    <cellStyle name="Normal 2 2 2 3 17 2 4 2 2" xfId="14793" xr:uid="{7DAD7101-25B8-4E80-AB18-573AAA1E9C53}"/>
    <cellStyle name="Normal 2 2 2 3 17 2 4 2 2 2" xfId="35161" xr:uid="{A8A45C3F-DDE9-4112-8C8E-FBB96E235597}"/>
    <cellStyle name="Normal 2 2 2 3 17 2 4 2 3" xfId="21580" xr:uid="{196EBB86-4829-401B-A9BB-4E845B926288}"/>
    <cellStyle name="Normal 2 2 2 3 17 2 4 2 3 2" xfId="41948" xr:uid="{B13C206C-8604-4718-9FB0-4AC6F8AF2F9C}"/>
    <cellStyle name="Normal 2 2 2 3 17 2 4 2 4" xfId="28369" xr:uid="{98AB0681-9CED-4BCF-9270-5AEC098BF839}"/>
    <cellStyle name="Normal 2 2 2 3 17 2 4 2 5" xfId="48737" xr:uid="{31033824-95D1-468A-A8E6-18FF10AA0CA2}"/>
    <cellStyle name="Normal 2 2 2 3 17 2 4 3" xfId="11945" xr:uid="{8F8A60C7-5C19-4164-8D28-2C28B9C8B4A2}"/>
    <cellStyle name="Normal 2 2 2 3 17 2 4 3 2" xfId="32313" xr:uid="{64BE1D2B-5EFE-4F4B-A4E2-DB34A38E7FB4}"/>
    <cellStyle name="Normal 2 2 2 3 17 2 4 4" xfId="18732" xr:uid="{B53A91F6-B33C-441D-BAC5-25756B814446}"/>
    <cellStyle name="Normal 2 2 2 3 17 2 4 4 2" xfId="39100" xr:uid="{A8F112D9-1BBA-466B-9E1A-9028C0D30862}"/>
    <cellStyle name="Normal 2 2 2 3 17 2 4 5" xfId="25521" xr:uid="{14158D78-F0F2-4919-8DA5-6CF0CCD1C925}"/>
    <cellStyle name="Normal 2 2 2 3 17 2 4 6" xfId="45889" xr:uid="{653AAD0D-815B-429A-9F73-CA83D943F0D6}"/>
    <cellStyle name="Normal 2 2 2 3 17 2 5" xfId="5439" xr:uid="{42B8A9F4-2EF2-4344-9B16-74E16B982FAC}"/>
    <cellStyle name="Normal 2 2 2 3 17 2 5 2" xfId="14081" xr:uid="{ABF912E2-4548-47BE-84D8-388A749509A6}"/>
    <cellStyle name="Normal 2 2 2 3 17 2 5 2 2" xfId="34449" xr:uid="{DD637CEA-5563-423A-A73E-1237EBB658B9}"/>
    <cellStyle name="Normal 2 2 2 3 17 2 5 3" xfId="20868" xr:uid="{6A3EC171-A3FB-4ECC-96E2-051D78802EED}"/>
    <cellStyle name="Normal 2 2 2 3 17 2 5 3 2" xfId="41236" xr:uid="{20190F98-A501-4ABB-991F-C3FE56ADFD54}"/>
    <cellStyle name="Normal 2 2 2 3 17 2 5 4" xfId="27657" xr:uid="{6A4BCA00-C9C2-4EA8-887D-659509D9811B}"/>
    <cellStyle name="Normal 2 2 2 3 17 2 5 5" xfId="48025" xr:uid="{07847DB9-AEC0-448F-A1D9-50A1078DE8CB}"/>
    <cellStyle name="Normal 2 2 2 3 17 2 6" xfId="2500" xr:uid="{CF82D8B7-6B32-451B-81DD-013E1095543E}"/>
    <cellStyle name="Normal 2 2 2 3 17 2 6 2" xfId="11233" xr:uid="{BA98000D-2A82-467F-8149-6568DC01FD98}"/>
    <cellStyle name="Normal 2 2 2 3 17 2 6 2 2" xfId="31601" xr:uid="{9C6FAF0C-DDB6-41F9-9B8A-D4B64D8C32F4}"/>
    <cellStyle name="Normal 2 2 2 3 17 2 6 3" xfId="18020" xr:uid="{87ED3698-9AF9-4340-B9C2-1499A6F9D6AE}"/>
    <cellStyle name="Normal 2 2 2 3 17 2 6 3 2" xfId="38388" xr:uid="{8C843DA9-2B66-41D7-8E7C-F1A4E3C41A60}"/>
    <cellStyle name="Normal 2 2 2 3 17 2 6 4" xfId="24809" xr:uid="{11D32A28-B795-48B5-A843-BE733D8C7A82}"/>
    <cellStyle name="Normal 2 2 2 3 17 2 6 5" xfId="45177" xr:uid="{20002F1C-65C5-4547-A525-A2C91F7082C9}"/>
    <cellStyle name="Normal 2 2 2 3 17 2 7" xfId="10427" xr:uid="{7E955ED7-D556-44D3-AD2B-A14A9736C2DB}"/>
    <cellStyle name="Normal 2 2 2 3 17 2 7 2" xfId="30795" xr:uid="{3D128FE1-10DE-43B8-8E75-5900D7C8FCBA}"/>
    <cellStyle name="Normal 2 2 2 3 17 2 8" xfId="17214" xr:uid="{190D725D-06E7-43FD-82ED-B5CC97DF2A20}"/>
    <cellStyle name="Normal 2 2 2 3 17 2 8 2" xfId="37582" xr:uid="{3325D131-FCA6-4B8F-B1D5-86DAC525F9FB}"/>
    <cellStyle name="Normal 2 2 2 3 17 2 9" xfId="24003" xr:uid="{6C08B88E-B6AB-4DC1-A96B-D95D7BA8FEBC}"/>
    <cellStyle name="Normal 2 2 2 3 17 2_Exec Drivers" xfId="8271" xr:uid="{E0A74F32-4C39-4529-A0FE-B713030664B3}"/>
    <cellStyle name="Normal 2 2 2 3 17 3" xfId="3596" xr:uid="{E77C4070-9CEB-42D1-BB36-623C77195BDE}"/>
    <cellStyle name="Normal 2 2 2 3 17 3 2" xfId="6480" xr:uid="{859BC915-C57E-4983-875B-8D3E52FB0F3B}"/>
    <cellStyle name="Normal 2 2 2 3 17 3 2 2" xfId="15122" xr:uid="{59F3203E-FE92-4A97-BE11-7B251F9EB880}"/>
    <cellStyle name="Normal 2 2 2 3 17 3 2 2 2" xfId="35490" xr:uid="{76C80536-CC1C-4A0E-9B93-9910563706C6}"/>
    <cellStyle name="Normal 2 2 2 3 17 3 2 3" xfId="21909" xr:uid="{45A3B704-456E-4FB3-81EF-FEF7B6437EB0}"/>
    <cellStyle name="Normal 2 2 2 3 17 3 2 3 2" xfId="42277" xr:uid="{8B016DE2-1535-49B2-A1BF-E2A2FDC2A26B}"/>
    <cellStyle name="Normal 2 2 2 3 17 3 2 4" xfId="28698" xr:uid="{59451A51-D4DA-4AFC-A885-7643FD0A2CDC}"/>
    <cellStyle name="Normal 2 2 2 3 17 3 2 5" xfId="49066" xr:uid="{1836E738-6092-4DA5-8DAB-E55F1FD4805E}"/>
    <cellStyle name="Normal 2 2 2 3 17 3 3" xfId="12274" xr:uid="{785AE93B-60D3-45E0-84E0-D812AA48C094}"/>
    <cellStyle name="Normal 2 2 2 3 17 3 3 2" xfId="32642" xr:uid="{4514C454-6D9B-4973-90AF-63049850057F}"/>
    <cellStyle name="Normal 2 2 2 3 17 3 4" xfId="19061" xr:uid="{643FE9AE-F90E-4118-AB1D-B4EE99F3311E}"/>
    <cellStyle name="Normal 2 2 2 3 17 3 4 2" xfId="39429" xr:uid="{1429F493-C55C-4A1B-B09A-225F1C66EAA9}"/>
    <cellStyle name="Normal 2 2 2 3 17 3 5" xfId="25850" xr:uid="{522BC285-0B9B-4908-89FE-20BA435248F9}"/>
    <cellStyle name="Normal 2 2 2 3 17 3 6" xfId="46218" xr:uid="{76798DCE-4808-40F3-8BB0-7AF89A87A38E}"/>
    <cellStyle name="Normal 2 2 2 3 17 3_Exec Drivers" xfId="9043" xr:uid="{00D2D113-13DF-4FD7-9628-ADDAE8329BC3}"/>
    <cellStyle name="Normal 2 2 2 3 17 4" xfId="4344" xr:uid="{304CA10F-EDB3-4384-86DF-C8D66B3D86AA}"/>
    <cellStyle name="Normal 2 2 2 3 17 4 2" xfId="7192" xr:uid="{9874075D-8468-4869-AF6B-D31A5D200CD1}"/>
    <cellStyle name="Normal 2 2 2 3 17 4 2 2" xfId="15834" xr:uid="{12E95CDC-6E9B-4FA8-BFD9-A82EDA037852}"/>
    <cellStyle name="Normal 2 2 2 3 17 4 2 2 2" xfId="36202" xr:uid="{854F5DCA-FA41-4ED8-8CF5-20DA2019B3A3}"/>
    <cellStyle name="Normal 2 2 2 3 17 4 2 3" xfId="22621" xr:uid="{A48544FB-5D7E-40B0-A354-E961281BFB43}"/>
    <cellStyle name="Normal 2 2 2 3 17 4 2 3 2" xfId="42989" xr:uid="{D5E6EE5F-232C-460F-ABA3-3B9E1C003E35}"/>
    <cellStyle name="Normal 2 2 2 3 17 4 2 4" xfId="29410" xr:uid="{E37E09F4-284D-4274-965F-FC6152BDD722}"/>
    <cellStyle name="Normal 2 2 2 3 17 4 2 5" xfId="49778" xr:uid="{65F37936-137A-4FB1-9A64-B5021551C101}"/>
    <cellStyle name="Normal 2 2 2 3 17 4 3" xfId="12986" xr:uid="{6401E1FD-FCFF-475E-9C30-56AE544B3C4C}"/>
    <cellStyle name="Normal 2 2 2 3 17 4 3 2" xfId="33354" xr:uid="{105A7604-5EF6-4FF1-816A-F15520534C46}"/>
    <cellStyle name="Normal 2 2 2 3 17 4 4" xfId="19773" xr:uid="{FE1A9223-D5EA-4082-B3F0-FD204EA5297D}"/>
    <cellStyle name="Normal 2 2 2 3 17 4 4 2" xfId="40141" xr:uid="{56E3789B-7BCF-4FE7-9A3E-5AB27558BBE9}"/>
    <cellStyle name="Normal 2 2 2 3 17 4 5" xfId="26562" xr:uid="{694A5C4C-97AB-4CF2-909F-A30749251729}"/>
    <cellStyle name="Normal 2 2 2 3 17 4 6" xfId="46930" xr:uid="{05D82E36-7BED-4C8D-B2C8-3C6C88EB83A9}"/>
    <cellStyle name="Normal 2 2 2 3 17 5" xfId="2848" xr:uid="{E2E68CA7-FEFE-4C1F-A5DC-7831488918E0}"/>
    <cellStyle name="Normal 2 2 2 3 17 5 2" xfId="5768" xr:uid="{887FF126-2BBF-4046-BBE0-C320D969D5DE}"/>
    <cellStyle name="Normal 2 2 2 3 17 5 2 2" xfId="14410" xr:uid="{19FB5A9D-C9C5-44FB-A8F1-BB4788D22BE7}"/>
    <cellStyle name="Normal 2 2 2 3 17 5 2 2 2" xfId="34778" xr:uid="{41608AC1-300E-4ADF-BAEC-13B10A9EBA5E}"/>
    <cellStyle name="Normal 2 2 2 3 17 5 2 3" xfId="21197" xr:uid="{B698308E-82D7-4D9F-A4A1-0F0FE551B132}"/>
    <cellStyle name="Normal 2 2 2 3 17 5 2 3 2" xfId="41565" xr:uid="{D3B421B1-6433-4761-8D34-F35A25F2C9A6}"/>
    <cellStyle name="Normal 2 2 2 3 17 5 2 4" xfId="27986" xr:uid="{996CFBE4-BBED-4F6E-927A-334C7BFFE8F3}"/>
    <cellStyle name="Normal 2 2 2 3 17 5 2 5" xfId="48354" xr:uid="{9A7B5A27-C5E6-422E-8AC3-5661DB065EC2}"/>
    <cellStyle name="Normal 2 2 2 3 17 5 3" xfId="11562" xr:uid="{AD1E59A1-E9F4-4DF1-908E-F1FBB5D4D514}"/>
    <cellStyle name="Normal 2 2 2 3 17 5 3 2" xfId="31930" xr:uid="{199E8574-A6A1-4E13-A797-0287FBD55F45}"/>
    <cellStyle name="Normal 2 2 2 3 17 5 4" xfId="18349" xr:uid="{1FEA0C6A-85B9-441A-8CDD-F25E451628C8}"/>
    <cellStyle name="Normal 2 2 2 3 17 5 4 2" xfId="38717" xr:uid="{0A99BC51-3430-4A99-A826-4785A3B6D717}"/>
    <cellStyle name="Normal 2 2 2 3 17 5 5" xfId="25138" xr:uid="{E9100C39-033F-400F-8E9E-033A8C5F416F}"/>
    <cellStyle name="Normal 2 2 2 3 17 5 6" xfId="45506" xr:uid="{8DFC4A9A-B632-47FA-9DA5-6DD627E2ABF9}"/>
    <cellStyle name="Normal 2 2 2 3 17 6" xfId="5056" xr:uid="{4E83B7BA-AFD0-4CD9-B481-FE3FF6247928}"/>
    <cellStyle name="Normal 2 2 2 3 17 6 2" xfId="13698" xr:uid="{1174F385-F01F-4063-B1B3-4D1E3F486259}"/>
    <cellStyle name="Normal 2 2 2 3 17 6 2 2" xfId="34066" xr:uid="{FAF4A478-1C35-4EC1-AF3B-527C9C7766C9}"/>
    <cellStyle name="Normal 2 2 2 3 17 6 3" xfId="20485" xr:uid="{758EA494-A06A-481E-8C25-B0973DE4029F}"/>
    <cellStyle name="Normal 2 2 2 3 17 6 3 2" xfId="40853" xr:uid="{DEA23ECB-D13A-413F-86C5-D9827D9A96F1}"/>
    <cellStyle name="Normal 2 2 2 3 17 6 4" xfId="27274" xr:uid="{17D52CD7-2764-41D9-93A3-F0B3B3FBF163}"/>
    <cellStyle name="Normal 2 2 2 3 17 6 5" xfId="47642" xr:uid="{205160A1-BD3C-4258-8C57-473DCA5D3CF2}"/>
    <cellStyle name="Normal 2 2 2 3 17 7" xfId="1967" xr:uid="{FFDB0A53-27FD-4A99-BA95-7097704433C4}"/>
    <cellStyle name="Normal 2 2 2 3 17 7 2" xfId="10850" xr:uid="{15A1E3DE-1721-41C9-BEB7-F4915BAEC9A7}"/>
    <cellStyle name="Normal 2 2 2 3 17 7 2 2" xfId="31218" xr:uid="{036E946B-B88F-439B-BDC7-FC527AB9DF6B}"/>
    <cellStyle name="Normal 2 2 2 3 17 7 3" xfId="17637" xr:uid="{AF9C67D7-BD6F-4912-9817-525B2A1633C0}"/>
    <cellStyle name="Normal 2 2 2 3 17 7 3 2" xfId="38005" xr:uid="{B344510A-1DEA-40E8-8D3D-F6312CE4E59E}"/>
    <cellStyle name="Normal 2 2 2 3 17 7 4" xfId="24426" xr:uid="{B597B780-E724-40BB-8A2E-96D8ADF6C815}"/>
    <cellStyle name="Normal 2 2 2 3 17 7 5" xfId="44794" xr:uid="{FA3A1752-BCAB-4EEF-8292-EE61D43E1281}"/>
    <cellStyle name="Normal 2 2 2 3 17 8" xfId="9843" xr:uid="{0C9A3D87-319C-4BA3-BB73-54C0677B4D45}"/>
    <cellStyle name="Normal 2 2 2 3 17 8 2" xfId="30211" xr:uid="{65FD48BC-58C5-4181-9F8C-F95BC12C71AC}"/>
    <cellStyle name="Normal 2 2 2 3 17 9" xfId="16631" xr:uid="{C39CACAC-828D-4379-BB52-E18C6F545721}"/>
    <cellStyle name="Normal 2 2 2 3 17 9 2" xfId="36999" xr:uid="{4E12E59D-6E5B-4D24-91EB-25601A1D49DF}"/>
    <cellStyle name="Normal 2 2 2 3 17_Exec Drivers" xfId="9502" xr:uid="{F7C10DE6-EA93-4438-8A5A-51D1FA47A174}"/>
    <cellStyle name="Normal 2 2 2 3 18" xfId="267" xr:uid="{291D39C8-2981-46AA-8AC3-4F611CBEA395}"/>
    <cellStyle name="Normal 2 2 2 3 18 10" xfId="23427" xr:uid="{7BEBDCCD-3BA2-4B58-A5BB-A8AA74833310}"/>
    <cellStyle name="Normal 2 2 2 3 18 11" xfId="43795" xr:uid="{630176D2-E5F8-4D5D-8F51-703F17AFF256}"/>
    <cellStyle name="Normal 2 2 2 3 18 2" xfId="1518" xr:uid="{BA8C06D8-8321-4222-BECE-F2B2DC37F8E9}"/>
    <cellStyle name="Normal 2 2 2 3 18 2 10" xfId="44378" xr:uid="{2BFA7BC8-D2DA-44A0-973F-163776FBD171}"/>
    <cellStyle name="Normal 2 2 2 3 18 2 2" xfId="3984" xr:uid="{AB5E86AE-D4A4-49F1-AEA5-5106CAF0EE19}"/>
    <cellStyle name="Normal 2 2 2 3 18 2 2 2" xfId="6856" xr:uid="{ED76E51D-4D2D-440B-864E-873E7DC6BFD9}"/>
    <cellStyle name="Normal 2 2 2 3 18 2 2 2 2" xfId="15498" xr:uid="{CE9C82CF-A037-4AE1-B414-59CDC59D6E5E}"/>
    <cellStyle name="Normal 2 2 2 3 18 2 2 2 2 2" xfId="35866" xr:uid="{BF0B1A62-01A7-4E36-848D-217A930DBA47}"/>
    <cellStyle name="Normal 2 2 2 3 18 2 2 2 3" xfId="22285" xr:uid="{816BE27D-F051-41C7-9896-87AEC92284A3}"/>
    <cellStyle name="Normal 2 2 2 3 18 2 2 2 3 2" xfId="42653" xr:uid="{F9B290D0-8F7D-4CF7-9D16-3113D3736311}"/>
    <cellStyle name="Normal 2 2 2 3 18 2 2 2 4" xfId="29074" xr:uid="{33B1E4FC-21A7-4F65-AC15-0CD2ED9FF5C4}"/>
    <cellStyle name="Normal 2 2 2 3 18 2 2 2 5" xfId="49442" xr:uid="{0D6E39CB-6D21-4DB2-BDA8-AA0AA34814D5}"/>
    <cellStyle name="Normal 2 2 2 3 18 2 2 3" xfId="12650" xr:uid="{366466EE-36F1-4DAC-AF53-4D0985680BFD}"/>
    <cellStyle name="Normal 2 2 2 3 18 2 2 3 2" xfId="33018" xr:uid="{F2F1C8E2-58ED-42E7-B2BB-CBFAC64D0F6F}"/>
    <cellStyle name="Normal 2 2 2 3 18 2 2 4" xfId="19437" xr:uid="{2A44026C-A74B-49A4-909C-EDD661208C99}"/>
    <cellStyle name="Normal 2 2 2 3 18 2 2 4 2" xfId="39805" xr:uid="{87218DB3-49E5-486F-B9BE-AB92BD1288CB}"/>
    <cellStyle name="Normal 2 2 2 3 18 2 2 5" xfId="26226" xr:uid="{51FE9D96-66DD-4727-A5EA-274F5B9AF5CE}"/>
    <cellStyle name="Normal 2 2 2 3 18 2 2 6" xfId="46594" xr:uid="{D34D7BDC-0A81-48D8-8C00-68D7ACF5F00A}"/>
    <cellStyle name="Normal 2 2 2 3 18 2 2_Exec Drivers" xfId="8202" xr:uid="{A1A8F7F8-D8D4-4DE7-9F5C-6F713CC565EF}"/>
    <cellStyle name="Normal 2 2 2 3 18 2 3" xfId="4720" xr:uid="{86D9F4F0-D2A4-4BE9-9078-7C75A7A4E5ED}"/>
    <cellStyle name="Normal 2 2 2 3 18 2 3 2" xfId="7568" xr:uid="{EE2FA486-B8C9-4F37-8DE6-47DDFAD387C2}"/>
    <cellStyle name="Normal 2 2 2 3 18 2 3 2 2" xfId="16210" xr:uid="{B598C082-EE10-4C4E-A6A3-F8D29BA43081}"/>
    <cellStyle name="Normal 2 2 2 3 18 2 3 2 2 2" xfId="36578" xr:uid="{4D800105-7589-47E7-9CEB-6E5039B0220F}"/>
    <cellStyle name="Normal 2 2 2 3 18 2 3 2 3" xfId="22997" xr:uid="{4282857B-D047-43DE-9EC5-5CF5EB36AD1E}"/>
    <cellStyle name="Normal 2 2 2 3 18 2 3 2 3 2" xfId="43365" xr:uid="{95EDCB19-0F32-4034-B0E0-907EC20753AE}"/>
    <cellStyle name="Normal 2 2 2 3 18 2 3 2 4" xfId="29786" xr:uid="{1F4E902B-1F35-4CFE-8F3F-54EFDD54FEB9}"/>
    <cellStyle name="Normal 2 2 2 3 18 2 3 2 5" xfId="50154" xr:uid="{96EBC4D7-1D2E-479E-8F04-B4B3BF5AC65B}"/>
    <cellStyle name="Normal 2 2 2 3 18 2 3 3" xfId="13362" xr:uid="{C9482BED-8DAB-4E53-96C2-5E3D22289DEE}"/>
    <cellStyle name="Normal 2 2 2 3 18 2 3 3 2" xfId="33730" xr:uid="{EDE9F06A-E512-49EC-B7C8-D8B842321755}"/>
    <cellStyle name="Normal 2 2 2 3 18 2 3 4" xfId="20149" xr:uid="{09C6AE53-4EFA-4FC5-8D60-17CB9071FA10}"/>
    <cellStyle name="Normal 2 2 2 3 18 2 3 4 2" xfId="40517" xr:uid="{F3C56F00-389C-4A3A-A886-75A1E678F67B}"/>
    <cellStyle name="Normal 2 2 2 3 18 2 3 5" xfId="26938" xr:uid="{E84B04E0-AEAD-41F5-A011-69F1CBF7AB06}"/>
    <cellStyle name="Normal 2 2 2 3 18 2 3 6" xfId="47306" xr:uid="{3CAB4F8B-19A9-4882-AF0C-DAED0EFF1490}"/>
    <cellStyle name="Normal 2 2 2 3 18 2 4" xfId="3236" xr:uid="{4C488D43-344D-45A4-B317-EC4663720B9E}"/>
    <cellStyle name="Normal 2 2 2 3 18 2 4 2" xfId="6144" xr:uid="{33B0103B-E702-4821-977B-48570EB48D88}"/>
    <cellStyle name="Normal 2 2 2 3 18 2 4 2 2" xfId="14786" xr:uid="{11B97EF7-1ACA-434E-8513-57C3BE90DC7E}"/>
    <cellStyle name="Normal 2 2 2 3 18 2 4 2 2 2" xfId="35154" xr:uid="{C357A27D-A402-42A8-A06D-464AA2671B79}"/>
    <cellStyle name="Normal 2 2 2 3 18 2 4 2 3" xfId="21573" xr:uid="{2FDC8145-4C6A-4DC9-BB9B-8339DC942DB9}"/>
    <cellStyle name="Normal 2 2 2 3 18 2 4 2 3 2" xfId="41941" xr:uid="{464C0E28-2ADF-4084-8EE0-7E9DB71B6420}"/>
    <cellStyle name="Normal 2 2 2 3 18 2 4 2 4" xfId="28362" xr:uid="{AB1E8317-EAB7-4E47-B771-DEC0A6FD64A5}"/>
    <cellStyle name="Normal 2 2 2 3 18 2 4 2 5" xfId="48730" xr:uid="{92128DF9-5070-49DC-B571-E3B58A47458C}"/>
    <cellStyle name="Normal 2 2 2 3 18 2 4 3" xfId="11938" xr:uid="{18F12042-AF08-4A54-9F68-B6647DE69188}"/>
    <cellStyle name="Normal 2 2 2 3 18 2 4 3 2" xfId="32306" xr:uid="{B424A204-B160-4FFD-B4A1-F2AC8366C8E3}"/>
    <cellStyle name="Normal 2 2 2 3 18 2 4 4" xfId="18725" xr:uid="{33BD88E6-21FA-4EF4-8765-7DF842B104E6}"/>
    <cellStyle name="Normal 2 2 2 3 18 2 4 4 2" xfId="39093" xr:uid="{4151CF4D-284A-4AB1-AB83-B5821D1BDDE0}"/>
    <cellStyle name="Normal 2 2 2 3 18 2 4 5" xfId="25514" xr:uid="{45EB6A27-E885-4B3E-BCDA-868939780F9C}"/>
    <cellStyle name="Normal 2 2 2 3 18 2 4 6" xfId="45882" xr:uid="{D7DDF9B0-0905-4FA2-9C6B-79507B9B53B1}"/>
    <cellStyle name="Normal 2 2 2 3 18 2 5" xfId="5432" xr:uid="{8E5CF778-441E-44AC-88FC-0F3DD2AA8AF8}"/>
    <cellStyle name="Normal 2 2 2 3 18 2 5 2" xfId="14074" xr:uid="{F77E9187-69A7-4BEC-AE75-268AEF59B6EB}"/>
    <cellStyle name="Normal 2 2 2 3 18 2 5 2 2" xfId="34442" xr:uid="{BA821035-B4B0-40D7-9B18-A5B240DFE80D}"/>
    <cellStyle name="Normal 2 2 2 3 18 2 5 3" xfId="20861" xr:uid="{EC367131-D830-499A-998C-44CE52A253E9}"/>
    <cellStyle name="Normal 2 2 2 3 18 2 5 3 2" xfId="41229" xr:uid="{5F63050B-67D4-47C1-B018-509704A3B1E4}"/>
    <cellStyle name="Normal 2 2 2 3 18 2 5 4" xfId="27650" xr:uid="{5E5E9898-D6A1-4041-A17D-2FDE8B2F81C1}"/>
    <cellStyle name="Normal 2 2 2 3 18 2 5 5" xfId="48018" xr:uid="{9D354B3B-E632-4970-99AA-A3FF64546186}"/>
    <cellStyle name="Normal 2 2 2 3 18 2 6" xfId="2487" xr:uid="{77A65BFD-967D-4E60-B095-3351B6A5ABFE}"/>
    <cellStyle name="Normal 2 2 2 3 18 2 6 2" xfId="11226" xr:uid="{34053C29-AF22-4B0A-B674-F4508D34685A}"/>
    <cellStyle name="Normal 2 2 2 3 18 2 6 2 2" xfId="31594" xr:uid="{A6D961E5-63B8-4165-B7A0-5F9E177DAF53}"/>
    <cellStyle name="Normal 2 2 2 3 18 2 6 3" xfId="18013" xr:uid="{9D6D4D38-09B0-44BB-8A89-19BB20DE6DF4}"/>
    <cellStyle name="Normal 2 2 2 3 18 2 6 3 2" xfId="38381" xr:uid="{37A34B38-5FA6-42C6-AD9E-A2408509635D}"/>
    <cellStyle name="Normal 2 2 2 3 18 2 6 4" xfId="24802" xr:uid="{5364635E-DB9C-451F-A2D5-71140262F99F}"/>
    <cellStyle name="Normal 2 2 2 3 18 2 6 5" xfId="45170" xr:uid="{1687D5FF-CE2A-4FB7-A035-98F90AA6AEFB}"/>
    <cellStyle name="Normal 2 2 2 3 18 2 7" xfId="10434" xr:uid="{B2AB3FB6-5AB3-4001-B84F-269B1E7108BB}"/>
    <cellStyle name="Normal 2 2 2 3 18 2 7 2" xfId="30802" xr:uid="{5F857E3C-4A87-4CA7-ABF8-4CBAB87B335B}"/>
    <cellStyle name="Normal 2 2 2 3 18 2 8" xfId="17221" xr:uid="{D9A10C1E-8878-489F-8081-1F7A8ACC2978}"/>
    <cellStyle name="Normal 2 2 2 3 18 2 8 2" xfId="37589" xr:uid="{EEC9BB33-5749-43AB-99D4-8831C42CDF0D}"/>
    <cellStyle name="Normal 2 2 2 3 18 2 9" xfId="24010" xr:uid="{9A4DB3B9-9984-4D68-AFDF-A57835148133}"/>
    <cellStyle name="Normal 2 2 2 3 18 2_Exec Drivers" xfId="9473" xr:uid="{E35AAD48-9075-446F-996D-74F8ACE150C7}"/>
    <cellStyle name="Normal 2 2 2 3 18 3" xfId="3597" xr:uid="{91167A6B-1D6C-4B05-A691-5AC0F51BAA5E}"/>
    <cellStyle name="Normal 2 2 2 3 18 3 2" xfId="6481" xr:uid="{9753730C-358A-4F80-B41E-09E624BF0AC6}"/>
    <cellStyle name="Normal 2 2 2 3 18 3 2 2" xfId="15123" xr:uid="{101CC481-B19D-46B4-BBFA-2B04D2C89F61}"/>
    <cellStyle name="Normal 2 2 2 3 18 3 2 2 2" xfId="35491" xr:uid="{B36DAD28-CA33-42DE-BE23-A77F940E80C1}"/>
    <cellStyle name="Normal 2 2 2 3 18 3 2 3" xfId="21910" xr:uid="{80E1843E-0007-4756-B773-41EB8A08F28C}"/>
    <cellStyle name="Normal 2 2 2 3 18 3 2 3 2" xfId="42278" xr:uid="{A3C8C390-FC12-4B0A-8802-32C579EE7C43}"/>
    <cellStyle name="Normal 2 2 2 3 18 3 2 4" xfId="28699" xr:uid="{2B06FF3E-9E9B-466E-9465-F248EE5AC496}"/>
    <cellStyle name="Normal 2 2 2 3 18 3 2 5" xfId="49067" xr:uid="{8861CBAD-A281-4B36-9A1C-1FAB9298AFA6}"/>
    <cellStyle name="Normal 2 2 2 3 18 3 3" xfId="12275" xr:uid="{438F46E9-6577-447D-946A-8076246FAFCF}"/>
    <cellStyle name="Normal 2 2 2 3 18 3 3 2" xfId="32643" xr:uid="{725650CC-9EFC-4258-86B5-26F75A351635}"/>
    <cellStyle name="Normal 2 2 2 3 18 3 4" xfId="19062" xr:uid="{CFF9B26E-383C-46DD-97D6-FB86F13BA614}"/>
    <cellStyle name="Normal 2 2 2 3 18 3 4 2" xfId="39430" xr:uid="{0738C35C-BE61-4C24-8C12-EE89B484298C}"/>
    <cellStyle name="Normal 2 2 2 3 18 3 5" xfId="25851" xr:uid="{9AAE1365-C248-4E82-81F1-288032B8ABE5}"/>
    <cellStyle name="Normal 2 2 2 3 18 3 6" xfId="46219" xr:uid="{D1221649-0F76-4224-ADCB-080B05E0562B}"/>
    <cellStyle name="Normal 2 2 2 3 18 3_Exec Drivers" xfId="8567" xr:uid="{AF35CB15-FCDA-43D1-92DB-B6542F7DCFB7}"/>
    <cellStyle name="Normal 2 2 2 3 18 4" xfId="4345" xr:uid="{66D4C238-8CDB-4CD1-B7DC-77F541115E92}"/>
    <cellStyle name="Normal 2 2 2 3 18 4 2" xfId="7193" xr:uid="{83C3F73B-16C4-479D-A75B-33A06F2432D2}"/>
    <cellStyle name="Normal 2 2 2 3 18 4 2 2" xfId="15835" xr:uid="{7FC9C5B6-D548-4D50-893C-459A6FC4F6BD}"/>
    <cellStyle name="Normal 2 2 2 3 18 4 2 2 2" xfId="36203" xr:uid="{974A6378-16D5-444C-B10C-81D0162774D9}"/>
    <cellStyle name="Normal 2 2 2 3 18 4 2 3" xfId="22622" xr:uid="{9B9F62BA-CB30-442B-8416-C04244F54F58}"/>
    <cellStyle name="Normal 2 2 2 3 18 4 2 3 2" xfId="42990" xr:uid="{18AACC6D-2482-4DBF-9D2E-473D68EFE19A}"/>
    <cellStyle name="Normal 2 2 2 3 18 4 2 4" xfId="29411" xr:uid="{A3745F45-9598-4850-842E-7FDE2993D557}"/>
    <cellStyle name="Normal 2 2 2 3 18 4 2 5" xfId="49779" xr:uid="{3C077CFE-FBAA-4458-8E4C-46D0B9D92BC3}"/>
    <cellStyle name="Normal 2 2 2 3 18 4 3" xfId="12987" xr:uid="{563C87F5-7071-4262-9D91-D0B4A5700042}"/>
    <cellStyle name="Normal 2 2 2 3 18 4 3 2" xfId="33355" xr:uid="{D0CC9B92-ED73-41FB-A9A9-A64D77D21EC7}"/>
    <cellStyle name="Normal 2 2 2 3 18 4 4" xfId="19774" xr:uid="{1CA73592-8BEC-4A7F-AEF8-E6695AEB62F3}"/>
    <cellStyle name="Normal 2 2 2 3 18 4 4 2" xfId="40142" xr:uid="{3BFA2505-B9F9-4CEA-A15D-85B3F52717ED}"/>
    <cellStyle name="Normal 2 2 2 3 18 4 5" xfId="26563" xr:uid="{A01B363A-7457-40C7-91CE-4DA90654584D}"/>
    <cellStyle name="Normal 2 2 2 3 18 4 6" xfId="46931" xr:uid="{4118C39E-C010-44F3-8FBB-A9DD1855107D}"/>
    <cellStyle name="Normal 2 2 2 3 18 5" xfId="2849" xr:uid="{5512AF9E-46E4-4748-8802-BD54FE8988C8}"/>
    <cellStyle name="Normal 2 2 2 3 18 5 2" xfId="5769" xr:uid="{027585B0-B8AF-4D19-8BD7-D69FF3BB22C5}"/>
    <cellStyle name="Normal 2 2 2 3 18 5 2 2" xfId="14411" xr:uid="{A08731AF-D9D2-4290-BA96-941120440965}"/>
    <cellStyle name="Normal 2 2 2 3 18 5 2 2 2" xfId="34779" xr:uid="{A659A4E4-C7C7-4FDF-8AD1-8A8ECAE67DC4}"/>
    <cellStyle name="Normal 2 2 2 3 18 5 2 3" xfId="21198" xr:uid="{34AB4F78-AB1A-4E10-B0B4-1D79B40DA49B}"/>
    <cellStyle name="Normal 2 2 2 3 18 5 2 3 2" xfId="41566" xr:uid="{E56D73A5-8EE4-4812-AFB1-6A1D14C9BD0C}"/>
    <cellStyle name="Normal 2 2 2 3 18 5 2 4" xfId="27987" xr:uid="{AAD8E5BA-C51E-41BF-9F09-47FB562DBC72}"/>
    <cellStyle name="Normal 2 2 2 3 18 5 2 5" xfId="48355" xr:uid="{03D9988C-0AA7-41D5-8597-ABCC2E04DDE6}"/>
    <cellStyle name="Normal 2 2 2 3 18 5 3" xfId="11563" xr:uid="{E5A9EFC7-26F7-4046-8E89-3C20E83023F9}"/>
    <cellStyle name="Normal 2 2 2 3 18 5 3 2" xfId="31931" xr:uid="{8391FBCA-32B3-426E-BDED-3F20CAA5FF74}"/>
    <cellStyle name="Normal 2 2 2 3 18 5 4" xfId="18350" xr:uid="{95E275DA-B827-4A2E-A8CE-6756E8081E4F}"/>
    <cellStyle name="Normal 2 2 2 3 18 5 4 2" xfId="38718" xr:uid="{2D24FFE1-22F1-4FCA-B4B1-42CAE63B6B98}"/>
    <cellStyle name="Normal 2 2 2 3 18 5 5" xfId="25139" xr:uid="{89D684DD-A594-448C-8EAA-EF9335F0BF03}"/>
    <cellStyle name="Normal 2 2 2 3 18 5 6" xfId="45507" xr:uid="{CA3AA845-9337-4C84-B6DC-D9EAEF94E047}"/>
    <cellStyle name="Normal 2 2 2 3 18 6" xfId="5057" xr:uid="{206032FC-9839-44E5-B548-564D31C1EBD5}"/>
    <cellStyle name="Normal 2 2 2 3 18 6 2" xfId="13699" xr:uid="{5AC39BFE-16A8-4452-872D-E83DC62120C0}"/>
    <cellStyle name="Normal 2 2 2 3 18 6 2 2" xfId="34067" xr:uid="{A456E3BE-B77F-4E48-9C98-54DC2A4435E9}"/>
    <cellStyle name="Normal 2 2 2 3 18 6 3" xfId="20486" xr:uid="{FE46A1AF-E320-4CE0-B846-DD3F9097FBC9}"/>
    <cellStyle name="Normal 2 2 2 3 18 6 3 2" xfId="40854" xr:uid="{B9AF65B3-9E9B-4769-9E7C-FE5642EDFB8F}"/>
    <cellStyle name="Normal 2 2 2 3 18 6 4" xfId="27275" xr:uid="{E780FD38-9216-4F99-A91C-6923EF11C83C}"/>
    <cellStyle name="Normal 2 2 2 3 18 6 5" xfId="47643" xr:uid="{4E942B77-21A8-434B-9349-72FDA9B3D1B0}"/>
    <cellStyle name="Normal 2 2 2 3 18 7" xfId="1968" xr:uid="{4B417CBA-3479-492D-8C61-E5E37B86BBF4}"/>
    <cellStyle name="Normal 2 2 2 3 18 7 2" xfId="10851" xr:uid="{FA520DC4-0A47-480D-B4D1-6E8A62E2FAC2}"/>
    <cellStyle name="Normal 2 2 2 3 18 7 2 2" xfId="31219" xr:uid="{87FD1B35-6712-4919-A0ED-1FCF34DD1B96}"/>
    <cellStyle name="Normal 2 2 2 3 18 7 3" xfId="17638" xr:uid="{25A77A54-E20E-42AD-B612-6E2576E36BF0}"/>
    <cellStyle name="Normal 2 2 2 3 18 7 3 2" xfId="38006" xr:uid="{FA68E4FB-D898-4E93-A3A0-69390E6C49EF}"/>
    <cellStyle name="Normal 2 2 2 3 18 7 4" xfId="24427" xr:uid="{E8C70AF6-7A50-42AB-83E0-A45C32C26ADB}"/>
    <cellStyle name="Normal 2 2 2 3 18 7 5" xfId="44795" xr:uid="{31F9510A-5440-4DD4-AD12-3D8D2B78571F}"/>
    <cellStyle name="Normal 2 2 2 3 18 8" xfId="9850" xr:uid="{8D0C72AA-B7E6-4417-9C85-E04FD82F3D80}"/>
    <cellStyle name="Normal 2 2 2 3 18 8 2" xfId="30218" xr:uid="{8A7F74C3-7DF7-4845-80F8-AD3333E3D6A9}"/>
    <cellStyle name="Normal 2 2 2 3 18 9" xfId="16638" xr:uid="{D6B147DA-1493-4D3C-ABEE-5981150B2C47}"/>
    <cellStyle name="Normal 2 2 2 3 18 9 2" xfId="37006" xr:uid="{DEA8E4A7-F11E-481F-84CD-FCDD1C541F8B}"/>
    <cellStyle name="Normal 2 2 2 3 18_Exec Drivers" xfId="8852" xr:uid="{3920FF28-1F87-44C0-B7EF-CF3F2FDCAB88}"/>
    <cellStyle name="Normal 2 2 2 3 19" xfId="280" xr:uid="{EC8BCF22-175D-408A-9052-2B1117E86559}"/>
    <cellStyle name="Normal 2 2 2 3 19 10" xfId="23434" xr:uid="{3E61BBCA-2B88-4052-9993-147176F9123C}"/>
    <cellStyle name="Normal 2 2 2 3 19 11" xfId="43802" xr:uid="{404756AC-2FFA-4462-A17C-53FC5AEFBEA6}"/>
    <cellStyle name="Normal 2 2 2 3 19 2" xfId="1525" xr:uid="{440DA249-562D-4DCA-A37D-A5C2C64761BC}"/>
    <cellStyle name="Normal 2 2 2 3 19 2 10" xfId="44385" xr:uid="{CD761291-0EB8-4F5A-9CD5-81C4C4FB0432}"/>
    <cellStyle name="Normal 2 2 2 3 19 2 2" xfId="3977" xr:uid="{018FE27A-5C91-4EF3-B689-6FF3E08DAE1D}"/>
    <cellStyle name="Normal 2 2 2 3 19 2 2 2" xfId="6849" xr:uid="{CED21659-CFF4-47E9-8283-B2A91F517F2D}"/>
    <cellStyle name="Normal 2 2 2 3 19 2 2 2 2" xfId="15491" xr:uid="{194B6FF2-B6DB-45BE-BB9A-354B4581ECCA}"/>
    <cellStyle name="Normal 2 2 2 3 19 2 2 2 2 2" xfId="35859" xr:uid="{879D124E-E387-4242-8BC8-67224D51240C}"/>
    <cellStyle name="Normal 2 2 2 3 19 2 2 2 3" xfId="22278" xr:uid="{53F8140A-F6E7-4BDA-ABC8-D7D20F57511F}"/>
    <cellStyle name="Normal 2 2 2 3 19 2 2 2 3 2" xfId="42646" xr:uid="{452ECCE8-2399-4DE6-8AFE-077C179BE10F}"/>
    <cellStyle name="Normal 2 2 2 3 19 2 2 2 4" xfId="29067" xr:uid="{54A06D2B-7DCF-4B8F-826A-49F78B25E699}"/>
    <cellStyle name="Normal 2 2 2 3 19 2 2 2 5" xfId="49435" xr:uid="{FD3CBA55-0482-47E3-B571-0573B001B2C2}"/>
    <cellStyle name="Normal 2 2 2 3 19 2 2 3" xfId="12643" xr:uid="{6953C88C-C457-4E62-A2EF-5F49798D1653}"/>
    <cellStyle name="Normal 2 2 2 3 19 2 2 3 2" xfId="33011" xr:uid="{D4691C4C-0080-4597-8382-772A7859118E}"/>
    <cellStyle name="Normal 2 2 2 3 19 2 2 4" xfId="19430" xr:uid="{258AF3EB-7FB0-4E85-8EC6-D5F61B6BA1A5}"/>
    <cellStyle name="Normal 2 2 2 3 19 2 2 4 2" xfId="39798" xr:uid="{3279FD5F-3BAD-4B41-AF0D-52D9B0A60D34}"/>
    <cellStyle name="Normal 2 2 2 3 19 2 2 5" xfId="26219" xr:uid="{6C05DD41-E094-47C2-9B25-77D01A10D97D}"/>
    <cellStyle name="Normal 2 2 2 3 19 2 2 6" xfId="46587" xr:uid="{56BFC946-CF6A-4E69-9292-990661495A7C}"/>
    <cellStyle name="Normal 2 2 2 3 19 2 2_Exec Drivers" xfId="9264" xr:uid="{F67A5A3E-2B8B-4A97-89D0-24F0457E41FA}"/>
    <cellStyle name="Normal 2 2 2 3 19 2 3" xfId="4713" xr:uid="{58DA972C-E9B6-4A90-A6B9-8484B7E6A7AB}"/>
    <cellStyle name="Normal 2 2 2 3 19 2 3 2" xfId="7561" xr:uid="{25B6B06C-8393-4199-8AFE-2E977AAD65C4}"/>
    <cellStyle name="Normal 2 2 2 3 19 2 3 2 2" xfId="16203" xr:uid="{D5C4E781-FEF2-4F7B-A255-F8436BB12B71}"/>
    <cellStyle name="Normal 2 2 2 3 19 2 3 2 2 2" xfId="36571" xr:uid="{1E7B12E1-EBC7-4844-B427-3D2FAD0DD4AC}"/>
    <cellStyle name="Normal 2 2 2 3 19 2 3 2 3" xfId="22990" xr:uid="{133DD73A-55A0-4D2C-98A4-FADB777E219B}"/>
    <cellStyle name="Normal 2 2 2 3 19 2 3 2 3 2" xfId="43358" xr:uid="{F4E11E0A-66CB-47FD-9591-3EC2445CC6CA}"/>
    <cellStyle name="Normal 2 2 2 3 19 2 3 2 4" xfId="29779" xr:uid="{B021736C-7815-474D-BD97-47293097425A}"/>
    <cellStyle name="Normal 2 2 2 3 19 2 3 2 5" xfId="50147" xr:uid="{2290C664-8498-4FC6-9F1D-71C75610E97E}"/>
    <cellStyle name="Normal 2 2 2 3 19 2 3 3" xfId="13355" xr:uid="{2E64E9AD-CEEF-4A41-91C7-0E04442F36AF}"/>
    <cellStyle name="Normal 2 2 2 3 19 2 3 3 2" xfId="33723" xr:uid="{C4F93E55-2052-4D79-8027-5DEBE46DC53A}"/>
    <cellStyle name="Normal 2 2 2 3 19 2 3 4" xfId="20142" xr:uid="{D892FDFD-CAAA-45E7-81A3-9627DEEEC3CA}"/>
    <cellStyle name="Normal 2 2 2 3 19 2 3 4 2" xfId="40510" xr:uid="{4C6E2D4A-36D8-45DB-9547-20C09B405ACA}"/>
    <cellStyle name="Normal 2 2 2 3 19 2 3 5" xfId="26931" xr:uid="{4B855CBA-DDFE-4935-870B-34D0E4CC2EEE}"/>
    <cellStyle name="Normal 2 2 2 3 19 2 3 6" xfId="47299" xr:uid="{6A60C41A-3C80-4133-B90C-DF9D822C341F}"/>
    <cellStyle name="Normal 2 2 2 3 19 2 4" xfId="3229" xr:uid="{979243CF-CE56-4D64-BD39-59525B076E6E}"/>
    <cellStyle name="Normal 2 2 2 3 19 2 4 2" xfId="6137" xr:uid="{3478A99A-C57D-478C-9EC9-853E17F1678D}"/>
    <cellStyle name="Normal 2 2 2 3 19 2 4 2 2" xfId="14779" xr:uid="{7E4D8D82-3BB8-4D7E-95E5-8E6DCB906761}"/>
    <cellStyle name="Normal 2 2 2 3 19 2 4 2 2 2" xfId="35147" xr:uid="{60CF5A9D-7AC7-4D85-A5C8-0527E88CF81F}"/>
    <cellStyle name="Normal 2 2 2 3 19 2 4 2 3" xfId="21566" xr:uid="{18CF7763-B7A0-4B4C-84DF-633990DE34AD}"/>
    <cellStyle name="Normal 2 2 2 3 19 2 4 2 3 2" xfId="41934" xr:uid="{48731141-A6F2-45CD-A04F-6DC8B1092641}"/>
    <cellStyle name="Normal 2 2 2 3 19 2 4 2 4" xfId="28355" xr:uid="{FBF6ED62-5427-4786-B437-632A3D266084}"/>
    <cellStyle name="Normal 2 2 2 3 19 2 4 2 5" xfId="48723" xr:uid="{FA3BF801-5AD5-4C5E-B29C-CD4595ABB5F3}"/>
    <cellStyle name="Normal 2 2 2 3 19 2 4 3" xfId="11931" xr:uid="{76C13A66-EA64-47F8-93F4-8A132BEB9574}"/>
    <cellStyle name="Normal 2 2 2 3 19 2 4 3 2" xfId="32299" xr:uid="{C9486C69-4E66-44A2-9A2C-E5AB60243322}"/>
    <cellStyle name="Normal 2 2 2 3 19 2 4 4" xfId="18718" xr:uid="{765FCED3-9877-4C1D-AFC3-29E2D86B6E17}"/>
    <cellStyle name="Normal 2 2 2 3 19 2 4 4 2" xfId="39086" xr:uid="{F1F0B829-4854-4921-9AFA-BF282ED40183}"/>
    <cellStyle name="Normal 2 2 2 3 19 2 4 5" xfId="25507" xr:uid="{9EF00F72-6F84-40E7-8013-5C4F672CF6C2}"/>
    <cellStyle name="Normal 2 2 2 3 19 2 4 6" xfId="45875" xr:uid="{B7F2B712-A371-4A16-A827-784A46BA2CCE}"/>
    <cellStyle name="Normal 2 2 2 3 19 2 5" xfId="5425" xr:uid="{7A6E700C-ACDF-43DE-BD3B-C5F3D437935A}"/>
    <cellStyle name="Normal 2 2 2 3 19 2 5 2" xfId="14067" xr:uid="{9EA5EF7B-B9C3-4D67-851D-90D20B564529}"/>
    <cellStyle name="Normal 2 2 2 3 19 2 5 2 2" xfId="34435" xr:uid="{EFCEA4F2-C231-44E0-9132-BCBC4477001C}"/>
    <cellStyle name="Normal 2 2 2 3 19 2 5 3" xfId="20854" xr:uid="{18A12163-E7B6-46D6-96A6-4B72ACF6CFFE}"/>
    <cellStyle name="Normal 2 2 2 3 19 2 5 3 2" xfId="41222" xr:uid="{8E15B87E-A129-4572-9576-EE769842DB92}"/>
    <cellStyle name="Normal 2 2 2 3 19 2 5 4" xfId="27643" xr:uid="{BBCB2BE8-33F8-445B-B4BD-65666CFAAF51}"/>
    <cellStyle name="Normal 2 2 2 3 19 2 5 5" xfId="48011" xr:uid="{C9DC2BF2-C6EE-4486-8B74-96D36C95F50A}"/>
    <cellStyle name="Normal 2 2 2 3 19 2 6" xfId="2480" xr:uid="{2D8A085D-7274-43B5-9237-CA984F819732}"/>
    <cellStyle name="Normal 2 2 2 3 19 2 6 2" xfId="11219" xr:uid="{F647FA90-A17D-4D4D-A30F-91690F826A27}"/>
    <cellStyle name="Normal 2 2 2 3 19 2 6 2 2" xfId="31587" xr:uid="{A09B554E-856F-4A36-8C7B-CD6E93D5037B}"/>
    <cellStyle name="Normal 2 2 2 3 19 2 6 3" xfId="18006" xr:uid="{018CFEFE-BD48-4C02-A3C8-A2EE95AAFDE3}"/>
    <cellStyle name="Normal 2 2 2 3 19 2 6 3 2" xfId="38374" xr:uid="{3A6A24D2-2314-470A-BB0B-4B6681BC74EF}"/>
    <cellStyle name="Normal 2 2 2 3 19 2 6 4" xfId="24795" xr:uid="{733A20A7-3A9B-4D7D-87CB-1E5978395EA1}"/>
    <cellStyle name="Normal 2 2 2 3 19 2 6 5" xfId="45163" xr:uid="{2E92CD4E-E6CC-4D06-8933-49648B4FF9B6}"/>
    <cellStyle name="Normal 2 2 2 3 19 2 7" xfId="10441" xr:uid="{1ED0BF2B-AD8E-4976-AC4C-4151A022097A}"/>
    <cellStyle name="Normal 2 2 2 3 19 2 7 2" xfId="30809" xr:uid="{FBBE284F-2B26-4364-85C9-6909FAC92B50}"/>
    <cellStyle name="Normal 2 2 2 3 19 2 8" xfId="17228" xr:uid="{F7848D66-840B-4AE9-AAF1-8E3CDD0D0AE6}"/>
    <cellStyle name="Normal 2 2 2 3 19 2 8 2" xfId="37596" xr:uid="{A53DAA97-130B-436E-814C-714927E16465}"/>
    <cellStyle name="Normal 2 2 2 3 19 2 9" xfId="24017" xr:uid="{4AD5D459-5E4D-45CD-9B73-B82CD0EFACCB}"/>
    <cellStyle name="Normal 2 2 2 3 19 2_Exec Drivers" xfId="8322" xr:uid="{33361CEF-8129-40B3-837A-55ED511B43E7}"/>
    <cellStyle name="Normal 2 2 2 3 19 3" xfId="3598" xr:uid="{E621E4BB-9871-4230-AEB9-3D72BC3299C1}"/>
    <cellStyle name="Normal 2 2 2 3 19 3 2" xfId="6482" xr:uid="{9C7AB655-BB17-4A78-BFC4-6B486D04FCBF}"/>
    <cellStyle name="Normal 2 2 2 3 19 3 2 2" xfId="15124" xr:uid="{81A8EEDA-4025-41FB-83E4-FBCFFDBE7DE1}"/>
    <cellStyle name="Normal 2 2 2 3 19 3 2 2 2" xfId="35492" xr:uid="{20FECA44-8AD3-4CF0-8B23-2E68EA27CBB5}"/>
    <cellStyle name="Normal 2 2 2 3 19 3 2 3" xfId="21911" xr:uid="{E9D5D362-BDC9-4B4B-8787-925CF26688FA}"/>
    <cellStyle name="Normal 2 2 2 3 19 3 2 3 2" xfId="42279" xr:uid="{2693FC33-C307-4A7E-8B0C-5B782026EECB}"/>
    <cellStyle name="Normal 2 2 2 3 19 3 2 4" xfId="28700" xr:uid="{9C057153-0EAD-443C-8F0D-D142E0AB5D96}"/>
    <cellStyle name="Normal 2 2 2 3 19 3 2 5" xfId="49068" xr:uid="{C9A8687F-1D2F-4845-9E20-C3A6EC1A9FD7}"/>
    <cellStyle name="Normal 2 2 2 3 19 3 3" xfId="12276" xr:uid="{5885859C-786E-4EC7-AE32-A55B5F0BC477}"/>
    <cellStyle name="Normal 2 2 2 3 19 3 3 2" xfId="32644" xr:uid="{A9287463-7A75-4E02-8875-2F412071F75A}"/>
    <cellStyle name="Normal 2 2 2 3 19 3 4" xfId="19063" xr:uid="{2F824691-93B5-47A0-8833-E9BCAD3BB272}"/>
    <cellStyle name="Normal 2 2 2 3 19 3 4 2" xfId="39431" xr:uid="{628789DB-74AD-4345-AD35-53016C6ED012}"/>
    <cellStyle name="Normal 2 2 2 3 19 3 5" xfId="25852" xr:uid="{FCCCDDC4-E233-428E-8755-45021DA1BD1A}"/>
    <cellStyle name="Normal 2 2 2 3 19 3 6" xfId="46220" xr:uid="{9EB41335-0061-4DE8-86A6-C6BECA39BBB9}"/>
    <cellStyle name="Normal 2 2 2 3 19 3_Exec Drivers" xfId="9096" xr:uid="{E1F745F5-F027-4610-9CDA-74E3C75B64F8}"/>
    <cellStyle name="Normal 2 2 2 3 19 4" xfId="4346" xr:uid="{C9132708-39C3-4516-B252-D664C9EEC464}"/>
    <cellStyle name="Normal 2 2 2 3 19 4 2" xfId="7194" xr:uid="{39CC47A6-18C9-47A2-8C5D-7C7027FEF642}"/>
    <cellStyle name="Normal 2 2 2 3 19 4 2 2" xfId="15836" xr:uid="{E74B7278-533F-437C-989B-2A74CADF923C}"/>
    <cellStyle name="Normal 2 2 2 3 19 4 2 2 2" xfId="36204" xr:uid="{698D45DE-F1F2-4606-B209-04F9756342C6}"/>
    <cellStyle name="Normal 2 2 2 3 19 4 2 3" xfId="22623" xr:uid="{62FCE877-3D96-4DB0-86E1-E25E7B22DC3A}"/>
    <cellStyle name="Normal 2 2 2 3 19 4 2 3 2" xfId="42991" xr:uid="{4F326065-E737-400F-B368-7227541BC15A}"/>
    <cellStyle name="Normal 2 2 2 3 19 4 2 4" xfId="29412" xr:uid="{20B28C55-27AC-4198-BD59-FC188B5C812D}"/>
    <cellStyle name="Normal 2 2 2 3 19 4 2 5" xfId="49780" xr:uid="{CDB429A2-B4D3-4275-9AF1-8DAD04772FA6}"/>
    <cellStyle name="Normal 2 2 2 3 19 4 3" xfId="12988" xr:uid="{069E417A-5751-4928-B94A-40D9302F1807}"/>
    <cellStyle name="Normal 2 2 2 3 19 4 3 2" xfId="33356" xr:uid="{4BE30714-A23B-443B-BDDF-43764921CEF2}"/>
    <cellStyle name="Normal 2 2 2 3 19 4 4" xfId="19775" xr:uid="{41C3F357-1B8F-46C4-A38B-DB949256FBA6}"/>
    <cellStyle name="Normal 2 2 2 3 19 4 4 2" xfId="40143" xr:uid="{8C43CCDD-13D7-476D-91E9-02E70EB7191E}"/>
    <cellStyle name="Normal 2 2 2 3 19 4 5" xfId="26564" xr:uid="{B980C917-4C5B-493C-8B3D-23295FF63144}"/>
    <cellStyle name="Normal 2 2 2 3 19 4 6" xfId="46932" xr:uid="{1B098A83-DD78-4813-93D3-128DCFDFA440}"/>
    <cellStyle name="Normal 2 2 2 3 19 5" xfId="2850" xr:uid="{1E35FF2F-92B2-424A-B455-589C503F156F}"/>
    <cellStyle name="Normal 2 2 2 3 19 5 2" xfId="5770" xr:uid="{2C8D2C65-6169-4DF5-AA0A-E435A3765C15}"/>
    <cellStyle name="Normal 2 2 2 3 19 5 2 2" xfId="14412" xr:uid="{A692907D-AE5F-44E2-AF45-ADEF7E72CCA2}"/>
    <cellStyle name="Normal 2 2 2 3 19 5 2 2 2" xfId="34780" xr:uid="{0CCC013C-EF5B-4DA8-9AEC-C0B9674DCF97}"/>
    <cellStyle name="Normal 2 2 2 3 19 5 2 3" xfId="21199" xr:uid="{71316844-BD56-4D6C-9881-FF19697BA471}"/>
    <cellStyle name="Normal 2 2 2 3 19 5 2 3 2" xfId="41567" xr:uid="{5B025AFE-23ED-4E41-ADC4-DC99274E891D}"/>
    <cellStyle name="Normal 2 2 2 3 19 5 2 4" xfId="27988" xr:uid="{1BA427A2-1AFD-42DC-BD35-44A5438CA4F3}"/>
    <cellStyle name="Normal 2 2 2 3 19 5 2 5" xfId="48356" xr:uid="{FDA8CF47-57FB-4B95-A191-F8466ED45DF9}"/>
    <cellStyle name="Normal 2 2 2 3 19 5 3" xfId="11564" xr:uid="{7E1A7C21-B2F8-4304-9CDD-EF7DDAC0BF09}"/>
    <cellStyle name="Normal 2 2 2 3 19 5 3 2" xfId="31932" xr:uid="{941B05B0-9206-43A5-A31B-C17381CCD575}"/>
    <cellStyle name="Normal 2 2 2 3 19 5 4" xfId="18351" xr:uid="{5D382C31-1DC3-49EF-975C-89EEFFDA951D}"/>
    <cellStyle name="Normal 2 2 2 3 19 5 4 2" xfId="38719" xr:uid="{EEE9F38C-0BF3-4CED-8295-5C893F48B192}"/>
    <cellStyle name="Normal 2 2 2 3 19 5 5" xfId="25140" xr:uid="{20F49FDE-7AAA-4D19-96AD-1AA8D82B4AB6}"/>
    <cellStyle name="Normal 2 2 2 3 19 5 6" xfId="45508" xr:uid="{06E68A9A-33D1-44F2-8FFF-268A5B072FD5}"/>
    <cellStyle name="Normal 2 2 2 3 19 6" xfId="5058" xr:uid="{3BFC5F46-560E-4C35-B3A5-049B4FC57F7B}"/>
    <cellStyle name="Normal 2 2 2 3 19 6 2" xfId="13700" xr:uid="{8D05A623-BEF3-4DA6-9F16-77D98916328E}"/>
    <cellStyle name="Normal 2 2 2 3 19 6 2 2" xfId="34068" xr:uid="{E58BA96B-0D73-489A-A992-E0C174CB8BD9}"/>
    <cellStyle name="Normal 2 2 2 3 19 6 3" xfId="20487" xr:uid="{5808F58C-A8F1-40C9-9A7B-07B20A64DFDD}"/>
    <cellStyle name="Normal 2 2 2 3 19 6 3 2" xfId="40855" xr:uid="{462BED03-6AE5-438F-869F-139B81980A45}"/>
    <cellStyle name="Normal 2 2 2 3 19 6 4" xfId="27276" xr:uid="{21B3C1E0-042E-4F7B-BADB-BBD3C1A8AB2D}"/>
    <cellStyle name="Normal 2 2 2 3 19 6 5" xfId="47644" xr:uid="{23C8B718-5B9D-48AD-80D8-C8E9469F784E}"/>
    <cellStyle name="Normal 2 2 2 3 19 7" xfId="1969" xr:uid="{FD5B6DA4-887A-4102-B306-6BBBA2D57576}"/>
    <cellStyle name="Normal 2 2 2 3 19 7 2" xfId="10852" xr:uid="{779C371B-241F-4618-A62B-089C7A9F81BF}"/>
    <cellStyle name="Normal 2 2 2 3 19 7 2 2" xfId="31220" xr:uid="{045AD53B-E817-407A-AEBC-E9AC1214D3E1}"/>
    <cellStyle name="Normal 2 2 2 3 19 7 3" xfId="17639" xr:uid="{E7DD71C9-3100-4627-8088-E31C192A2969}"/>
    <cellStyle name="Normal 2 2 2 3 19 7 3 2" xfId="38007" xr:uid="{340804F6-1397-45A0-935D-0C1D7D6A709D}"/>
    <cellStyle name="Normal 2 2 2 3 19 7 4" xfId="24428" xr:uid="{EA84D3A7-39C1-4973-9C3E-45A558E9C399}"/>
    <cellStyle name="Normal 2 2 2 3 19 7 5" xfId="44796" xr:uid="{2843E9DA-5307-451D-816A-7DBEDC1493A4}"/>
    <cellStyle name="Normal 2 2 2 3 19 8" xfId="9857" xr:uid="{CD913386-D911-44F6-B229-270730AF3FC9}"/>
    <cellStyle name="Normal 2 2 2 3 19 8 2" xfId="30225" xr:uid="{E33F27EA-AC72-4F2E-8F55-696A55B91AC9}"/>
    <cellStyle name="Normal 2 2 2 3 19 9" xfId="16645" xr:uid="{63572661-0F05-4529-A23E-FC5563A7AB39}"/>
    <cellStyle name="Normal 2 2 2 3 19 9 2" xfId="37013" xr:uid="{916EC622-6A89-4CA1-B249-742CD7523B83}"/>
    <cellStyle name="Normal 2 2 2 3 19_Exec Drivers" xfId="9072" xr:uid="{636C3552-C2DC-4CB3-B747-3FEBD6846E47}"/>
    <cellStyle name="Normal 2 2 2 3 2" xfId="52" xr:uid="{C0D38E4A-F140-44B2-9B45-BEDF282E015C}"/>
    <cellStyle name="Normal 2 2 2 3 2 10" xfId="9739" xr:uid="{0F7364E9-5A85-4FC1-9D2E-BFB5A3608798}"/>
    <cellStyle name="Normal 2 2 2 3 2 10 2" xfId="30107" xr:uid="{244DAC37-A550-481B-9EB6-C15FB4061765}"/>
    <cellStyle name="Normal 2 2 2 3 2 11" xfId="16527" xr:uid="{B755CF0A-0D08-4DA9-9EA8-163296DEDF1D}"/>
    <cellStyle name="Normal 2 2 2 3 2 11 2" xfId="36895" xr:uid="{19D48374-BEF0-4463-9516-64198915BD65}"/>
    <cellStyle name="Normal 2 2 2 3 2 12" xfId="23316" xr:uid="{6EAA8EEC-49C6-4A57-A95E-B24A7AF45114}"/>
    <cellStyle name="Normal 2 2 2 3 2 13" xfId="43684" xr:uid="{D41D5FF2-680E-47A9-9A7F-F39133966132}"/>
    <cellStyle name="Normal 2 2 2 3 2 2" xfId="469" xr:uid="{308BE291-2BC3-475C-A60D-2DCFD786F133}"/>
    <cellStyle name="Normal 2 2 2 3 2 2 2" xfId="483" xr:uid="{059CB54E-2087-4D18-889C-4FB39F43C265}"/>
    <cellStyle name="Normal 2 2 2 3 2 2 2 10" xfId="23543" xr:uid="{3811478B-81C8-4AA4-BABB-A5E989C4F50B}"/>
    <cellStyle name="Normal 2 2 2 3 2 2 2 11" xfId="43911" xr:uid="{C80A69FF-FB29-4C66-91D9-4CD7C9B31347}"/>
    <cellStyle name="Normal 2 2 2 3 2 2 2 2" xfId="1633" xr:uid="{09C4E595-AF3E-4A8F-91A2-33DBBA9569AE}"/>
    <cellStyle name="Normal 2 2 2 3 2 2 2 2 10" xfId="44493" xr:uid="{9CFA4182-5763-4067-BAC6-019FB0BF44CA}"/>
    <cellStyle name="Normal 2 2 2 3 2 2 2 2 2" xfId="4168" xr:uid="{07A0B82D-E318-413F-96EC-4C1D63B33E14}"/>
    <cellStyle name="Normal 2 2 2 3 2 2 2 2 2 2" xfId="7016" xr:uid="{FB5CA6C6-A266-4D5E-9F77-4381403E695B}"/>
    <cellStyle name="Normal 2 2 2 3 2 2 2 2 2 2 2" xfId="15658" xr:uid="{70CEA8FE-C252-4AEE-8965-2BC34D4AC8D2}"/>
    <cellStyle name="Normal 2 2 2 3 2 2 2 2 2 2 2 2" xfId="36026" xr:uid="{6C66DB7B-E6EA-459C-9D0D-476126AD72C1}"/>
    <cellStyle name="Normal 2 2 2 3 2 2 2 2 2 2 3" xfId="22445" xr:uid="{2D6A202E-26A2-424B-8238-569FAA77F9BB}"/>
    <cellStyle name="Normal 2 2 2 3 2 2 2 2 2 2 3 2" xfId="42813" xr:uid="{81A8CC90-068B-4618-8C88-293DB560D2DF}"/>
    <cellStyle name="Normal 2 2 2 3 2 2 2 2 2 2 4" xfId="29234" xr:uid="{26A42A35-AAA0-43D7-B1C8-6057A125F031}"/>
    <cellStyle name="Normal 2 2 2 3 2 2 2 2 2 2 5" xfId="49602" xr:uid="{6DFBCEC4-B665-474F-B667-0A78A5596431}"/>
    <cellStyle name="Normal 2 2 2 3 2 2 2 2 2 3" xfId="12810" xr:uid="{FC3D26E0-2411-49EE-A171-CC0E833217CE}"/>
    <cellStyle name="Normal 2 2 2 3 2 2 2 2 2 3 2" xfId="33178" xr:uid="{273F78E2-89C7-4BEE-9E68-EA98DFD3FDE1}"/>
    <cellStyle name="Normal 2 2 2 3 2 2 2 2 2 4" xfId="19597" xr:uid="{AD4DC462-C12E-4C47-B2B0-601D56D3B2B1}"/>
    <cellStyle name="Normal 2 2 2 3 2 2 2 2 2 4 2" xfId="39965" xr:uid="{E8A06883-AF7F-4FE2-8A15-C5F24918B391}"/>
    <cellStyle name="Normal 2 2 2 3 2 2 2 2 2 5" xfId="26386" xr:uid="{2F78DF83-96B3-4D50-9B55-9436FF9AF109}"/>
    <cellStyle name="Normal 2 2 2 3 2 2 2 2 2 6" xfId="46754" xr:uid="{EDEFCCC2-A47B-4A91-9F1B-17B9017C6716}"/>
    <cellStyle name="Normal 2 2 2 3 2 2 2 2 2_Exec Drivers" xfId="1873" xr:uid="{E7E6B154-F978-4FA8-A750-FA8FBE35BEF9}"/>
    <cellStyle name="Normal 2 2 2 3 2 2 2 2 3" xfId="4880" xr:uid="{FC8330D1-E5CA-4983-8E78-0C8A80D53A40}"/>
    <cellStyle name="Normal 2 2 2 3 2 2 2 2 3 2" xfId="7728" xr:uid="{4C256750-A249-4320-9FEA-22B091A81481}"/>
    <cellStyle name="Normal 2 2 2 3 2 2 2 2 3 2 2" xfId="16370" xr:uid="{51F28049-DD02-4DC8-8ECC-72FA9E6D72ED}"/>
    <cellStyle name="Normal 2 2 2 3 2 2 2 2 3 2 2 2" xfId="36738" xr:uid="{58C79DF5-93D3-4511-952C-392CE9ECBC9F}"/>
    <cellStyle name="Normal 2 2 2 3 2 2 2 2 3 2 3" xfId="23157" xr:uid="{424DDF33-3196-421F-B29C-722F00A818BD}"/>
    <cellStyle name="Normal 2 2 2 3 2 2 2 2 3 2 3 2" xfId="43525" xr:uid="{9A49D998-75F1-4B06-AD52-B65F01FA3749}"/>
    <cellStyle name="Normal 2 2 2 3 2 2 2 2 3 2 4" xfId="29946" xr:uid="{A0B648CF-C942-40B7-AC50-7DB6D7A0DEA7}"/>
    <cellStyle name="Normal 2 2 2 3 2 2 2 2 3 2 5" xfId="50314" xr:uid="{5FA89F70-9803-4F92-82DA-4745FAF2F091}"/>
    <cellStyle name="Normal 2 2 2 3 2 2 2 2 3 3" xfId="13522" xr:uid="{35D98D77-7102-4562-9129-32ACB7FE359C}"/>
    <cellStyle name="Normal 2 2 2 3 2 2 2 2 3 3 2" xfId="33890" xr:uid="{1B6D2432-8020-4575-A614-747BF2CA891F}"/>
    <cellStyle name="Normal 2 2 2 3 2 2 2 2 3 4" xfId="20309" xr:uid="{52F44452-68CB-472A-8299-DE4117ABE4A4}"/>
    <cellStyle name="Normal 2 2 2 3 2 2 2 2 3 4 2" xfId="40677" xr:uid="{AD069251-A8CF-482A-A4AF-134BBD908322}"/>
    <cellStyle name="Normal 2 2 2 3 2 2 2 2 3 5" xfId="27098" xr:uid="{C9705254-7097-4FC9-A300-2EA74067D10D}"/>
    <cellStyle name="Normal 2 2 2 3 2 2 2 2 3 6" xfId="47466" xr:uid="{4933965C-AA1A-4960-9495-B28A5BE08BB0}"/>
    <cellStyle name="Normal 2 2 2 3 2 2 2 2 4" xfId="3420" xr:uid="{BEC6FC79-C2FA-4639-8028-7E315ACB6F03}"/>
    <cellStyle name="Normal 2 2 2 3 2 2 2 2 4 2" xfId="6304" xr:uid="{0279C2A2-5B10-4CA2-A44A-AB8577E2E4EB}"/>
    <cellStyle name="Normal 2 2 2 3 2 2 2 2 4 2 2" xfId="14946" xr:uid="{D256E0F1-3B32-4DB0-B07C-8C84D3DBC2B8}"/>
    <cellStyle name="Normal 2 2 2 3 2 2 2 2 4 2 2 2" xfId="35314" xr:uid="{19EB7B51-3E79-4BA0-B6B6-071C08D0C377}"/>
    <cellStyle name="Normal 2 2 2 3 2 2 2 2 4 2 3" xfId="21733" xr:uid="{F726C202-7844-4564-B22C-3C59B58C2290}"/>
    <cellStyle name="Normal 2 2 2 3 2 2 2 2 4 2 3 2" xfId="42101" xr:uid="{A9D05155-5491-43D5-88E7-82D77D38BEB1}"/>
    <cellStyle name="Normal 2 2 2 3 2 2 2 2 4 2 4" xfId="28522" xr:uid="{010D1197-9F42-45A3-A930-83B10F7DC899}"/>
    <cellStyle name="Normal 2 2 2 3 2 2 2 2 4 2 5" xfId="48890" xr:uid="{651019AC-99AA-49A3-B136-EEBF0431ABEE}"/>
    <cellStyle name="Normal 2 2 2 3 2 2 2 2 4 3" xfId="12098" xr:uid="{4EF8C7F7-ECD7-49C7-8FA2-0AC8B1FC8A89}"/>
    <cellStyle name="Normal 2 2 2 3 2 2 2 2 4 3 2" xfId="32466" xr:uid="{381BFCE2-728F-4330-A9E2-FC4581372275}"/>
    <cellStyle name="Normal 2 2 2 3 2 2 2 2 4 4" xfId="18885" xr:uid="{B08886DC-E683-4C0D-AF72-5D5EDB3EC24F}"/>
    <cellStyle name="Normal 2 2 2 3 2 2 2 2 4 4 2" xfId="39253" xr:uid="{1F3FB1AE-D9D9-4827-A9F3-CEFC33AA293B}"/>
    <cellStyle name="Normal 2 2 2 3 2 2 2 2 4 5" xfId="25674" xr:uid="{53AE26AA-5B5C-433D-910D-E2E69777E7B9}"/>
    <cellStyle name="Normal 2 2 2 3 2 2 2 2 4 6" xfId="46042" xr:uid="{5C27DC08-3C80-4040-8B9E-58F4E8372576}"/>
    <cellStyle name="Normal 2 2 2 3 2 2 2 2 5" xfId="5592" xr:uid="{301B313D-B6D9-4555-A58E-14668BA162A7}"/>
    <cellStyle name="Normal 2 2 2 3 2 2 2 2 5 2" xfId="14234" xr:uid="{FF0A66CD-25F4-4AA1-9D0F-FAC308C0223A}"/>
    <cellStyle name="Normal 2 2 2 3 2 2 2 2 5 2 2" xfId="34602" xr:uid="{8B29CD7E-02E3-49B6-8996-5F680CDB1660}"/>
    <cellStyle name="Normal 2 2 2 3 2 2 2 2 5 3" xfId="21021" xr:uid="{BFD9A18D-1B23-436F-A035-B856E8785CD7}"/>
    <cellStyle name="Normal 2 2 2 3 2 2 2 2 5 3 2" xfId="41389" xr:uid="{BA6719A6-235D-4FD8-AB5D-DF04D4782E75}"/>
    <cellStyle name="Normal 2 2 2 3 2 2 2 2 5 4" xfId="27810" xr:uid="{05221928-D0B6-4CE0-9F12-D96A9D4B4E3E}"/>
    <cellStyle name="Normal 2 2 2 3 2 2 2 2 5 5" xfId="48178" xr:uid="{A622FDD7-D715-4414-BE45-724EB0F0B5C8}"/>
    <cellStyle name="Normal 2 2 2 3 2 2 2 2 6" xfId="2671" xr:uid="{D8A96D2B-F97B-454D-908F-0CE6A119AB4A}"/>
    <cellStyle name="Normal 2 2 2 3 2 2 2 2 6 2" xfId="11386" xr:uid="{16B69958-FCBA-4DF6-80C2-DCF3070735C9}"/>
    <cellStyle name="Normal 2 2 2 3 2 2 2 2 6 2 2" xfId="31754" xr:uid="{E5E6D2E0-3437-419B-A0AE-F1FF60FA89C8}"/>
    <cellStyle name="Normal 2 2 2 3 2 2 2 2 6 3" xfId="18173" xr:uid="{2BD9378F-BB1B-45B5-B3DE-480688FDD281}"/>
    <cellStyle name="Normal 2 2 2 3 2 2 2 2 6 3 2" xfId="38541" xr:uid="{77840B5D-DEC3-4A66-8860-EB1CA6AB92DE}"/>
    <cellStyle name="Normal 2 2 2 3 2 2 2 2 6 4" xfId="24962" xr:uid="{2E70A0AA-DAB1-4D26-9166-DF333FAAEE38}"/>
    <cellStyle name="Normal 2 2 2 3 2 2 2 2 6 5" xfId="45330" xr:uid="{4B5158DC-FF32-4630-A2B4-F018DF510536}"/>
    <cellStyle name="Normal 2 2 2 3 2 2 2 2 7" xfId="10549" xr:uid="{752DAFAB-A7E2-4F2B-B42A-5179BB5DB6A2}"/>
    <cellStyle name="Normal 2 2 2 3 2 2 2 2 7 2" xfId="30917" xr:uid="{F03ED59A-2ABA-44D4-98F7-A1C69EF73059}"/>
    <cellStyle name="Normal 2 2 2 3 2 2 2 2 8" xfId="17336" xr:uid="{EDE889DE-504C-4B7B-938C-6579CCF5222B}"/>
    <cellStyle name="Normal 2 2 2 3 2 2 2 2 8 2" xfId="37704" xr:uid="{6928797B-30C9-4403-98FF-42C83FA0BBEF}"/>
    <cellStyle name="Normal 2 2 2 3 2 2 2 2 9" xfId="24125" xr:uid="{13838362-0DFF-43BC-94CB-B6164EE90C1F}"/>
    <cellStyle name="Normal 2 2 2 3 2 2 2 2_Exec Drivers" xfId="9691" xr:uid="{16809A96-C404-473B-814E-5EA956FEF8F8}"/>
    <cellStyle name="Normal 2 2 2 3 2 2 2 3" xfId="3600" xr:uid="{1B20DC92-0658-4ACB-94D2-A0967F150A0A}"/>
    <cellStyle name="Normal 2 2 2 3 2 2 2 3 2" xfId="6484" xr:uid="{C73E5662-77E6-43B0-9127-0CF6599B6FAB}"/>
    <cellStyle name="Normal 2 2 2 3 2 2 2 3 2 2" xfId="15126" xr:uid="{066A8DAF-A9F2-469C-894C-535AEB302D28}"/>
    <cellStyle name="Normal 2 2 2 3 2 2 2 3 2 2 2" xfId="35494" xr:uid="{778DA9DF-CFAA-4E71-A05E-A76729A4FD4F}"/>
    <cellStyle name="Normal 2 2 2 3 2 2 2 3 2 3" xfId="21913" xr:uid="{EC977CCB-2D2D-4F7B-BF52-5E9837EB2400}"/>
    <cellStyle name="Normal 2 2 2 3 2 2 2 3 2 3 2" xfId="42281" xr:uid="{DD1FE7CE-522D-45CF-91A7-967A9206E455}"/>
    <cellStyle name="Normal 2 2 2 3 2 2 2 3 2 4" xfId="28702" xr:uid="{FC98F8CB-1CFC-4731-8EB9-D5601B021E60}"/>
    <cellStyle name="Normal 2 2 2 3 2 2 2 3 2 5" xfId="49070" xr:uid="{F3B3F15C-759D-4D5E-8EAA-B315283A3537}"/>
    <cellStyle name="Normal 2 2 2 3 2 2 2 3 3" xfId="12278" xr:uid="{064A8999-8E02-493F-BD30-35EC5ABF99BC}"/>
    <cellStyle name="Normal 2 2 2 3 2 2 2 3 3 2" xfId="32646" xr:uid="{27F009B8-9940-40C7-8BF1-48D9064E7058}"/>
    <cellStyle name="Normal 2 2 2 3 2 2 2 3 4" xfId="19065" xr:uid="{A30EB0AC-D0EE-4B61-BE87-FBF303B5B38F}"/>
    <cellStyle name="Normal 2 2 2 3 2 2 2 3 4 2" xfId="39433" xr:uid="{96D58623-5A48-4FF1-8730-25CC462B6BDE}"/>
    <cellStyle name="Normal 2 2 2 3 2 2 2 3 5" xfId="25854" xr:uid="{F5752AEF-ED28-4724-A5A1-5028B246F1DA}"/>
    <cellStyle name="Normal 2 2 2 3 2 2 2 3 6" xfId="46222" xr:uid="{FC02257A-7DF3-4FA5-B815-1CBB6B94A7B4}"/>
    <cellStyle name="Normal 2 2 2 3 2 2 2 3_Exec Drivers" xfId="9290" xr:uid="{CD9482A3-4409-48CE-BD95-7C227A8997F3}"/>
    <cellStyle name="Normal 2 2 2 3 2 2 2 4" xfId="4348" xr:uid="{1BFA1960-2980-4281-AA46-A4F70455282D}"/>
    <cellStyle name="Normal 2 2 2 3 2 2 2 4 2" xfId="7196" xr:uid="{E248E06A-01A2-4858-A510-F847CC6AD744}"/>
    <cellStyle name="Normal 2 2 2 3 2 2 2 4 2 2" xfId="15838" xr:uid="{EA91AF24-A404-4539-8FE4-1D22C8DBCD97}"/>
    <cellStyle name="Normal 2 2 2 3 2 2 2 4 2 2 2" xfId="36206" xr:uid="{F646051E-22EC-4C7F-9FD6-E5BE28FCE9B5}"/>
    <cellStyle name="Normal 2 2 2 3 2 2 2 4 2 3" xfId="22625" xr:uid="{0767A008-5835-4BE4-ABC1-7C7F60B25C8F}"/>
    <cellStyle name="Normal 2 2 2 3 2 2 2 4 2 3 2" xfId="42993" xr:uid="{936172B0-D73C-4D32-8B41-1825C43EFF81}"/>
    <cellStyle name="Normal 2 2 2 3 2 2 2 4 2 4" xfId="29414" xr:uid="{DDC63ED2-CA61-46E3-BA8B-C9EE609B4595}"/>
    <cellStyle name="Normal 2 2 2 3 2 2 2 4 2 5" xfId="49782" xr:uid="{6D8ABC52-0E38-4B4D-8E39-223A862522B1}"/>
    <cellStyle name="Normal 2 2 2 3 2 2 2 4 3" xfId="12990" xr:uid="{AFAFA758-8552-4E0D-9DCA-A8909F92104F}"/>
    <cellStyle name="Normal 2 2 2 3 2 2 2 4 3 2" xfId="33358" xr:uid="{57FFF967-E0AB-4988-93A7-51625A0C6EA3}"/>
    <cellStyle name="Normal 2 2 2 3 2 2 2 4 4" xfId="19777" xr:uid="{61F1CB15-58EB-45F0-AC9F-64920518DD7D}"/>
    <cellStyle name="Normal 2 2 2 3 2 2 2 4 4 2" xfId="40145" xr:uid="{AE8F8CE2-3958-4209-A42B-7780B2EAD118}"/>
    <cellStyle name="Normal 2 2 2 3 2 2 2 4 5" xfId="26566" xr:uid="{26B4CA85-3E55-4AF3-828D-BF2BBF96A8EE}"/>
    <cellStyle name="Normal 2 2 2 3 2 2 2 4 6" xfId="46934" xr:uid="{75F66369-F189-4EBB-832A-D2C18D71EF87}"/>
    <cellStyle name="Normal 2 2 2 3 2 2 2 5" xfId="2852" xr:uid="{61AF2060-784B-43EF-85BD-9EC04A5D8B10}"/>
    <cellStyle name="Normal 2 2 2 3 2 2 2 5 2" xfId="5772" xr:uid="{5EBDE88A-3346-49C5-BC2A-0A16A30AFD8D}"/>
    <cellStyle name="Normal 2 2 2 3 2 2 2 5 2 2" xfId="14414" xr:uid="{8DE57540-D3BE-4F23-9B42-63EBAE9470FD}"/>
    <cellStyle name="Normal 2 2 2 3 2 2 2 5 2 2 2" xfId="34782" xr:uid="{2B768748-ADC0-4EA0-97B6-3983C67294BA}"/>
    <cellStyle name="Normal 2 2 2 3 2 2 2 5 2 3" xfId="21201" xr:uid="{BC8E3853-9FC0-4917-A1DF-348E3008A1F3}"/>
    <cellStyle name="Normal 2 2 2 3 2 2 2 5 2 3 2" xfId="41569" xr:uid="{D05F812F-8EA3-47BA-918E-097ADC485175}"/>
    <cellStyle name="Normal 2 2 2 3 2 2 2 5 2 4" xfId="27990" xr:uid="{9CE71215-0EFE-4874-8934-748B413CEA59}"/>
    <cellStyle name="Normal 2 2 2 3 2 2 2 5 2 5" xfId="48358" xr:uid="{8AFA308F-B06F-44AD-A82D-18A675C339A1}"/>
    <cellStyle name="Normal 2 2 2 3 2 2 2 5 3" xfId="11566" xr:uid="{01CEBD9E-16B3-49A1-8FD5-6ED8A2AFAD9E}"/>
    <cellStyle name="Normal 2 2 2 3 2 2 2 5 3 2" xfId="31934" xr:uid="{0415D379-2328-46CD-9FBB-2E7FAF024A25}"/>
    <cellStyle name="Normal 2 2 2 3 2 2 2 5 4" xfId="18353" xr:uid="{9A8190E6-C0CC-4F77-B76F-61CB56B3318C}"/>
    <cellStyle name="Normal 2 2 2 3 2 2 2 5 4 2" xfId="38721" xr:uid="{0C63E1F3-24D2-4C4C-8EE4-D998546B074D}"/>
    <cellStyle name="Normal 2 2 2 3 2 2 2 5 5" xfId="25142" xr:uid="{ECC503D3-A3B6-4945-ADD7-AD101724FCCD}"/>
    <cellStyle name="Normal 2 2 2 3 2 2 2 5 6" xfId="45510" xr:uid="{E7702363-04DB-41A1-8E94-D631DC158B73}"/>
    <cellStyle name="Normal 2 2 2 3 2 2 2 6" xfId="5060" xr:uid="{766C5BE0-DA72-4C9D-BFFE-2B29FE0FFDFA}"/>
    <cellStyle name="Normal 2 2 2 3 2 2 2 6 2" xfId="13702" xr:uid="{D4A88D6D-8133-4411-AA4C-13650A6B96F4}"/>
    <cellStyle name="Normal 2 2 2 3 2 2 2 6 2 2" xfId="34070" xr:uid="{D01D1201-A64E-43BF-8D2A-07ACF8BC8681}"/>
    <cellStyle name="Normal 2 2 2 3 2 2 2 6 3" xfId="20489" xr:uid="{BCB1A276-54BD-4283-8B52-37E277CB9291}"/>
    <cellStyle name="Normal 2 2 2 3 2 2 2 6 3 2" xfId="40857" xr:uid="{AFA637F6-F773-4419-8E62-B78052279F9D}"/>
    <cellStyle name="Normal 2 2 2 3 2 2 2 6 4" xfId="27278" xr:uid="{38BBEE0E-8240-468B-B53E-56736726134E}"/>
    <cellStyle name="Normal 2 2 2 3 2 2 2 6 5" xfId="47646" xr:uid="{A1B5E9B8-5116-4391-9801-80206851528A}"/>
    <cellStyle name="Normal 2 2 2 3 2 2 2 7" xfId="1971" xr:uid="{8FA4B3BB-CF8E-46D3-B3DA-10801982D30C}"/>
    <cellStyle name="Normal 2 2 2 3 2 2 2 7 2" xfId="10854" xr:uid="{79C84329-596A-4AC8-8587-A7F261B1F202}"/>
    <cellStyle name="Normal 2 2 2 3 2 2 2 7 2 2" xfId="31222" xr:uid="{7C376753-69AF-4A78-AF02-39CB9C9A904E}"/>
    <cellStyle name="Normal 2 2 2 3 2 2 2 7 3" xfId="17641" xr:uid="{8042FF75-C3EF-4844-9786-17C46D71FDF2}"/>
    <cellStyle name="Normal 2 2 2 3 2 2 2 7 3 2" xfId="38009" xr:uid="{84B17657-D6B4-4FDF-AF0B-670F4AF20FB9}"/>
    <cellStyle name="Normal 2 2 2 3 2 2 2 7 4" xfId="24430" xr:uid="{45D708D2-10FF-4309-ABCF-4B3E357C6796}"/>
    <cellStyle name="Normal 2 2 2 3 2 2 2 7 5" xfId="44798" xr:uid="{A541595C-26F5-448F-AE80-5642BE49811A}"/>
    <cellStyle name="Normal 2 2 2 3 2 2 2 8" xfId="9966" xr:uid="{4D7074D0-7089-49FE-880E-1727609C5EA9}"/>
    <cellStyle name="Normal 2 2 2 3 2 2 2 8 2" xfId="30334" xr:uid="{1AFCAE5E-CD63-47DF-896B-7336EB6CC3C1}"/>
    <cellStyle name="Normal 2 2 2 3 2 2 2 9" xfId="16754" xr:uid="{ACBCAE78-8C36-4347-8390-03343A7DAD04}"/>
    <cellStyle name="Normal 2 2 2 3 2 2 2 9 2" xfId="37122" xr:uid="{AE2BD149-E5E3-4FD9-AF13-5EE4ED01AD39}"/>
    <cellStyle name="Normal 2 2 2 3 2 2 2_Exec Drivers" xfId="8767" xr:uid="{D0F9C877-0304-4512-AF5C-64D8F6838267}"/>
    <cellStyle name="Normal 2 2 2 3 2 2 3" xfId="496" xr:uid="{D0FB531D-AE57-4048-9CBC-EB2CCB3B9ABE}"/>
    <cellStyle name="Normal 2 2 2 3 2 2 3 10" xfId="23547" xr:uid="{F08B814E-FB22-49DA-8649-AB6B43D4034A}"/>
    <cellStyle name="Normal 2 2 2 3 2 2 3 11" xfId="43915" xr:uid="{839B39CD-D790-4438-A2BC-A4EE9767B120}"/>
    <cellStyle name="Normal 2 2 2 3 2 2 3 2" xfId="1637" xr:uid="{4A4719D0-A8A2-4460-9E38-ED37356FFBAB}"/>
    <cellStyle name="Normal 2 2 2 3 2 2 3 2 10" xfId="44497" xr:uid="{1A19D948-48C5-4FEF-8BC2-1FB29C477D85}"/>
    <cellStyle name="Normal 2 2 2 3 2 2 3 2 2" xfId="4172" xr:uid="{A7AA17B3-3CB9-4F5C-92D6-D61690A217CF}"/>
    <cellStyle name="Normal 2 2 2 3 2 2 3 2 2 2" xfId="7020" xr:uid="{03BAB332-46A7-42D2-8C72-F4AF83BA9D12}"/>
    <cellStyle name="Normal 2 2 2 3 2 2 3 2 2 2 2" xfId="15662" xr:uid="{76B474F3-536F-467B-A49D-C713A9F1A530}"/>
    <cellStyle name="Normal 2 2 2 3 2 2 3 2 2 2 2 2" xfId="36030" xr:uid="{C632D123-B953-412E-A401-3CC7FDB24220}"/>
    <cellStyle name="Normal 2 2 2 3 2 2 3 2 2 2 3" xfId="22449" xr:uid="{F0204AF5-E34E-4A71-BFEE-D27BA854A3A7}"/>
    <cellStyle name="Normal 2 2 2 3 2 2 3 2 2 2 3 2" xfId="42817" xr:uid="{D06D8143-2CEE-458E-965D-1840958B99BE}"/>
    <cellStyle name="Normal 2 2 2 3 2 2 3 2 2 2 4" xfId="29238" xr:uid="{D062BDAC-DEE9-442B-BE6A-00CC6DE5A448}"/>
    <cellStyle name="Normal 2 2 2 3 2 2 3 2 2 2 5" xfId="49606" xr:uid="{FA591B0C-E196-4692-AC09-26CC495ECEA1}"/>
    <cellStyle name="Normal 2 2 2 3 2 2 3 2 2 3" xfId="12814" xr:uid="{E16F9D48-03B1-4CBC-9A7C-2B3F2FB39F76}"/>
    <cellStyle name="Normal 2 2 2 3 2 2 3 2 2 3 2" xfId="33182" xr:uid="{07D6F497-A5C8-4994-8532-7EDE91FD0A39}"/>
    <cellStyle name="Normal 2 2 2 3 2 2 3 2 2 4" xfId="19601" xr:uid="{4E611858-F877-4F94-A83E-28108337B80B}"/>
    <cellStyle name="Normal 2 2 2 3 2 2 3 2 2 4 2" xfId="39969" xr:uid="{9036BDE4-B4FE-4831-ADD3-4781864FEC11}"/>
    <cellStyle name="Normal 2 2 2 3 2 2 3 2 2 5" xfId="26390" xr:uid="{5A8ADBB1-9A62-4BB9-9F66-C686C09B4B79}"/>
    <cellStyle name="Normal 2 2 2 3 2 2 3 2 2 6" xfId="46758" xr:uid="{4EE4464C-C7F0-41FF-ACA5-49AC27575A6F}"/>
    <cellStyle name="Normal 2 2 2 3 2 2 3 2 2_Exec Drivers" xfId="8216" xr:uid="{EEE33CBB-C23F-4572-BF9B-F72103B2E232}"/>
    <cellStyle name="Normal 2 2 2 3 2 2 3 2 3" xfId="4884" xr:uid="{9B486C54-0E15-40B0-A762-91BFD7E965D0}"/>
    <cellStyle name="Normal 2 2 2 3 2 2 3 2 3 2" xfId="7732" xr:uid="{0A7ED1E8-809E-4769-996E-2F7E59682CE9}"/>
    <cellStyle name="Normal 2 2 2 3 2 2 3 2 3 2 2" xfId="16374" xr:uid="{FBDE9420-AB30-4968-8529-2FDBFAA1201C}"/>
    <cellStyle name="Normal 2 2 2 3 2 2 3 2 3 2 2 2" xfId="36742" xr:uid="{B21ECEF3-94A4-489F-98B5-465127783E32}"/>
    <cellStyle name="Normal 2 2 2 3 2 2 3 2 3 2 3" xfId="23161" xr:uid="{0AF00FD2-EE83-4BD5-9001-BB806DD7738A}"/>
    <cellStyle name="Normal 2 2 2 3 2 2 3 2 3 2 3 2" xfId="43529" xr:uid="{7BDB64D8-132C-47B4-9DBD-2B05A94884F2}"/>
    <cellStyle name="Normal 2 2 2 3 2 2 3 2 3 2 4" xfId="29950" xr:uid="{46FB3D59-E0DC-4F0B-8102-257A7C75B88E}"/>
    <cellStyle name="Normal 2 2 2 3 2 2 3 2 3 2 5" xfId="50318" xr:uid="{4CACB1DB-57F9-45E5-BE60-EA5ABFAF5CAC}"/>
    <cellStyle name="Normal 2 2 2 3 2 2 3 2 3 3" xfId="13526" xr:uid="{DE240735-27F6-4C94-9D6E-E3C7BC719457}"/>
    <cellStyle name="Normal 2 2 2 3 2 2 3 2 3 3 2" xfId="33894" xr:uid="{8AF00F52-F852-4678-9033-F92D92BAADF4}"/>
    <cellStyle name="Normal 2 2 2 3 2 2 3 2 3 4" xfId="20313" xr:uid="{23220D48-9BE3-4DCD-9FE9-98FCD042B97F}"/>
    <cellStyle name="Normal 2 2 2 3 2 2 3 2 3 4 2" xfId="40681" xr:uid="{A7D45E14-1746-4521-A76E-341F0DDF0F07}"/>
    <cellStyle name="Normal 2 2 2 3 2 2 3 2 3 5" xfId="27102" xr:uid="{10A18533-6BE7-48D3-B206-B501D976EBD3}"/>
    <cellStyle name="Normal 2 2 2 3 2 2 3 2 3 6" xfId="47470" xr:uid="{E28F583E-0B39-4EEC-B106-287BA49FE8D3}"/>
    <cellStyle name="Normal 2 2 2 3 2 2 3 2 4" xfId="3424" xr:uid="{2F12F0C6-28B8-4D37-A397-C04CE87255B3}"/>
    <cellStyle name="Normal 2 2 2 3 2 2 3 2 4 2" xfId="6308" xr:uid="{6C4C4116-0C06-4484-9FF6-5B0CEE046A67}"/>
    <cellStyle name="Normal 2 2 2 3 2 2 3 2 4 2 2" xfId="14950" xr:uid="{CA283E65-5DF5-4346-B8A1-AA8477EB45D3}"/>
    <cellStyle name="Normal 2 2 2 3 2 2 3 2 4 2 2 2" xfId="35318" xr:uid="{7FBDB219-2520-41E4-BAE5-4FD05D3252F1}"/>
    <cellStyle name="Normal 2 2 2 3 2 2 3 2 4 2 3" xfId="21737" xr:uid="{0209F981-C559-4E6F-BC6D-4540B48144E9}"/>
    <cellStyle name="Normal 2 2 2 3 2 2 3 2 4 2 3 2" xfId="42105" xr:uid="{1BDAB7FF-B171-44E8-9D80-A90189E2A903}"/>
    <cellStyle name="Normal 2 2 2 3 2 2 3 2 4 2 4" xfId="28526" xr:uid="{E1DC14A3-829E-4DC1-8658-26F3F84AFD88}"/>
    <cellStyle name="Normal 2 2 2 3 2 2 3 2 4 2 5" xfId="48894" xr:uid="{951AD7E0-B4DB-4E9D-954E-3CEC324BED22}"/>
    <cellStyle name="Normal 2 2 2 3 2 2 3 2 4 3" xfId="12102" xr:uid="{E27F6D04-B663-4582-903A-3CD13BD1F5D1}"/>
    <cellStyle name="Normal 2 2 2 3 2 2 3 2 4 3 2" xfId="32470" xr:uid="{8EAA8404-9BE7-43E8-9177-D9DD273D02F2}"/>
    <cellStyle name="Normal 2 2 2 3 2 2 3 2 4 4" xfId="18889" xr:uid="{224BFDC9-7CA1-4FE5-9C7C-458E7F95C220}"/>
    <cellStyle name="Normal 2 2 2 3 2 2 3 2 4 4 2" xfId="39257" xr:uid="{03BAA5C8-1F2A-4920-B297-209BF99604FE}"/>
    <cellStyle name="Normal 2 2 2 3 2 2 3 2 4 5" xfId="25678" xr:uid="{B50F22A7-064F-43F9-86A7-64300E282D0F}"/>
    <cellStyle name="Normal 2 2 2 3 2 2 3 2 4 6" xfId="46046" xr:uid="{A9F1948D-E209-4E4C-B8D8-B5437825BD75}"/>
    <cellStyle name="Normal 2 2 2 3 2 2 3 2 5" xfId="5596" xr:uid="{4FD024DB-F8D4-4D6E-84FA-3AC686E24B16}"/>
    <cellStyle name="Normal 2 2 2 3 2 2 3 2 5 2" xfId="14238" xr:uid="{932525AB-2D04-4683-986A-547B2C8847D0}"/>
    <cellStyle name="Normal 2 2 2 3 2 2 3 2 5 2 2" xfId="34606" xr:uid="{9D865C16-979B-4362-8AE5-AB06ACD187AE}"/>
    <cellStyle name="Normal 2 2 2 3 2 2 3 2 5 3" xfId="21025" xr:uid="{9DCDEACF-9A25-41D5-80DE-CB9CEDC075D1}"/>
    <cellStyle name="Normal 2 2 2 3 2 2 3 2 5 3 2" xfId="41393" xr:uid="{66A53E31-9A48-4316-BAEE-D60D64249542}"/>
    <cellStyle name="Normal 2 2 2 3 2 2 3 2 5 4" xfId="27814" xr:uid="{6AD56443-9FC1-4A9F-850D-4A0479871862}"/>
    <cellStyle name="Normal 2 2 2 3 2 2 3 2 5 5" xfId="48182" xr:uid="{BA938C1E-F018-4FC2-9114-7F239EEF0654}"/>
    <cellStyle name="Normal 2 2 2 3 2 2 3 2 6" xfId="2675" xr:uid="{57465C90-74F3-4F66-BC1C-9A312DDC3300}"/>
    <cellStyle name="Normal 2 2 2 3 2 2 3 2 6 2" xfId="11390" xr:uid="{1C2FDA94-1A4F-4B79-87F3-D16E5010475C}"/>
    <cellStyle name="Normal 2 2 2 3 2 2 3 2 6 2 2" xfId="31758" xr:uid="{5ACB4CC0-AD77-4BAB-A6FF-289FF59D7C5F}"/>
    <cellStyle name="Normal 2 2 2 3 2 2 3 2 6 3" xfId="18177" xr:uid="{3ED4731A-AD80-493D-BF6C-9C656AB47533}"/>
    <cellStyle name="Normal 2 2 2 3 2 2 3 2 6 3 2" xfId="38545" xr:uid="{BF4F2245-3B81-4079-A62D-A791981873F0}"/>
    <cellStyle name="Normal 2 2 2 3 2 2 3 2 6 4" xfId="24966" xr:uid="{ECF87F6C-3CB0-4F91-AE92-4728C08F4507}"/>
    <cellStyle name="Normal 2 2 2 3 2 2 3 2 6 5" xfId="45334" xr:uid="{3BBD4755-0839-4F5A-AEF0-6C23E20EA9B0}"/>
    <cellStyle name="Normal 2 2 2 3 2 2 3 2 7" xfId="10553" xr:uid="{48F7A2C9-317A-4AF6-A4A0-4D6443F566E1}"/>
    <cellStyle name="Normal 2 2 2 3 2 2 3 2 7 2" xfId="30921" xr:uid="{D192FF8F-4486-4C87-85C7-58FAEE56C616}"/>
    <cellStyle name="Normal 2 2 2 3 2 2 3 2 8" xfId="17340" xr:uid="{2FFEA3B6-8D53-4219-9CB1-EC3FDB5434C5}"/>
    <cellStyle name="Normal 2 2 2 3 2 2 3 2 8 2" xfId="37708" xr:uid="{C65EFB64-9635-4942-ACF3-718E74CE2880}"/>
    <cellStyle name="Normal 2 2 2 3 2 2 3 2 9" xfId="24129" xr:uid="{922F26AE-066F-46A1-B2A8-374A1AB73168}"/>
    <cellStyle name="Normal 2 2 2 3 2 2 3 2_Exec Drivers" xfId="8809" xr:uid="{EE2D4C08-CCF8-4E24-B49D-3194D1A44060}"/>
    <cellStyle name="Normal 2 2 2 3 2 2 3 3" xfId="3601" xr:uid="{FE5CBE0D-98D1-4526-B5E7-2C95E2AE4AEE}"/>
    <cellStyle name="Normal 2 2 2 3 2 2 3 3 2" xfId="6485" xr:uid="{90FAA72B-56D6-4ECF-A4A6-8D9CD6902572}"/>
    <cellStyle name="Normal 2 2 2 3 2 2 3 3 2 2" xfId="15127" xr:uid="{05A334B9-2BE7-4EE7-8BF2-B51A7D1565F6}"/>
    <cellStyle name="Normal 2 2 2 3 2 2 3 3 2 2 2" xfId="35495" xr:uid="{903932E9-601E-489C-9F3E-D91E58FF2990}"/>
    <cellStyle name="Normal 2 2 2 3 2 2 3 3 2 3" xfId="21914" xr:uid="{AC025B65-530C-4D42-AF08-A5B864FFE12B}"/>
    <cellStyle name="Normal 2 2 2 3 2 2 3 3 2 3 2" xfId="42282" xr:uid="{4E6B66F9-90DF-46B2-80EA-4DD1A4FF4263}"/>
    <cellStyle name="Normal 2 2 2 3 2 2 3 3 2 4" xfId="28703" xr:uid="{AE2EB00C-93F6-4E3A-B0BE-716DCE96E41A}"/>
    <cellStyle name="Normal 2 2 2 3 2 2 3 3 2 5" xfId="49071" xr:uid="{023C463B-DE73-45A8-A809-C12AB52EAC5A}"/>
    <cellStyle name="Normal 2 2 2 3 2 2 3 3 3" xfId="12279" xr:uid="{7047EFDB-7D5E-4740-BFA2-9BABB824840E}"/>
    <cellStyle name="Normal 2 2 2 3 2 2 3 3 3 2" xfId="32647" xr:uid="{F3982D81-AAF8-42B6-9FAC-FA48F48CB37C}"/>
    <cellStyle name="Normal 2 2 2 3 2 2 3 3 4" xfId="19066" xr:uid="{031DE663-A5B6-4F2B-880A-EF38188D962F}"/>
    <cellStyle name="Normal 2 2 2 3 2 2 3 3 4 2" xfId="39434" xr:uid="{00A45C3E-CCF6-43AB-9EFE-35B28A856E95}"/>
    <cellStyle name="Normal 2 2 2 3 2 2 3 3 5" xfId="25855" xr:uid="{B275EE3A-D085-4294-9E18-7D383C83C67C}"/>
    <cellStyle name="Normal 2 2 2 3 2 2 3 3 6" xfId="46223" xr:uid="{E4729ED3-AC49-4269-BEDD-3FDDC18FB321}"/>
    <cellStyle name="Normal 2 2 2 3 2 2 3 3_Exec Drivers" xfId="9695" xr:uid="{B9132A76-6F6A-4650-BCC9-29C87111331D}"/>
    <cellStyle name="Normal 2 2 2 3 2 2 3 4" xfId="4349" xr:uid="{5E680204-09E2-45F5-93E7-594A58CAB7BD}"/>
    <cellStyle name="Normal 2 2 2 3 2 2 3 4 2" xfId="7197" xr:uid="{275D8CD5-7188-453D-9243-401CA9DF1C85}"/>
    <cellStyle name="Normal 2 2 2 3 2 2 3 4 2 2" xfId="15839" xr:uid="{B4815CDC-00BE-4FBB-A425-4775A95C3786}"/>
    <cellStyle name="Normal 2 2 2 3 2 2 3 4 2 2 2" xfId="36207" xr:uid="{C8BEE1D1-7A96-4012-A611-53AAA14EC64A}"/>
    <cellStyle name="Normal 2 2 2 3 2 2 3 4 2 3" xfId="22626" xr:uid="{62EF6A8C-F68C-4E48-8DCA-7570E3F88EE9}"/>
    <cellStyle name="Normal 2 2 2 3 2 2 3 4 2 3 2" xfId="42994" xr:uid="{33D23339-2EB2-4D1D-851D-3F8454684285}"/>
    <cellStyle name="Normal 2 2 2 3 2 2 3 4 2 4" xfId="29415" xr:uid="{8C1BE700-4E91-48BE-9CE2-94E55AF8CFFC}"/>
    <cellStyle name="Normal 2 2 2 3 2 2 3 4 2 5" xfId="49783" xr:uid="{5B54A0A6-9A63-47EF-9293-201D5BA975E1}"/>
    <cellStyle name="Normal 2 2 2 3 2 2 3 4 3" xfId="12991" xr:uid="{4B123AAE-FD0F-400E-B404-E84056B81A76}"/>
    <cellStyle name="Normal 2 2 2 3 2 2 3 4 3 2" xfId="33359" xr:uid="{A7354052-A09E-4CE6-9273-423BEAA44A81}"/>
    <cellStyle name="Normal 2 2 2 3 2 2 3 4 4" xfId="19778" xr:uid="{E41F23F0-D628-4EE1-9E14-194A26BA09BD}"/>
    <cellStyle name="Normal 2 2 2 3 2 2 3 4 4 2" xfId="40146" xr:uid="{6CD6E447-1D82-4ACE-961A-E66A0975FE9F}"/>
    <cellStyle name="Normal 2 2 2 3 2 2 3 4 5" xfId="26567" xr:uid="{B52F6CA9-7A1D-4562-A098-046442A7645B}"/>
    <cellStyle name="Normal 2 2 2 3 2 2 3 4 6" xfId="46935" xr:uid="{E2DDAC79-2F65-48D4-940A-C61B5C62E709}"/>
    <cellStyle name="Normal 2 2 2 3 2 2 3 5" xfId="2853" xr:uid="{ADC25FC1-6658-4709-A4C1-AB83E79C7C7E}"/>
    <cellStyle name="Normal 2 2 2 3 2 2 3 5 2" xfId="5773" xr:uid="{4465EE04-6499-4453-98A6-7C490CA0F743}"/>
    <cellStyle name="Normal 2 2 2 3 2 2 3 5 2 2" xfId="14415" xr:uid="{61181E68-C07C-46A4-A851-EE24D47AFAF7}"/>
    <cellStyle name="Normal 2 2 2 3 2 2 3 5 2 2 2" xfId="34783" xr:uid="{DA7D5C17-6B28-47C2-8933-F78C7338ED32}"/>
    <cellStyle name="Normal 2 2 2 3 2 2 3 5 2 3" xfId="21202" xr:uid="{F677B459-4A0C-440E-A440-5A9FB44ABE3C}"/>
    <cellStyle name="Normal 2 2 2 3 2 2 3 5 2 3 2" xfId="41570" xr:uid="{64B84EEE-1B96-47CC-9986-E2DDBAA3AF68}"/>
    <cellStyle name="Normal 2 2 2 3 2 2 3 5 2 4" xfId="27991" xr:uid="{FB5204CC-C50D-447F-BC03-D3A8FF63597E}"/>
    <cellStyle name="Normal 2 2 2 3 2 2 3 5 2 5" xfId="48359" xr:uid="{C1C08050-CD32-4284-8104-6940E618B9AD}"/>
    <cellStyle name="Normal 2 2 2 3 2 2 3 5 3" xfId="11567" xr:uid="{F7ACB1D4-4192-4D2C-A021-3B737E4A4F7C}"/>
    <cellStyle name="Normal 2 2 2 3 2 2 3 5 3 2" xfId="31935" xr:uid="{6AC2CD9C-97E2-4943-92DC-5EFA4EE66CD8}"/>
    <cellStyle name="Normal 2 2 2 3 2 2 3 5 4" xfId="18354" xr:uid="{B98D28D8-E86E-4636-A043-C2C43B049067}"/>
    <cellStyle name="Normal 2 2 2 3 2 2 3 5 4 2" xfId="38722" xr:uid="{4F64223F-A16B-4AE7-A877-6DCC674F38FC}"/>
    <cellStyle name="Normal 2 2 2 3 2 2 3 5 5" xfId="25143" xr:uid="{31F4B4D2-C272-4A80-8A6D-03DBF73ED2B0}"/>
    <cellStyle name="Normal 2 2 2 3 2 2 3 5 6" xfId="45511" xr:uid="{BAB6F99E-A728-4512-A33C-436554182F89}"/>
    <cellStyle name="Normal 2 2 2 3 2 2 3 6" xfId="5061" xr:uid="{BD44CFBB-4A59-421C-BD61-D92FFD88BF9D}"/>
    <cellStyle name="Normal 2 2 2 3 2 2 3 6 2" xfId="13703" xr:uid="{29F94DDE-7F78-40A1-8E03-B8249E94F2AF}"/>
    <cellStyle name="Normal 2 2 2 3 2 2 3 6 2 2" xfId="34071" xr:uid="{21EA9947-C7D2-4D7B-AEA0-4B1ECD928E74}"/>
    <cellStyle name="Normal 2 2 2 3 2 2 3 6 3" xfId="20490" xr:uid="{C10E25D3-8042-44CD-9529-6A145C62CAD8}"/>
    <cellStyle name="Normal 2 2 2 3 2 2 3 6 3 2" xfId="40858" xr:uid="{83FBA55C-7276-4BEE-B3F3-10466A41AC18}"/>
    <cellStyle name="Normal 2 2 2 3 2 2 3 6 4" xfId="27279" xr:uid="{5DA49347-2B3D-4252-8965-9DB90A7141A9}"/>
    <cellStyle name="Normal 2 2 2 3 2 2 3 6 5" xfId="47647" xr:uid="{8546B7B5-A2AF-4D31-928A-32CB22D5FB85}"/>
    <cellStyle name="Normal 2 2 2 3 2 2 3 7" xfId="1972" xr:uid="{7DEA0B14-BEBA-44F6-B24F-618975B998F4}"/>
    <cellStyle name="Normal 2 2 2 3 2 2 3 7 2" xfId="10855" xr:uid="{B7D6F95C-FE59-4E55-8797-D68D9FCD4EC3}"/>
    <cellStyle name="Normal 2 2 2 3 2 2 3 7 2 2" xfId="31223" xr:uid="{601100EC-E6CA-4411-BEA2-F903F14A5108}"/>
    <cellStyle name="Normal 2 2 2 3 2 2 3 7 3" xfId="17642" xr:uid="{4C49E669-38C5-49A2-A138-DB981ACB43E1}"/>
    <cellStyle name="Normal 2 2 2 3 2 2 3 7 3 2" xfId="38010" xr:uid="{D04886A1-B894-46F3-A674-2B0F260DD165}"/>
    <cellStyle name="Normal 2 2 2 3 2 2 3 7 4" xfId="24431" xr:uid="{1FD6E4C5-3834-4D8B-A0C5-39F4DE1DFDE2}"/>
    <cellStyle name="Normal 2 2 2 3 2 2 3 7 5" xfId="44799" xr:uid="{60D94E96-E16C-4D0D-8442-973803E0733D}"/>
    <cellStyle name="Normal 2 2 2 3 2 2 3 8" xfId="9970" xr:uid="{0BB58E94-152A-4520-AE2C-BE77FC2D971E}"/>
    <cellStyle name="Normal 2 2 2 3 2 2 3 8 2" xfId="30338" xr:uid="{79D25FD3-E0C0-43CF-94FE-842413D26F7E}"/>
    <cellStyle name="Normal 2 2 2 3 2 2 3 9" xfId="16758" xr:uid="{A164F778-6FA9-4E42-B921-6825598AAFC5}"/>
    <cellStyle name="Normal 2 2 2 3 2 2 3 9 2" xfId="37126" xr:uid="{5FB58C23-A0FD-4DD5-9814-DAEDC5EEC276}"/>
    <cellStyle name="Normal 2 2 2 3 2 2 3_Exec Drivers" xfId="9183" xr:uid="{A442D1B7-302E-4FF9-B71D-D51A7400DA4D}"/>
    <cellStyle name="Normal 2 2 2 3 2 3" xfId="533" xr:uid="{6F8DF95F-2C3E-440B-9BA2-DF99B6FB68CE}"/>
    <cellStyle name="Normal 2 2 2 3 2 4" xfId="1407" xr:uid="{4AEDE192-5885-440B-8EFE-C99D8D764E75}"/>
    <cellStyle name="Normal 2 2 2 3 2 4 10" xfId="44267" xr:uid="{24228879-456A-4DD9-8165-F69A884300CC}"/>
    <cellStyle name="Normal 2 2 2 3 2 4 2" xfId="4112" xr:uid="{06482397-4C03-4092-8A95-BC798C850AAD}"/>
    <cellStyle name="Normal 2 2 2 3 2 4 2 2" xfId="6966" xr:uid="{8FC4CF02-3329-4E70-B502-602717C6CB5C}"/>
    <cellStyle name="Normal 2 2 2 3 2 4 2 2 2" xfId="15608" xr:uid="{7542F34A-03F3-4285-BCAD-C617672DD1C9}"/>
    <cellStyle name="Normal 2 2 2 3 2 4 2 2 2 2" xfId="35976" xr:uid="{E2B04E30-E156-4428-B128-BA6F3DA458A6}"/>
    <cellStyle name="Normal 2 2 2 3 2 4 2 2 3" xfId="22395" xr:uid="{E7CEB144-E743-4C5D-988D-C398C082E73B}"/>
    <cellStyle name="Normal 2 2 2 3 2 4 2 2 3 2" xfId="42763" xr:uid="{8DFCB57D-E746-4B25-8570-14E58EC856DB}"/>
    <cellStyle name="Normal 2 2 2 3 2 4 2 2 4" xfId="29184" xr:uid="{4334FFB5-91A1-4623-8142-0B92E230D3B7}"/>
    <cellStyle name="Normal 2 2 2 3 2 4 2 2 5" xfId="49552" xr:uid="{4D441655-DFFA-446E-8C75-F3BBBF0E59F7}"/>
    <cellStyle name="Normal 2 2 2 3 2 4 2 3" xfId="12760" xr:uid="{63F9B7BD-B413-4D20-BA10-E1C75968DA52}"/>
    <cellStyle name="Normal 2 2 2 3 2 4 2 3 2" xfId="33128" xr:uid="{C61FBBD1-C52D-48D9-B625-68F43FBB7C18}"/>
    <cellStyle name="Normal 2 2 2 3 2 4 2 4" xfId="19547" xr:uid="{7B8C5D04-0703-4943-80CE-8FE0A390F725}"/>
    <cellStyle name="Normal 2 2 2 3 2 4 2 4 2" xfId="39915" xr:uid="{C4D74C94-1014-4072-AC73-4AD974946448}"/>
    <cellStyle name="Normal 2 2 2 3 2 4 2 5" xfId="26336" xr:uid="{0B03D4DA-8B4E-40FA-9D45-39B889EFAED9}"/>
    <cellStyle name="Normal 2 2 2 3 2 4 2 6" xfId="46704" xr:uid="{E5EAA172-2ED8-4995-98F1-0D166902E200}"/>
    <cellStyle name="Normal 2 2 2 3 2 4 2_Exec Drivers" xfId="8815" xr:uid="{D2A0601C-D065-4556-991F-F871846880FB}"/>
    <cellStyle name="Normal 2 2 2 3 2 4 3" xfId="4830" xr:uid="{156E1696-893F-4864-B977-E1EE739AF77E}"/>
    <cellStyle name="Normal 2 2 2 3 2 4 3 2" xfId="7678" xr:uid="{511D8C24-FCA6-4BD2-A165-CA663CC83F4C}"/>
    <cellStyle name="Normal 2 2 2 3 2 4 3 2 2" xfId="16320" xr:uid="{714E8B24-40EE-42AD-BE74-789E969A8CCF}"/>
    <cellStyle name="Normal 2 2 2 3 2 4 3 2 2 2" xfId="36688" xr:uid="{5B1A3F4F-DCAE-47D1-B06F-10F9382F27E2}"/>
    <cellStyle name="Normal 2 2 2 3 2 4 3 2 3" xfId="23107" xr:uid="{631A5680-0E4E-426F-9AB0-8DEF3D6AC141}"/>
    <cellStyle name="Normal 2 2 2 3 2 4 3 2 3 2" xfId="43475" xr:uid="{21D94295-2E79-4340-9A37-67A5F16401A3}"/>
    <cellStyle name="Normal 2 2 2 3 2 4 3 2 4" xfId="29896" xr:uid="{CB46FCC2-4BCF-4EB5-9F0E-CE4BDA276247}"/>
    <cellStyle name="Normal 2 2 2 3 2 4 3 2 5" xfId="50264" xr:uid="{40279AAE-1203-44CD-B747-F16E5DCA9CC1}"/>
    <cellStyle name="Normal 2 2 2 3 2 4 3 3" xfId="13472" xr:uid="{546E8CF8-267E-4EA0-B4C4-E9D685939588}"/>
    <cellStyle name="Normal 2 2 2 3 2 4 3 3 2" xfId="33840" xr:uid="{47A492DC-9514-4F43-89BD-954915D5B420}"/>
    <cellStyle name="Normal 2 2 2 3 2 4 3 4" xfId="20259" xr:uid="{634C166D-FE0B-468D-BBB2-EF02AD99ADFF}"/>
    <cellStyle name="Normal 2 2 2 3 2 4 3 4 2" xfId="40627" xr:uid="{E084218C-4335-4B58-8EA3-1910F4BD4646}"/>
    <cellStyle name="Normal 2 2 2 3 2 4 3 5" xfId="27048" xr:uid="{5759346E-F1CA-4B8B-B960-05D247983884}"/>
    <cellStyle name="Normal 2 2 2 3 2 4 3 6" xfId="47416" xr:uid="{1176F22D-DB87-43EE-B184-9A282D0DFB08}"/>
    <cellStyle name="Normal 2 2 2 3 2 4 4" xfId="3364" xr:uid="{66405C0D-78BD-4E56-BBDD-4CC2ABB5270A}"/>
    <cellStyle name="Normal 2 2 2 3 2 4 4 2" xfId="6254" xr:uid="{231BE934-7B83-4A7A-B749-AED993DEF2D0}"/>
    <cellStyle name="Normal 2 2 2 3 2 4 4 2 2" xfId="14896" xr:uid="{D5E2AF58-092E-4016-802B-D50DD5025C9C}"/>
    <cellStyle name="Normal 2 2 2 3 2 4 4 2 2 2" xfId="35264" xr:uid="{2E2F9AEE-C5BD-4C3F-BB44-95952302A974}"/>
    <cellStyle name="Normal 2 2 2 3 2 4 4 2 3" xfId="21683" xr:uid="{CAB2922A-C355-4D7B-8134-2B68D72CD139}"/>
    <cellStyle name="Normal 2 2 2 3 2 4 4 2 3 2" xfId="42051" xr:uid="{21C539EF-211B-449A-8334-CD643168DC9B}"/>
    <cellStyle name="Normal 2 2 2 3 2 4 4 2 4" xfId="28472" xr:uid="{92383BB9-0E53-4E78-96E3-778A18CBC56D}"/>
    <cellStyle name="Normal 2 2 2 3 2 4 4 2 5" xfId="48840" xr:uid="{6EF01712-B7BF-4BDE-8A61-77209E553463}"/>
    <cellStyle name="Normal 2 2 2 3 2 4 4 3" xfId="12048" xr:uid="{4D2F44BD-AE64-44BA-AABD-31CD75FECC7B}"/>
    <cellStyle name="Normal 2 2 2 3 2 4 4 3 2" xfId="32416" xr:uid="{6C602D94-2BF2-485F-83B2-C0D42519D3E5}"/>
    <cellStyle name="Normal 2 2 2 3 2 4 4 4" xfId="18835" xr:uid="{E938A0F7-7F5C-4062-9A75-53A66B2F087C}"/>
    <cellStyle name="Normal 2 2 2 3 2 4 4 4 2" xfId="39203" xr:uid="{016B00DD-6750-4E66-B474-477DE20AB338}"/>
    <cellStyle name="Normal 2 2 2 3 2 4 4 5" xfId="25624" xr:uid="{36823B02-3479-495A-8130-3F6EF9744EA3}"/>
    <cellStyle name="Normal 2 2 2 3 2 4 4 6" xfId="45992" xr:uid="{B5E5EBCF-C942-4217-AFC7-5DD1CFC527D1}"/>
    <cellStyle name="Normal 2 2 2 3 2 4 5" xfId="5542" xr:uid="{6E823A7E-D34D-4149-89F9-D7887E012DDC}"/>
    <cellStyle name="Normal 2 2 2 3 2 4 5 2" xfId="14184" xr:uid="{3F4EFFD6-D311-4E5C-9539-996D9DDAD1D6}"/>
    <cellStyle name="Normal 2 2 2 3 2 4 5 2 2" xfId="34552" xr:uid="{4B2831A7-D226-4507-B339-F5F4A5BBC5AE}"/>
    <cellStyle name="Normal 2 2 2 3 2 4 5 3" xfId="20971" xr:uid="{ADB17C5D-82E4-4BA8-BB57-D32EC1A05A9D}"/>
    <cellStyle name="Normal 2 2 2 3 2 4 5 3 2" xfId="41339" xr:uid="{2E0AA40F-401F-40FD-A54A-E41585DD2FA1}"/>
    <cellStyle name="Normal 2 2 2 3 2 4 5 4" xfId="27760" xr:uid="{BB1A3FF2-1B27-4BC5-BC6F-5BB6A03443D7}"/>
    <cellStyle name="Normal 2 2 2 3 2 4 5 5" xfId="48128" xr:uid="{1718BEB8-F11A-450F-85B4-D03ADD68BCB4}"/>
    <cellStyle name="Normal 2 2 2 3 2 4 6" xfId="2615" xr:uid="{F155ED2E-D681-4152-845A-96D401A60933}"/>
    <cellStyle name="Normal 2 2 2 3 2 4 6 2" xfId="11336" xr:uid="{E0D367D7-B616-4C63-98CC-347BEF0D2E2F}"/>
    <cellStyle name="Normal 2 2 2 3 2 4 6 2 2" xfId="31704" xr:uid="{71D25593-F35E-4279-B285-EA11503C4B88}"/>
    <cellStyle name="Normal 2 2 2 3 2 4 6 3" xfId="18123" xr:uid="{A13B7898-2901-4CAD-9A78-E67087F7B60F}"/>
    <cellStyle name="Normal 2 2 2 3 2 4 6 3 2" xfId="38491" xr:uid="{D153C612-9B7C-488B-86C1-54248E3EB194}"/>
    <cellStyle name="Normal 2 2 2 3 2 4 6 4" xfId="24912" xr:uid="{FD8D36BB-D8B3-4CEF-AF6D-F84093930477}"/>
    <cellStyle name="Normal 2 2 2 3 2 4 6 5" xfId="45280" xr:uid="{1BD3EF68-F2E2-4D6C-A681-B2550512538F}"/>
    <cellStyle name="Normal 2 2 2 3 2 4 7" xfId="10323" xr:uid="{9F5C50A6-0D9A-4AA8-B2CF-C16DD6E5E423}"/>
    <cellStyle name="Normal 2 2 2 3 2 4 7 2" xfId="30691" xr:uid="{66400617-73DD-4432-BE66-0FC6864A2F67}"/>
    <cellStyle name="Normal 2 2 2 3 2 4 8" xfId="17110" xr:uid="{C5852752-A520-4578-AC75-DA3552B71860}"/>
    <cellStyle name="Normal 2 2 2 3 2 4 8 2" xfId="37478" xr:uid="{5C2207DD-DFD7-441A-B006-A72F0B7EC963}"/>
    <cellStyle name="Normal 2 2 2 3 2 4 9" xfId="23899" xr:uid="{FA5F2F0D-5EE9-4578-96B0-BD2061CF0470}"/>
    <cellStyle name="Normal 2 2 2 3 2 4_Exec Drivers" xfId="9092" xr:uid="{425EB6BA-A2A5-40F6-A05C-0D68ED680790}"/>
    <cellStyle name="Normal 2 2 2 3 2 5" xfId="3599" xr:uid="{C50DB224-E309-45D5-A542-E6095E2B95A3}"/>
    <cellStyle name="Normal 2 2 2 3 2 5 2" xfId="6483" xr:uid="{D12FA8D8-C5AE-4575-9FC5-2FA116041B69}"/>
    <cellStyle name="Normal 2 2 2 3 2 5 2 2" xfId="15125" xr:uid="{FBE8D0F9-A55D-4363-89C9-F93977386FED}"/>
    <cellStyle name="Normal 2 2 2 3 2 5 2 2 2" xfId="35493" xr:uid="{539D1613-17F9-4905-84E0-3A3B3A1082F2}"/>
    <cellStyle name="Normal 2 2 2 3 2 5 2 3" xfId="21912" xr:uid="{497228E6-06D9-424A-B1D6-FFBC8A24CC8E}"/>
    <cellStyle name="Normal 2 2 2 3 2 5 2 3 2" xfId="42280" xr:uid="{B0E78A54-F9F7-437E-9EB7-4F2721BF9A40}"/>
    <cellStyle name="Normal 2 2 2 3 2 5 2 4" xfId="28701" xr:uid="{9A8DCB2D-898D-4A76-988D-FEB6C25AF3E1}"/>
    <cellStyle name="Normal 2 2 2 3 2 5 2 5" xfId="49069" xr:uid="{492E9911-9FDA-4AB3-8216-63AD78725497}"/>
    <cellStyle name="Normal 2 2 2 3 2 5 3" xfId="12277" xr:uid="{E917AC58-B4B3-42A2-A986-95849E95AD58}"/>
    <cellStyle name="Normal 2 2 2 3 2 5 3 2" xfId="32645" xr:uid="{A6D10280-C9F9-4739-922A-83D981C62054}"/>
    <cellStyle name="Normal 2 2 2 3 2 5 4" xfId="19064" xr:uid="{33BA10BB-E290-4A05-A809-B431A0EF42A5}"/>
    <cellStyle name="Normal 2 2 2 3 2 5 4 2" xfId="39432" xr:uid="{0A641373-85D2-4342-8272-D1600AD5301C}"/>
    <cellStyle name="Normal 2 2 2 3 2 5 5" xfId="25853" xr:uid="{B71666DF-7B84-4225-9CCE-9FB48F892274}"/>
    <cellStyle name="Normal 2 2 2 3 2 5 6" xfId="46221" xr:uid="{323B666A-C2B2-4E9D-955E-8F79DDD51A87}"/>
    <cellStyle name="Normal 2 2 2 3 2 5_Exec Drivers" xfId="8970" xr:uid="{C9189C6A-D57C-4F63-B85A-BBE0D3F00563}"/>
    <cellStyle name="Normal 2 2 2 3 2 6" xfId="4347" xr:uid="{74A3F813-C77D-4A73-ADDC-8B0D87A0ADCF}"/>
    <cellStyle name="Normal 2 2 2 3 2 6 2" xfId="7195" xr:uid="{3234C19D-DC47-4829-9C2D-6A25E910762C}"/>
    <cellStyle name="Normal 2 2 2 3 2 6 2 2" xfId="15837" xr:uid="{239EEEC1-F7EC-4B60-AEB4-48AEC41458C4}"/>
    <cellStyle name="Normal 2 2 2 3 2 6 2 2 2" xfId="36205" xr:uid="{A5827C24-1B4E-4B38-8866-0CE1722C28A7}"/>
    <cellStyle name="Normal 2 2 2 3 2 6 2 3" xfId="22624" xr:uid="{99BCB00E-7405-4A48-BEA7-C5DF34ED7C22}"/>
    <cellStyle name="Normal 2 2 2 3 2 6 2 3 2" xfId="42992" xr:uid="{72380DFD-24D4-4B98-9D6B-9D6F231A3C21}"/>
    <cellStyle name="Normal 2 2 2 3 2 6 2 4" xfId="29413" xr:uid="{92F61916-C99B-4DD3-91BB-5DCB0A777C6E}"/>
    <cellStyle name="Normal 2 2 2 3 2 6 2 5" xfId="49781" xr:uid="{486635C9-ACB3-4863-945B-8A67DB1785F1}"/>
    <cellStyle name="Normal 2 2 2 3 2 6 3" xfId="12989" xr:uid="{E41842B6-338E-4DFC-8428-298957B55BE5}"/>
    <cellStyle name="Normal 2 2 2 3 2 6 3 2" xfId="33357" xr:uid="{392B5AC0-227E-4F2A-BA08-4450FCF98374}"/>
    <cellStyle name="Normal 2 2 2 3 2 6 4" xfId="19776" xr:uid="{2DC33E60-6EC8-4AE0-B962-EDC565E18AD9}"/>
    <cellStyle name="Normal 2 2 2 3 2 6 4 2" xfId="40144" xr:uid="{D1955AEA-800D-401A-A207-F44A46F245D2}"/>
    <cellStyle name="Normal 2 2 2 3 2 6 5" xfId="26565" xr:uid="{F86B8A9E-3DE0-4DDC-88A1-3B3469E8D538}"/>
    <cellStyle name="Normal 2 2 2 3 2 6 6" xfId="46933" xr:uid="{D9993E0C-55C0-4BE6-AE2C-BEC5AA303DDC}"/>
    <cellStyle name="Normal 2 2 2 3 2 7" xfId="2851" xr:uid="{A0562ED2-D372-494A-B3F7-C24D3B0EC640}"/>
    <cellStyle name="Normal 2 2 2 3 2 7 2" xfId="5771" xr:uid="{BACB4137-C445-4629-90A6-28F82772DAC5}"/>
    <cellStyle name="Normal 2 2 2 3 2 7 2 2" xfId="14413" xr:uid="{006FFD51-189F-43DA-BB8C-BDFBB05A2899}"/>
    <cellStyle name="Normal 2 2 2 3 2 7 2 2 2" xfId="34781" xr:uid="{68D2F85A-AE94-4A17-A9C7-00A20ABD2C25}"/>
    <cellStyle name="Normal 2 2 2 3 2 7 2 3" xfId="21200" xr:uid="{26FF82C6-F5A9-4B26-BB03-3D5BB0E77AD0}"/>
    <cellStyle name="Normal 2 2 2 3 2 7 2 3 2" xfId="41568" xr:uid="{33B6DE4E-BF48-4AB5-943F-B97539576962}"/>
    <cellStyle name="Normal 2 2 2 3 2 7 2 4" xfId="27989" xr:uid="{8F7BC2AB-9E58-4D97-B9F5-1F84B6EEC458}"/>
    <cellStyle name="Normal 2 2 2 3 2 7 2 5" xfId="48357" xr:uid="{1FF3F1EB-27B7-4C42-A399-9D4CAF399B36}"/>
    <cellStyle name="Normal 2 2 2 3 2 7 3" xfId="11565" xr:uid="{086F6944-80A2-4241-84F6-3E759B7EC74B}"/>
    <cellStyle name="Normal 2 2 2 3 2 7 3 2" xfId="31933" xr:uid="{1573B121-AE12-4D4A-9DF6-772F2F382103}"/>
    <cellStyle name="Normal 2 2 2 3 2 7 4" xfId="18352" xr:uid="{BAF1EBF8-E52F-4319-964C-F365B3266E8A}"/>
    <cellStyle name="Normal 2 2 2 3 2 7 4 2" xfId="38720" xr:uid="{867186EA-658B-40F1-9B0A-5005D97F9743}"/>
    <cellStyle name="Normal 2 2 2 3 2 7 5" xfId="25141" xr:uid="{3B5AA119-5CDC-40E6-A639-D2B03C445BB4}"/>
    <cellStyle name="Normal 2 2 2 3 2 7 6" xfId="45509" xr:uid="{FEB8C57E-E801-44CC-848A-D912A2684DD5}"/>
    <cellStyle name="Normal 2 2 2 3 2 8" xfId="5059" xr:uid="{C3AB5528-78BF-417C-82E0-FA1283BB6CFB}"/>
    <cellStyle name="Normal 2 2 2 3 2 8 2" xfId="13701" xr:uid="{1A3899AB-8ACB-40AF-9289-D27A2B49D421}"/>
    <cellStyle name="Normal 2 2 2 3 2 8 2 2" xfId="34069" xr:uid="{A8F7302E-21AF-4D2D-A473-D1E093A361D5}"/>
    <cellStyle name="Normal 2 2 2 3 2 8 3" xfId="20488" xr:uid="{E908B82D-9A01-4E7A-AB26-7A93483BCC99}"/>
    <cellStyle name="Normal 2 2 2 3 2 8 3 2" xfId="40856" xr:uid="{0167D898-3F15-4E69-88D5-9A93ACC81243}"/>
    <cellStyle name="Normal 2 2 2 3 2 8 4" xfId="27277" xr:uid="{1C2A6573-7AAB-4A8B-9162-B143E830BA9D}"/>
    <cellStyle name="Normal 2 2 2 3 2 8 5" xfId="47645" xr:uid="{C18E653F-1E23-456B-BDC3-397B921C66FA}"/>
    <cellStyle name="Normal 2 2 2 3 2 9" xfId="1970" xr:uid="{6F867606-73B5-4C12-A1A2-C7B4DCE96DC1}"/>
    <cellStyle name="Normal 2 2 2 3 2 9 2" xfId="10853" xr:uid="{71E7764F-41A9-4CC1-B31D-2FC13AC034BF}"/>
    <cellStyle name="Normal 2 2 2 3 2 9 2 2" xfId="31221" xr:uid="{E81CE324-D87F-4F80-A006-3A67EEC1025F}"/>
    <cellStyle name="Normal 2 2 2 3 2 9 3" xfId="17640" xr:uid="{E28ED308-C604-489F-B60E-C7A3AAA6C732}"/>
    <cellStyle name="Normal 2 2 2 3 2 9 3 2" xfId="38008" xr:uid="{660BB328-6E18-41F8-9328-285C932D3665}"/>
    <cellStyle name="Normal 2 2 2 3 2 9 4" xfId="24429" xr:uid="{45872C93-A3AF-487E-BFF0-F034C264958F}"/>
    <cellStyle name="Normal 2 2 2 3 2 9 5" xfId="44797" xr:uid="{D50DB01C-92C1-4F60-A058-4686B7C17EE1}"/>
    <cellStyle name="Normal 2 2 2 3 2_Exec Drivers" xfId="8284" xr:uid="{E1A24A5F-5DC6-4E3D-9D01-7DB9AD49DBD2}"/>
    <cellStyle name="Normal 2 2 2 3 20" xfId="293" xr:uid="{BF95E2A8-EA13-4CD7-B926-18C106973377}"/>
    <cellStyle name="Normal 2 2 2 3 20 10" xfId="23441" xr:uid="{F059A857-0346-473A-A022-6809DE87F7DE}"/>
    <cellStyle name="Normal 2 2 2 3 20 11" xfId="43809" xr:uid="{D63C468E-2934-4212-A13D-C8135BFFEBED}"/>
    <cellStyle name="Normal 2 2 2 3 20 2" xfId="1532" xr:uid="{F07CA1CC-9FE8-40D5-A85D-5948A29D37A1}"/>
    <cellStyle name="Normal 2 2 2 3 20 2 10" xfId="44392" xr:uid="{84528540-3431-465B-9224-469D0E4881F4}"/>
    <cellStyle name="Normal 2 2 2 3 20 2 2" xfId="3970" xr:uid="{B934EC87-8312-47A1-B828-0DA81258F23D}"/>
    <cellStyle name="Normal 2 2 2 3 20 2 2 2" xfId="6842" xr:uid="{64D8D44E-1A0D-4480-9FD0-302923A7D4BE}"/>
    <cellStyle name="Normal 2 2 2 3 20 2 2 2 2" xfId="15484" xr:uid="{CF37C975-12AB-49C9-AB85-AD7A6A47C7D3}"/>
    <cellStyle name="Normal 2 2 2 3 20 2 2 2 2 2" xfId="35852" xr:uid="{D6F1F302-B2D6-46EB-8C89-97D4724DDA99}"/>
    <cellStyle name="Normal 2 2 2 3 20 2 2 2 3" xfId="22271" xr:uid="{02CD6562-2E25-4744-8DF9-05F7689C6323}"/>
    <cellStyle name="Normal 2 2 2 3 20 2 2 2 3 2" xfId="42639" xr:uid="{457FC8EE-57F3-4F45-9D7D-AD3DF57048EB}"/>
    <cellStyle name="Normal 2 2 2 3 20 2 2 2 4" xfId="29060" xr:uid="{EF3AF91C-B4B0-4EC7-93B8-F2D2F337B6FB}"/>
    <cellStyle name="Normal 2 2 2 3 20 2 2 2 5" xfId="49428" xr:uid="{46DE22DC-C69F-4664-A0BD-D236A630EF87}"/>
    <cellStyle name="Normal 2 2 2 3 20 2 2 3" xfId="12636" xr:uid="{648D8CF4-F9C1-44A7-865B-84275CD2BC3F}"/>
    <cellStyle name="Normal 2 2 2 3 20 2 2 3 2" xfId="33004" xr:uid="{25745A3D-07CF-4026-B884-9AFA7EBABA2B}"/>
    <cellStyle name="Normal 2 2 2 3 20 2 2 4" xfId="19423" xr:uid="{89AD2241-1A48-4100-B951-528FE28EA053}"/>
    <cellStyle name="Normal 2 2 2 3 20 2 2 4 2" xfId="39791" xr:uid="{8B43906E-1070-466C-9B04-DCDDCB9FF9D8}"/>
    <cellStyle name="Normal 2 2 2 3 20 2 2 5" xfId="26212" xr:uid="{EC8F7D54-DDAF-4A27-B9C3-8DEE68A70AD5}"/>
    <cellStyle name="Normal 2 2 2 3 20 2 2 6" xfId="46580" xr:uid="{58133B12-4A4F-4298-A159-3EE44E6CC9FE}"/>
    <cellStyle name="Normal 2 2 2 3 20 2 2_Exec Drivers" xfId="8536" xr:uid="{C54445D8-FF9F-45A1-A0AD-9121C692A97B}"/>
    <cellStyle name="Normal 2 2 2 3 20 2 3" xfId="4706" xr:uid="{5627F491-734B-496D-8676-CB9D4A3140F1}"/>
    <cellStyle name="Normal 2 2 2 3 20 2 3 2" xfId="7554" xr:uid="{A847B3EB-42F5-466A-BFAC-88AB5145168A}"/>
    <cellStyle name="Normal 2 2 2 3 20 2 3 2 2" xfId="16196" xr:uid="{6ED09560-E5BC-44BA-9C06-99A5D7914B57}"/>
    <cellStyle name="Normal 2 2 2 3 20 2 3 2 2 2" xfId="36564" xr:uid="{A9643302-60A3-443B-836B-D7C4AF7C0763}"/>
    <cellStyle name="Normal 2 2 2 3 20 2 3 2 3" xfId="22983" xr:uid="{0BD2AA34-0AD2-46D8-BA58-5081F35E949D}"/>
    <cellStyle name="Normal 2 2 2 3 20 2 3 2 3 2" xfId="43351" xr:uid="{7E6C8BC6-4AAC-4A9F-8C60-1A8CE1B4D9B9}"/>
    <cellStyle name="Normal 2 2 2 3 20 2 3 2 4" xfId="29772" xr:uid="{EDE7B23C-951F-4421-A905-0B2056DA66DE}"/>
    <cellStyle name="Normal 2 2 2 3 20 2 3 2 5" xfId="50140" xr:uid="{47B4D3D4-626F-4830-BC0E-68406420040D}"/>
    <cellStyle name="Normal 2 2 2 3 20 2 3 3" xfId="13348" xr:uid="{A9056779-DD5A-48EA-B91E-C76AE47FAEDB}"/>
    <cellStyle name="Normal 2 2 2 3 20 2 3 3 2" xfId="33716" xr:uid="{87C987E0-EB04-4C97-857E-BF717EEDB6B4}"/>
    <cellStyle name="Normal 2 2 2 3 20 2 3 4" xfId="20135" xr:uid="{663BE469-62DD-4C93-BBFC-794D35A0231B}"/>
    <cellStyle name="Normal 2 2 2 3 20 2 3 4 2" xfId="40503" xr:uid="{23D0B09B-6BE5-45C7-8F6F-6AA136EFA10D}"/>
    <cellStyle name="Normal 2 2 2 3 20 2 3 5" xfId="26924" xr:uid="{2E7C9ACB-FEC4-4D78-B2B7-F86369285B8F}"/>
    <cellStyle name="Normal 2 2 2 3 20 2 3 6" xfId="47292" xr:uid="{D59577AB-A526-47AC-A886-ACFDC5297078}"/>
    <cellStyle name="Normal 2 2 2 3 20 2 4" xfId="3222" xr:uid="{65C061F1-EC5C-47E1-A20E-FBB76542A856}"/>
    <cellStyle name="Normal 2 2 2 3 20 2 4 2" xfId="6130" xr:uid="{1F444E7C-541F-4062-8E45-3FE8C4A2F7FE}"/>
    <cellStyle name="Normal 2 2 2 3 20 2 4 2 2" xfId="14772" xr:uid="{C7B62FB8-1FDA-43AB-A275-8D7E0F03E6FD}"/>
    <cellStyle name="Normal 2 2 2 3 20 2 4 2 2 2" xfId="35140" xr:uid="{1ADFFF59-C7E8-49E6-9FB2-D20DB25F1F14}"/>
    <cellStyle name="Normal 2 2 2 3 20 2 4 2 3" xfId="21559" xr:uid="{48623026-F06F-4FB1-BD33-31BB4CEFA125}"/>
    <cellStyle name="Normal 2 2 2 3 20 2 4 2 3 2" xfId="41927" xr:uid="{355C0380-51A6-434E-A207-61DC177DBA4C}"/>
    <cellStyle name="Normal 2 2 2 3 20 2 4 2 4" xfId="28348" xr:uid="{EF2F7226-1036-4E4E-B841-712EBFD917D0}"/>
    <cellStyle name="Normal 2 2 2 3 20 2 4 2 5" xfId="48716" xr:uid="{A83993CD-5DBD-41CE-8CF5-5F3CEEB5C77B}"/>
    <cellStyle name="Normal 2 2 2 3 20 2 4 3" xfId="11924" xr:uid="{F6FF88DD-6126-4723-A448-D95D049B341B}"/>
    <cellStyle name="Normal 2 2 2 3 20 2 4 3 2" xfId="32292" xr:uid="{6444F174-2054-46E8-8BC4-E85864D193C5}"/>
    <cellStyle name="Normal 2 2 2 3 20 2 4 4" xfId="18711" xr:uid="{0D644DB5-32C3-4872-B877-84EBBB42F828}"/>
    <cellStyle name="Normal 2 2 2 3 20 2 4 4 2" xfId="39079" xr:uid="{293DC300-55CC-430B-83CC-84D7E4604663}"/>
    <cellStyle name="Normal 2 2 2 3 20 2 4 5" xfId="25500" xr:uid="{69455F1C-B599-434E-8D55-01B575BB5A57}"/>
    <cellStyle name="Normal 2 2 2 3 20 2 4 6" xfId="45868" xr:uid="{8907AC35-A19F-401D-8621-EEAF1546FCC8}"/>
    <cellStyle name="Normal 2 2 2 3 20 2 5" xfId="5418" xr:uid="{5020FF32-2161-4A83-8B04-447BE155787E}"/>
    <cellStyle name="Normal 2 2 2 3 20 2 5 2" xfId="14060" xr:uid="{67734086-1F23-4250-B445-7CB6F491380A}"/>
    <cellStyle name="Normal 2 2 2 3 20 2 5 2 2" xfId="34428" xr:uid="{62F08610-7BE4-47B1-96F3-D534001E4BD9}"/>
    <cellStyle name="Normal 2 2 2 3 20 2 5 3" xfId="20847" xr:uid="{A9E475A8-77C4-42C9-B534-0B7821431E2B}"/>
    <cellStyle name="Normal 2 2 2 3 20 2 5 3 2" xfId="41215" xr:uid="{205BCA7A-6E1F-49F9-BEE4-9DB924AA31FD}"/>
    <cellStyle name="Normal 2 2 2 3 20 2 5 4" xfId="27636" xr:uid="{FB6102DB-3CB6-4B02-9CF3-41977490808A}"/>
    <cellStyle name="Normal 2 2 2 3 20 2 5 5" xfId="48004" xr:uid="{A71407DC-D00F-443B-946B-A57782B9EF76}"/>
    <cellStyle name="Normal 2 2 2 3 20 2 6" xfId="2473" xr:uid="{023BC18E-C8C2-4785-92E5-0C5DA769E553}"/>
    <cellStyle name="Normal 2 2 2 3 20 2 6 2" xfId="11212" xr:uid="{7FABCDA3-11BF-4A86-96A2-2A44B900EC14}"/>
    <cellStyle name="Normal 2 2 2 3 20 2 6 2 2" xfId="31580" xr:uid="{CE8F9D75-CA5B-4374-9388-6CFE4D7AC702}"/>
    <cellStyle name="Normal 2 2 2 3 20 2 6 3" xfId="17999" xr:uid="{2DD7DDBC-5E8B-4BBE-80C6-15A813DE43D9}"/>
    <cellStyle name="Normal 2 2 2 3 20 2 6 3 2" xfId="38367" xr:uid="{3145DC92-CCF3-4257-8BF7-A4B4B6E20D9F}"/>
    <cellStyle name="Normal 2 2 2 3 20 2 6 4" xfId="24788" xr:uid="{57430929-FB12-4F64-B183-8334E85AF8D5}"/>
    <cellStyle name="Normal 2 2 2 3 20 2 6 5" xfId="45156" xr:uid="{B707F36E-3631-4CC5-8581-FFE7816F0098}"/>
    <cellStyle name="Normal 2 2 2 3 20 2 7" xfId="10448" xr:uid="{5E10AB6C-5162-43F6-95ED-FAEE99812DDB}"/>
    <cellStyle name="Normal 2 2 2 3 20 2 7 2" xfId="30816" xr:uid="{0EA6034B-CB0F-4648-8486-EFA6449CDED3}"/>
    <cellStyle name="Normal 2 2 2 3 20 2 8" xfId="17235" xr:uid="{D8092840-814A-470C-8816-C7FB29989397}"/>
    <cellStyle name="Normal 2 2 2 3 20 2 8 2" xfId="37603" xr:uid="{ED0F81FC-7DAC-4AC3-94F7-F8E2B17B0565}"/>
    <cellStyle name="Normal 2 2 2 3 20 2 9" xfId="24024" xr:uid="{C3AA262C-A370-4C17-B872-BDF3349BF119}"/>
    <cellStyle name="Normal 2 2 2 3 20 2_Exec Drivers" xfId="2277" xr:uid="{CD435BA6-3F78-4B75-8AD0-B000C037CD9A}"/>
    <cellStyle name="Normal 2 2 2 3 20 3" xfId="3602" xr:uid="{8713F25A-50BC-4F82-B7F3-AB0B88664478}"/>
    <cellStyle name="Normal 2 2 2 3 20 3 2" xfId="6486" xr:uid="{82021442-5DAE-4244-94A6-D4F7B90C74C9}"/>
    <cellStyle name="Normal 2 2 2 3 20 3 2 2" xfId="15128" xr:uid="{EC513FDA-86B2-4A03-B24D-457B83E15834}"/>
    <cellStyle name="Normal 2 2 2 3 20 3 2 2 2" xfId="35496" xr:uid="{7F4173F2-557F-45EA-B051-4B8AA51F0AB8}"/>
    <cellStyle name="Normal 2 2 2 3 20 3 2 3" xfId="21915" xr:uid="{5BAAADCB-A9C0-4E63-A815-F135958DBE63}"/>
    <cellStyle name="Normal 2 2 2 3 20 3 2 3 2" xfId="42283" xr:uid="{F7513F82-8DE4-41FB-90EB-ED8297DD3F89}"/>
    <cellStyle name="Normal 2 2 2 3 20 3 2 4" xfId="28704" xr:uid="{301AEBCA-68A6-4724-995F-ACD907129758}"/>
    <cellStyle name="Normal 2 2 2 3 20 3 2 5" xfId="49072" xr:uid="{B5C28118-0EE2-4073-8778-6CA50AB6F362}"/>
    <cellStyle name="Normal 2 2 2 3 20 3 3" xfId="12280" xr:uid="{0BDC7AD3-B8EE-42AF-9C89-045F4AAF7D7E}"/>
    <cellStyle name="Normal 2 2 2 3 20 3 3 2" xfId="32648" xr:uid="{5BB5F76A-95BD-4F1C-B8CB-2DB176FE1691}"/>
    <cellStyle name="Normal 2 2 2 3 20 3 4" xfId="19067" xr:uid="{22973F53-AA7D-4B03-81CF-77F0150A02FD}"/>
    <cellStyle name="Normal 2 2 2 3 20 3 4 2" xfId="39435" xr:uid="{52E3E5F7-CEE8-4FF7-AB2E-B0EBEDF00E1E}"/>
    <cellStyle name="Normal 2 2 2 3 20 3 5" xfId="25856" xr:uid="{3319F8A7-207A-4220-9CF6-C1D509743E6D}"/>
    <cellStyle name="Normal 2 2 2 3 20 3 6" xfId="46224" xr:uid="{1FAD56A1-1208-458A-BA9B-587AC0154D32}"/>
    <cellStyle name="Normal 2 2 2 3 20 3_Exec Drivers" xfId="9688" xr:uid="{220796A6-464B-475A-B224-600A698F4391}"/>
    <cellStyle name="Normal 2 2 2 3 20 4" xfId="4350" xr:uid="{9A9B272A-FC58-4DEC-9645-DD250687AB57}"/>
    <cellStyle name="Normal 2 2 2 3 20 4 2" xfId="7198" xr:uid="{4AC9A9AB-F4AF-44B7-9BFB-97A53795C5DF}"/>
    <cellStyle name="Normal 2 2 2 3 20 4 2 2" xfId="15840" xr:uid="{E950BB32-92DE-4C03-AA56-C13271BDA16B}"/>
    <cellStyle name="Normal 2 2 2 3 20 4 2 2 2" xfId="36208" xr:uid="{AC5B24E3-6109-4B01-A6E2-178C0A27001E}"/>
    <cellStyle name="Normal 2 2 2 3 20 4 2 3" xfId="22627" xr:uid="{763C31C9-3B1D-4E14-B305-4E1E4FC267F1}"/>
    <cellStyle name="Normal 2 2 2 3 20 4 2 3 2" xfId="42995" xr:uid="{31DFCDB8-CA55-4723-9042-FD90CDE15C42}"/>
    <cellStyle name="Normal 2 2 2 3 20 4 2 4" xfId="29416" xr:uid="{AC0655DE-B46E-4848-84F8-FBC9D50A8B47}"/>
    <cellStyle name="Normal 2 2 2 3 20 4 2 5" xfId="49784" xr:uid="{71A77948-AAD4-4C5F-9EE3-9166BC5AA9F8}"/>
    <cellStyle name="Normal 2 2 2 3 20 4 3" xfId="12992" xr:uid="{7CC25F17-01D3-425B-BFF1-AFA48EA8AE10}"/>
    <cellStyle name="Normal 2 2 2 3 20 4 3 2" xfId="33360" xr:uid="{BC29B748-80EA-4355-9199-8E831626A44F}"/>
    <cellStyle name="Normal 2 2 2 3 20 4 4" xfId="19779" xr:uid="{117D9611-4FD2-4C41-ABC9-DFBCE5F79B15}"/>
    <cellStyle name="Normal 2 2 2 3 20 4 4 2" xfId="40147" xr:uid="{567F34B2-2517-47BF-8009-8AB713D5A7BC}"/>
    <cellStyle name="Normal 2 2 2 3 20 4 5" xfId="26568" xr:uid="{22F0D8D6-D0DE-4F58-ACD4-5D04E84E6E70}"/>
    <cellStyle name="Normal 2 2 2 3 20 4 6" xfId="46936" xr:uid="{29A3FE19-628E-4821-A30D-661999C87ACD}"/>
    <cellStyle name="Normal 2 2 2 3 20 5" xfId="2854" xr:uid="{F20B97C2-BA0F-4337-AC91-D13FA2B1EC9F}"/>
    <cellStyle name="Normal 2 2 2 3 20 5 2" xfId="5774" xr:uid="{93637BF1-D390-4510-99EF-927476FCA490}"/>
    <cellStyle name="Normal 2 2 2 3 20 5 2 2" xfId="14416" xr:uid="{C0B2095D-75D9-4392-BFD8-9723C0698918}"/>
    <cellStyle name="Normal 2 2 2 3 20 5 2 2 2" xfId="34784" xr:uid="{04A20447-F02B-484A-A54F-099B6DE1B6F0}"/>
    <cellStyle name="Normal 2 2 2 3 20 5 2 3" xfId="21203" xr:uid="{8D91CFF4-0087-4C26-8BBD-42ED7AFC66CD}"/>
    <cellStyle name="Normal 2 2 2 3 20 5 2 3 2" xfId="41571" xr:uid="{80A6BEB7-AF28-48C2-A69A-876136C54D90}"/>
    <cellStyle name="Normal 2 2 2 3 20 5 2 4" xfId="27992" xr:uid="{F60644D2-35D5-4CE5-AB12-AB27365BE0F9}"/>
    <cellStyle name="Normal 2 2 2 3 20 5 2 5" xfId="48360" xr:uid="{6D2CEA40-1D18-40D0-9999-84AA88B2226B}"/>
    <cellStyle name="Normal 2 2 2 3 20 5 3" xfId="11568" xr:uid="{E1D00775-B284-4CC2-841D-09F7BBF90BBC}"/>
    <cellStyle name="Normal 2 2 2 3 20 5 3 2" xfId="31936" xr:uid="{BB4269D4-FB6C-44C2-97FA-33967BEFF620}"/>
    <cellStyle name="Normal 2 2 2 3 20 5 4" xfId="18355" xr:uid="{7021D7F1-2EE7-4DDF-B946-A759CE3E1783}"/>
    <cellStyle name="Normal 2 2 2 3 20 5 4 2" xfId="38723" xr:uid="{5FC77BF7-B279-490E-AF6E-04B6E3D2EBE0}"/>
    <cellStyle name="Normal 2 2 2 3 20 5 5" xfId="25144" xr:uid="{70DB1EC2-C8D4-4D54-A249-2FD26262245A}"/>
    <cellStyle name="Normal 2 2 2 3 20 5 6" xfId="45512" xr:uid="{02875BD4-1173-40B5-8689-4A7A0299E774}"/>
    <cellStyle name="Normal 2 2 2 3 20 6" xfId="5062" xr:uid="{705E2F96-D871-48D6-9AE2-01E8B01463C5}"/>
    <cellStyle name="Normal 2 2 2 3 20 6 2" xfId="13704" xr:uid="{195F5582-7B24-4550-9D01-E46F5F59C97F}"/>
    <cellStyle name="Normal 2 2 2 3 20 6 2 2" xfId="34072" xr:uid="{125DB22A-895A-442D-879E-BFF7EE1D62D6}"/>
    <cellStyle name="Normal 2 2 2 3 20 6 3" xfId="20491" xr:uid="{0AA218AE-565B-4B09-B493-2A752DC34412}"/>
    <cellStyle name="Normal 2 2 2 3 20 6 3 2" xfId="40859" xr:uid="{6F660D1F-95DD-40DA-A049-E4AFFD7A69FF}"/>
    <cellStyle name="Normal 2 2 2 3 20 6 4" xfId="27280" xr:uid="{61D81238-DB6F-4783-B07B-5C98B71AF6FC}"/>
    <cellStyle name="Normal 2 2 2 3 20 6 5" xfId="47648" xr:uid="{FACE16B6-1B11-4021-A944-6E20F445366E}"/>
    <cellStyle name="Normal 2 2 2 3 20 7" xfId="1973" xr:uid="{60B4EC3F-A50E-44DC-B4D3-68F46C404472}"/>
    <cellStyle name="Normal 2 2 2 3 20 7 2" xfId="10856" xr:uid="{6980C0C6-FC71-472F-8746-FEA148767094}"/>
    <cellStyle name="Normal 2 2 2 3 20 7 2 2" xfId="31224" xr:uid="{F9EDCEFA-AD5D-4268-88B1-B4284C7ACAE8}"/>
    <cellStyle name="Normal 2 2 2 3 20 7 3" xfId="17643" xr:uid="{27C9D207-8F16-412A-A805-D4D4E7805839}"/>
    <cellStyle name="Normal 2 2 2 3 20 7 3 2" xfId="38011" xr:uid="{823715FF-8C47-4CEF-9077-07FFF0E8F50B}"/>
    <cellStyle name="Normal 2 2 2 3 20 7 4" xfId="24432" xr:uid="{5C52F22A-1BD8-47B9-8E21-1118E49E93D9}"/>
    <cellStyle name="Normal 2 2 2 3 20 7 5" xfId="44800" xr:uid="{67AC4CBF-E061-48BF-B52F-1DC5819F23F7}"/>
    <cellStyle name="Normal 2 2 2 3 20 8" xfId="9864" xr:uid="{7E0F38B6-10A1-43D7-85D5-31C7FB9CAB32}"/>
    <cellStyle name="Normal 2 2 2 3 20 8 2" xfId="30232" xr:uid="{4A7D16E3-1FD0-48EE-A367-C71D2A461272}"/>
    <cellStyle name="Normal 2 2 2 3 20 9" xfId="16652" xr:uid="{9BB968FE-F9C4-4C64-851D-BD887D949B15}"/>
    <cellStyle name="Normal 2 2 2 3 20 9 2" xfId="37020" xr:uid="{772A0ABD-74FF-47D9-A8A5-02C54CC1CD0B}"/>
    <cellStyle name="Normal 2 2 2 3 20_Exec Drivers" xfId="8968" xr:uid="{A56A715E-18CA-4E46-96F2-A21CB809D806}"/>
    <cellStyle name="Normal 2 2 2 3 21" xfId="306" xr:uid="{EC1DFBDE-5BB2-4E48-9A84-BD5C1D470D8E}"/>
    <cellStyle name="Normal 2 2 2 3 21 10" xfId="23448" xr:uid="{F5B5C5B9-ADA3-4430-A7C3-F91312B836D8}"/>
    <cellStyle name="Normal 2 2 2 3 21 11" xfId="43816" xr:uid="{349AB78A-35E7-4E2D-A598-D7C42BDAD99F}"/>
    <cellStyle name="Normal 2 2 2 3 21 2" xfId="1539" xr:uid="{A5FEAE31-3ED7-4B99-86A9-03E5B00F17DF}"/>
    <cellStyle name="Normal 2 2 2 3 21 2 10" xfId="44399" xr:uid="{7A578F1D-6FC0-4629-A1CE-B701E302B4D9}"/>
    <cellStyle name="Normal 2 2 2 3 21 2 2" xfId="3963" xr:uid="{784E6EBD-01C9-42A9-92B9-EFC54B749DF4}"/>
    <cellStyle name="Normal 2 2 2 3 21 2 2 2" xfId="6835" xr:uid="{03C08A50-52DD-4145-9BAE-14EF30F3F656}"/>
    <cellStyle name="Normal 2 2 2 3 21 2 2 2 2" xfId="15477" xr:uid="{6DDC7D17-A570-426A-97DF-9A20AF5E925F}"/>
    <cellStyle name="Normal 2 2 2 3 21 2 2 2 2 2" xfId="35845" xr:uid="{F7EB7F9D-4018-41E0-8D8E-55CED8D59378}"/>
    <cellStyle name="Normal 2 2 2 3 21 2 2 2 3" xfId="22264" xr:uid="{B715FE79-A496-4C78-A64E-1AA593D5FB43}"/>
    <cellStyle name="Normal 2 2 2 3 21 2 2 2 3 2" xfId="42632" xr:uid="{2A40D00E-B569-4B7F-A74F-BBE2C8E91C0D}"/>
    <cellStyle name="Normal 2 2 2 3 21 2 2 2 4" xfId="29053" xr:uid="{0B20076C-5A31-4B57-AF29-187322A3A22C}"/>
    <cellStyle name="Normal 2 2 2 3 21 2 2 2 5" xfId="49421" xr:uid="{65DAD17B-CF24-4601-8680-B1D73FBB5BAA}"/>
    <cellStyle name="Normal 2 2 2 3 21 2 2 3" xfId="12629" xr:uid="{1F1C85DE-18C8-458C-AD18-5A099A5DC360}"/>
    <cellStyle name="Normal 2 2 2 3 21 2 2 3 2" xfId="32997" xr:uid="{02676D57-6ADE-47D9-BAAD-BA5DDDCD9DD2}"/>
    <cellStyle name="Normal 2 2 2 3 21 2 2 4" xfId="19416" xr:uid="{5EFA4D64-647F-4857-8EFA-94C8C2129657}"/>
    <cellStyle name="Normal 2 2 2 3 21 2 2 4 2" xfId="39784" xr:uid="{EAC724F5-8381-4785-83E2-7B80D12C9960}"/>
    <cellStyle name="Normal 2 2 2 3 21 2 2 5" xfId="26205" xr:uid="{AC96186F-7B26-4ADA-BA68-F6605C0E4F8F}"/>
    <cellStyle name="Normal 2 2 2 3 21 2 2 6" xfId="46573" xr:uid="{33DAE9F4-3229-441B-85A7-17A13C0B82B1}"/>
    <cellStyle name="Normal 2 2 2 3 21 2 2_Exec Drivers" xfId="8292" xr:uid="{EC2E50D3-38FD-48A7-8FE5-9638ECA71000}"/>
    <cellStyle name="Normal 2 2 2 3 21 2 3" xfId="4699" xr:uid="{140D2599-CFD9-43B5-A1BA-70C1075A6D1E}"/>
    <cellStyle name="Normal 2 2 2 3 21 2 3 2" xfId="7547" xr:uid="{270FB32C-1EA2-4213-93CB-88560A0D16E2}"/>
    <cellStyle name="Normal 2 2 2 3 21 2 3 2 2" xfId="16189" xr:uid="{55D64C1E-24CE-47EF-8749-AC733420E4F7}"/>
    <cellStyle name="Normal 2 2 2 3 21 2 3 2 2 2" xfId="36557" xr:uid="{3B2EE372-3AAE-4C53-ACA0-6055C2663508}"/>
    <cellStyle name="Normal 2 2 2 3 21 2 3 2 3" xfId="22976" xr:uid="{F2863B20-369F-4A94-B336-92BD0AA39D59}"/>
    <cellStyle name="Normal 2 2 2 3 21 2 3 2 3 2" xfId="43344" xr:uid="{694A2940-0991-4B57-8F12-E3931116D214}"/>
    <cellStyle name="Normal 2 2 2 3 21 2 3 2 4" xfId="29765" xr:uid="{55C9F075-EE19-40FB-B363-CA3C72A4F655}"/>
    <cellStyle name="Normal 2 2 2 3 21 2 3 2 5" xfId="50133" xr:uid="{E4745810-8B5E-4698-B5C9-FD4AF9C42BCD}"/>
    <cellStyle name="Normal 2 2 2 3 21 2 3 3" xfId="13341" xr:uid="{A9F45074-4899-468D-97E4-818297AFD51C}"/>
    <cellStyle name="Normal 2 2 2 3 21 2 3 3 2" xfId="33709" xr:uid="{56118AA8-C332-45C2-8B1B-B01A53049C03}"/>
    <cellStyle name="Normal 2 2 2 3 21 2 3 4" xfId="20128" xr:uid="{1ECEFA3D-335B-4B66-9C88-E5ACFAED265D}"/>
    <cellStyle name="Normal 2 2 2 3 21 2 3 4 2" xfId="40496" xr:uid="{E19F3434-20DB-4715-AA1A-97C0D2DD8B74}"/>
    <cellStyle name="Normal 2 2 2 3 21 2 3 5" xfId="26917" xr:uid="{BAEB887A-CEF2-493B-8A1D-74A74A034874}"/>
    <cellStyle name="Normal 2 2 2 3 21 2 3 6" xfId="47285" xr:uid="{9E2A7EBB-D0D1-420A-BAF1-C5A486FBBC8C}"/>
    <cellStyle name="Normal 2 2 2 3 21 2 4" xfId="3215" xr:uid="{55455AA4-ED96-4F24-8132-4C5432204E9D}"/>
    <cellStyle name="Normal 2 2 2 3 21 2 4 2" xfId="6123" xr:uid="{EB45ECAE-AC67-42FA-8FCE-1CB5DF3B42D0}"/>
    <cellStyle name="Normal 2 2 2 3 21 2 4 2 2" xfId="14765" xr:uid="{3128C66D-36E4-4D34-ABED-49E0ECDF745C}"/>
    <cellStyle name="Normal 2 2 2 3 21 2 4 2 2 2" xfId="35133" xr:uid="{38C37F21-7627-47FF-95B1-629410A0F3EB}"/>
    <cellStyle name="Normal 2 2 2 3 21 2 4 2 3" xfId="21552" xr:uid="{4181A080-D840-4B5D-BCA7-064A2587F268}"/>
    <cellStyle name="Normal 2 2 2 3 21 2 4 2 3 2" xfId="41920" xr:uid="{E6C23B0F-3E3E-45A6-807D-DBC700F3633F}"/>
    <cellStyle name="Normal 2 2 2 3 21 2 4 2 4" xfId="28341" xr:uid="{97782685-80B4-4BF1-8B53-901E445677A8}"/>
    <cellStyle name="Normal 2 2 2 3 21 2 4 2 5" xfId="48709" xr:uid="{62A7F493-F3B1-4917-955C-7646219E6D6C}"/>
    <cellStyle name="Normal 2 2 2 3 21 2 4 3" xfId="11917" xr:uid="{DB2BAD92-2863-41B9-BBBA-CF2C4BB7115D}"/>
    <cellStyle name="Normal 2 2 2 3 21 2 4 3 2" xfId="32285" xr:uid="{A5E1CD82-63D1-451E-BFC6-DDF62A708A19}"/>
    <cellStyle name="Normal 2 2 2 3 21 2 4 4" xfId="18704" xr:uid="{5678AC94-8846-43E0-829E-7783B56D2E22}"/>
    <cellStyle name="Normal 2 2 2 3 21 2 4 4 2" xfId="39072" xr:uid="{F44DA0EF-95BC-4BCF-9771-40DC5807DEE9}"/>
    <cellStyle name="Normal 2 2 2 3 21 2 4 5" xfId="25493" xr:uid="{C682521A-CA16-4CE8-8FD2-9DB6FAC6EED8}"/>
    <cellStyle name="Normal 2 2 2 3 21 2 4 6" xfId="45861" xr:uid="{CD0BF174-6174-4044-BAED-C2750B8C4C81}"/>
    <cellStyle name="Normal 2 2 2 3 21 2 5" xfId="5411" xr:uid="{46378EF2-E587-42F5-BF48-B344BA27B0E8}"/>
    <cellStyle name="Normal 2 2 2 3 21 2 5 2" xfId="14053" xr:uid="{12F7EE24-E3AD-4A31-8A8D-94E6BA59879C}"/>
    <cellStyle name="Normal 2 2 2 3 21 2 5 2 2" xfId="34421" xr:uid="{21928B4D-4F1B-452A-B688-589247008F6A}"/>
    <cellStyle name="Normal 2 2 2 3 21 2 5 3" xfId="20840" xr:uid="{B5094432-6D45-486D-AAF2-64410DCD4A36}"/>
    <cellStyle name="Normal 2 2 2 3 21 2 5 3 2" xfId="41208" xr:uid="{1908FAC6-7197-4AD2-89A0-29081034C64E}"/>
    <cellStyle name="Normal 2 2 2 3 21 2 5 4" xfId="27629" xr:uid="{FF94798D-B7EC-442B-8710-D964F17FF24D}"/>
    <cellStyle name="Normal 2 2 2 3 21 2 5 5" xfId="47997" xr:uid="{F28D1B65-40B4-488F-A3DC-A696926A6E07}"/>
    <cellStyle name="Normal 2 2 2 3 21 2 6" xfId="2466" xr:uid="{39F226D6-2841-43C2-B669-15F354EB83C3}"/>
    <cellStyle name="Normal 2 2 2 3 21 2 6 2" xfId="11205" xr:uid="{73F56E71-0577-40B5-8DEF-0C0AECD1A505}"/>
    <cellStyle name="Normal 2 2 2 3 21 2 6 2 2" xfId="31573" xr:uid="{35F74B03-8DEF-4E81-AF57-B8866CDA47F8}"/>
    <cellStyle name="Normal 2 2 2 3 21 2 6 3" xfId="17992" xr:uid="{194FFDD4-2067-4E35-A9CE-1532D64AB212}"/>
    <cellStyle name="Normal 2 2 2 3 21 2 6 3 2" xfId="38360" xr:uid="{924DB6A5-A19C-4A9D-980A-74EAEB0C8BF5}"/>
    <cellStyle name="Normal 2 2 2 3 21 2 6 4" xfId="24781" xr:uid="{D906FBF5-F90E-48DB-B021-8F23601F2622}"/>
    <cellStyle name="Normal 2 2 2 3 21 2 6 5" xfId="45149" xr:uid="{A5BED056-7ED8-4617-A814-86EB85E9B0B1}"/>
    <cellStyle name="Normal 2 2 2 3 21 2 7" xfId="10455" xr:uid="{26A8F063-B57B-45A4-87CD-94F2A67334F0}"/>
    <cellStyle name="Normal 2 2 2 3 21 2 7 2" xfId="30823" xr:uid="{01CCBAB1-AB4C-44CC-B269-B233739A2FF8}"/>
    <cellStyle name="Normal 2 2 2 3 21 2 8" xfId="17242" xr:uid="{AEF7CAE6-E52D-411C-9704-1EEC04F43AEE}"/>
    <cellStyle name="Normal 2 2 2 3 21 2 8 2" xfId="37610" xr:uid="{514B58F8-B947-485D-8AF5-F017E659C794}"/>
    <cellStyle name="Normal 2 2 2 3 21 2 9" xfId="24031" xr:uid="{2FDB269C-7378-4D31-AE29-99FACC15E276}"/>
    <cellStyle name="Normal 2 2 2 3 21 2_Exec Drivers" xfId="8157" xr:uid="{E3868DAC-9668-4320-BF94-D3816A9FFCA2}"/>
    <cellStyle name="Normal 2 2 2 3 21 3" xfId="3603" xr:uid="{EA8C9F91-7803-41F7-B40C-AE7C23A9F407}"/>
    <cellStyle name="Normal 2 2 2 3 21 3 2" xfId="6487" xr:uid="{7F1AA70A-B2D9-4D6E-8EC5-2278C7A5AE6D}"/>
    <cellStyle name="Normal 2 2 2 3 21 3 2 2" xfId="15129" xr:uid="{D2C53205-E188-4EDF-A9ED-BC66396DD936}"/>
    <cellStyle name="Normal 2 2 2 3 21 3 2 2 2" xfId="35497" xr:uid="{30D162FE-8A14-479F-8585-DA6ADA6F7B27}"/>
    <cellStyle name="Normal 2 2 2 3 21 3 2 3" xfId="21916" xr:uid="{B1641A73-5044-42A4-A450-7F03D7871F05}"/>
    <cellStyle name="Normal 2 2 2 3 21 3 2 3 2" xfId="42284" xr:uid="{41C31342-76A3-4257-B490-D6063A5A2BDD}"/>
    <cellStyle name="Normal 2 2 2 3 21 3 2 4" xfId="28705" xr:uid="{66E2B92F-BEAB-4461-800A-1A579557E18F}"/>
    <cellStyle name="Normal 2 2 2 3 21 3 2 5" xfId="49073" xr:uid="{3F17B159-45C4-4178-ABBC-89360857E0A8}"/>
    <cellStyle name="Normal 2 2 2 3 21 3 3" xfId="12281" xr:uid="{5FC1EBCB-2E63-44EB-9DE1-4D5A149693C7}"/>
    <cellStyle name="Normal 2 2 2 3 21 3 3 2" xfId="32649" xr:uid="{DA410DEC-D779-4413-BF12-D53ED1B87156}"/>
    <cellStyle name="Normal 2 2 2 3 21 3 4" xfId="19068" xr:uid="{988A5287-E58D-45AE-9616-6BEFA88D69B4}"/>
    <cellStyle name="Normal 2 2 2 3 21 3 4 2" xfId="39436" xr:uid="{D8147438-B692-4CC9-98B3-BB77BFA6906E}"/>
    <cellStyle name="Normal 2 2 2 3 21 3 5" xfId="25857" xr:uid="{58671497-6568-4B10-A726-3A58B2BD6D51}"/>
    <cellStyle name="Normal 2 2 2 3 21 3 6" xfId="46225" xr:uid="{D1ABAC55-14AD-4810-97FC-A857B02C49B8}"/>
    <cellStyle name="Normal 2 2 2 3 21 3_Exec Drivers" xfId="9279" xr:uid="{14103DAB-B420-407E-A033-DDB92EE45FD7}"/>
    <cellStyle name="Normal 2 2 2 3 21 4" xfId="4351" xr:uid="{8488CE71-EBCC-4D99-AC69-12257B008306}"/>
    <cellStyle name="Normal 2 2 2 3 21 4 2" xfId="7199" xr:uid="{0EF7E756-2BC1-4242-B7F2-D1122ED1C071}"/>
    <cellStyle name="Normal 2 2 2 3 21 4 2 2" xfId="15841" xr:uid="{9ADCCE56-287D-41BE-8973-8F2193467A79}"/>
    <cellStyle name="Normal 2 2 2 3 21 4 2 2 2" xfId="36209" xr:uid="{B2D0D873-BA8E-4924-BB6B-D7339A8805AD}"/>
    <cellStyle name="Normal 2 2 2 3 21 4 2 3" xfId="22628" xr:uid="{D03C34EE-FFB4-4340-9CDA-1EC1EBE0E827}"/>
    <cellStyle name="Normal 2 2 2 3 21 4 2 3 2" xfId="42996" xr:uid="{53C418FB-E359-4C71-BDBB-AC7FDF012692}"/>
    <cellStyle name="Normal 2 2 2 3 21 4 2 4" xfId="29417" xr:uid="{85CC90B5-B1C9-4A76-86A9-80065F99D7A1}"/>
    <cellStyle name="Normal 2 2 2 3 21 4 2 5" xfId="49785" xr:uid="{BA922E3B-49C1-4092-876A-7B3A72AF2AE7}"/>
    <cellStyle name="Normal 2 2 2 3 21 4 3" xfId="12993" xr:uid="{59EE5CEF-FE92-4E1F-864A-103B80F43344}"/>
    <cellStyle name="Normal 2 2 2 3 21 4 3 2" xfId="33361" xr:uid="{BE1D13DE-1D6D-4A68-9349-BAB725133178}"/>
    <cellStyle name="Normal 2 2 2 3 21 4 4" xfId="19780" xr:uid="{4281D2E2-7CF2-42D9-BE9C-A42AA31E06F4}"/>
    <cellStyle name="Normal 2 2 2 3 21 4 4 2" xfId="40148" xr:uid="{EDFB223B-C313-4220-9D23-0F79D7964305}"/>
    <cellStyle name="Normal 2 2 2 3 21 4 5" xfId="26569" xr:uid="{0A7FCAC6-4A9E-4BDF-A138-89D11EC4F44F}"/>
    <cellStyle name="Normal 2 2 2 3 21 4 6" xfId="46937" xr:uid="{C0365A1B-DB48-422C-9721-AEFB02C937BB}"/>
    <cellStyle name="Normal 2 2 2 3 21 5" xfId="2855" xr:uid="{75664821-2EED-4E17-ADD2-4FDF0858AB25}"/>
    <cellStyle name="Normal 2 2 2 3 21 5 2" xfId="5775" xr:uid="{42BA5FF3-CDE6-45A5-961D-1A5005CBFC90}"/>
    <cellStyle name="Normal 2 2 2 3 21 5 2 2" xfId="14417" xr:uid="{4BE6A768-F1F5-468D-9A1B-CA72637B8788}"/>
    <cellStyle name="Normal 2 2 2 3 21 5 2 2 2" xfId="34785" xr:uid="{B0641BCD-5DF8-438D-A23C-2908DF9E5D9A}"/>
    <cellStyle name="Normal 2 2 2 3 21 5 2 3" xfId="21204" xr:uid="{4965809B-44FD-4804-9883-21CB096A6064}"/>
    <cellStyle name="Normal 2 2 2 3 21 5 2 3 2" xfId="41572" xr:uid="{04A2C270-6029-4D16-95EC-39829F90FBFA}"/>
    <cellStyle name="Normal 2 2 2 3 21 5 2 4" xfId="27993" xr:uid="{F637F44B-7841-4C05-9BB0-EACC9FB35043}"/>
    <cellStyle name="Normal 2 2 2 3 21 5 2 5" xfId="48361" xr:uid="{4F819557-BA6F-4037-984C-EE1A802A3DEF}"/>
    <cellStyle name="Normal 2 2 2 3 21 5 3" xfId="11569" xr:uid="{80FE9896-EA8F-4892-A30C-615DE73BEAD3}"/>
    <cellStyle name="Normal 2 2 2 3 21 5 3 2" xfId="31937" xr:uid="{381F2DBF-BF41-46E9-8C2E-D143DD6010AD}"/>
    <cellStyle name="Normal 2 2 2 3 21 5 4" xfId="18356" xr:uid="{2785F164-5E23-463A-9931-14A1E54A156D}"/>
    <cellStyle name="Normal 2 2 2 3 21 5 4 2" xfId="38724" xr:uid="{F985051B-5535-44D5-89DE-4C4F20B3D0F0}"/>
    <cellStyle name="Normal 2 2 2 3 21 5 5" xfId="25145" xr:uid="{E84BB1A3-DA42-4FB8-9110-62A7E63A23F6}"/>
    <cellStyle name="Normal 2 2 2 3 21 5 6" xfId="45513" xr:uid="{CA3F0CEB-3770-4C37-BA0E-9249B8C6F4FC}"/>
    <cellStyle name="Normal 2 2 2 3 21 6" xfId="5063" xr:uid="{C106CCF9-15B9-4594-BDF9-3A9451B28516}"/>
    <cellStyle name="Normal 2 2 2 3 21 6 2" xfId="13705" xr:uid="{A2E17C01-704B-4F14-9393-578521BDA72E}"/>
    <cellStyle name="Normal 2 2 2 3 21 6 2 2" xfId="34073" xr:uid="{9DBD5AA5-6F76-4443-83B5-E3C605A5B38C}"/>
    <cellStyle name="Normal 2 2 2 3 21 6 3" xfId="20492" xr:uid="{BD2A09EE-2FE3-4FB0-B667-1507B1143AE4}"/>
    <cellStyle name="Normal 2 2 2 3 21 6 3 2" xfId="40860" xr:uid="{87930160-7DC0-41E0-A30E-599BEDFA7AD5}"/>
    <cellStyle name="Normal 2 2 2 3 21 6 4" xfId="27281" xr:uid="{DAC9F661-94D2-4C21-9D38-EFFE545C92E5}"/>
    <cellStyle name="Normal 2 2 2 3 21 6 5" xfId="47649" xr:uid="{F37C848E-2901-49D6-82B6-04F533280408}"/>
    <cellStyle name="Normal 2 2 2 3 21 7" xfId="1974" xr:uid="{43C6108C-5E1B-49FC-B80B-D56FD3C45279}"/>
    <cellStyle name="Normal 2 2 2 3 21 7 2" xfId="10857" xr:uid="{8625B822-A3CE-4ABD-8AC1-04279B43133D}"/>
    <cellStyle name="Normal 2 2 2 3 21 7 2 2" xfId="31225" xr:uid="{0EE48B7E-8636-499C-97DD-FE09DCBDA580}"/>
    <cellStyle name="Normal 2 2 2 3 21 7 3" xfId="17644" xr:uid="{3DEF80B2-86D7-4A47-954A-0ED64FE77951}"/>
    <cellStyle name="Normal 2 2 2 3 21 7 3 2" xfId="38012" xr:uid="{8833F2F9-0514-4666-AA04-B8EAF797D520}"/>
    <cellStyle name="Normal 2 2 2 3 21 7 4" xfId="24433" xr:uid="{ACE92B52-1A70-4FAD-B045-4D4F9DD0A5B4}"/>
    <cellStyle name="Normal 2 2 2 3 21 7 5" xfId="44801" xr:uid="{5CCCE3B8-6915-401C-9BDD-2232323690DF}"/>
    <cellStyle name="Normal 2 2 2 3 21 8" xfId="9871" xr:uid="{71C955BE-5026-474C-8D6A-2A37DCFE51FC}"/>
    <cellStyle name="Normal 2 2 2 3 21 8 2" xfId="30239" xr:uid="{8DD68FD9-7038-4800-8E75-114F423F5DA1}"/>
    <cellStyle name="Normal 2 2 2 3 21 9" xfId="16659" xr:uid="{842D092B-77F9-4DAE-9E8F-D08CB53AAAA5}"/>
    <cellStyle name="Normal 2 2 2 3 21 9 2" xfId="37027" xr:uid="{4A592365-D129-4DB8-A73B-5FF73DE2DECC}"/>
    <cellStyle name="Normal 2 2 2 3 21_Exec Drivers" xfId="8669" xr:uid="{5B668190-3BAC-443F-8CE0-46A914CF512A}"/>
    <cellStyle name="Normal 2 2 2 3 22" xfId="319" xr:uid="{81FAF2A4-18A0-4ECA-BCA2-0AE3ED43AD00}"/>
    <cellStyle name="Normal 2 2 2 3 22 10" xfId="23455" xr:uid="{AE15C6D9-DDC9-4C0C-B2C7-748A5AF95A48}"/>
    <cellStyle name="Normal 2 2 2 3 22 11" xfId="43823" xr:uid="{CB4C9201-C02D-446E-A2D2-B6687582010F}"/>
    <cellStyle name="Normal 2 2 2 3 22 2" xfId="1546" xr:uid="{FD208EF4-9F61-4D81-87C0-B9357450630D}"/>
    <cellStyle name="Normal 2 2 2 3 22 2 10" xfId="44406" xr:uid="{89246B9C-8DED-45CE-B6CE-34257A8C9EE9}"/>
    <cellStyle name="Normal 2 2 2 3 22 2 2" xfId="3956" xr:uid="{786DD20E-6F84-43DF-AC98-914E1B810628}"/>
    <cellStyle name="Normal 2 2 2 3 22 2 2 2" xfId="6828" xr:uid="{3FB46945-D78D-45A3-84B0-9F9B2CCFA2CE}"/>
    <cellStyle name="Normal 2 2 2 3 22 2 2 2 2" xfId="15470" xr:uid="{3F25D497-8332-4ADC-8F41-2B9A244BB225}"/>
    <cellStyle name="Normal 2 2 2 3 22 2 2 2 2 2" xfId="35838" xr:uid="{897E7684-906C-4488-87A1-123D0E41C4E4}"/>
    <cellStyle name="Normal 2 2 2 3 22 2 2 2 3" xfId="22257" xr:uid="{914E286E-FAB2-46F1-802D-7435D5474CEA}"/>
    <cellStyle name="Normal 2 2 2 3 22 2 2 2 3 2" xfId="42625" xr:uid="{6A59EA57-CCF2-477F-AFCA-9A84371397D6}"/>
    <cellStyle name="Normal 2 2 2 3 22 2 2 2 4" xfId="29046" xr:uid="{C734DEEB-FFA9-40D8-B8E9-56972389690E}"/>
    <cellStyle name="Normal 2 2 2 3 22 2 2 2 5" xfId="49414" xr:uid="{59C764B6-3A1E-40F0-B539-89AE39E7ED16}"/>
    <cellStyle name="Normal 2 2 2 3 22 2 2 3" xfId="12622" xr:uid="{C0D35FB1-E60D-4608-B29A-5DAD5CAAF579}"/>
    <cellStyle name="Normal 2 2 2 3 22 2 2 3 2" xfId="32990" xr:uid="{122A4432-E704-4DB0-86CA-11478364C6D4}"/>
    <cellStyle name="Normal 2 2 2 3 22 2 2 4" xfId="19409" xr:uid="{F4021F2D-0783-4781-B652-D8567CD31124}"/>
    <cellStyle name="Normal 2 2 2 3 22 2 2 4 2" xfId="39777" xr:uid="{FFDE3517-498B-4D35-A568-5A9E2CF9E6CA}"/>
    <cellStyle name="Normal 2 2 2 3 22 2 2 5" xfId="26198" xr:uid="{EAEF2F36-1229-4DBD-A42C-F8C5DE5B3435}"/>
    <cellStyle name="Normal 2 2 2 3 22 2 2 6" xfId="46566" xr:uid="{6D43F90A-A9B5-412E-AE7E-6DC63FFCC297}"/>
    <cellStyle name="Normal 2 2 2 3 22 2 2_Exec Drivers" xfId="2302" xr:uid="{0F6D434D-31C3-4242-ABEA-BC1CA51EC0F7}"/>
    <cellStyle name="Normal 2 2 2 3 22 2 3" xfId="4692" xr:uid="{FA451A58-1725-45DE-AFCA-D84AA38ADBBA}"/>
    <cellStyle name="Normal 2 2 2 3 22 2 3 2" xfId="7540" xr:uid="{653EDEE3-D606-411E-94C4-98964D7489AF}"/>
    <cellStyle name="Normal 2 2 2 3 22 2 3 2 2" xfId="16182" xr:uid="{5B6D5A1B-32B5-4BEA-9A5C-9BED4E724151}"/>
    <cellStyle name="Normal 2 2 2 3 22 2 3 2 2 2" xfId="36550" xr:uid="{3F50760B-7884-42B1-B506-2AF7F38C5A27}"/>
    <cellStyle name="Normal 2 2 2 3 22 2 3 2 3" xfId="22969" xr:uid="{942EAC75-20B5-436C-9E1A-7DA09F7ED1D6}"/>
    <cellStyle name="Normal 2 2 2 3 22 2 3 2 3 2" xfId="43337" xr:uid="{A71CF472-6C0A-47D8-AE54-83BB3FA6A4F3}"/>
    <cellStyle name="Normal 2 2 2 3 22 2 3 2 4" xfId="29758" xr:uid="{DE25CA4A-3DA9-4A1E-999F-0A731E4C97FE}"/>
    <cellStyle name="Normal 2 2 2 3 22 2 3 2 5" xfId="50126" xr:uid="{50F47201-329D-434A-9241-EBFC60B5556B}"/>
    <cellStyle name="Normal 2 2 2 3 22 2 3 3" xfId="13334" xr:uid="{8BF515CB-F24E-49FE-9A54-500B97126CC4}"/>
    <cellStyle name="Normal 2 2 2 3 22 2 3 3 2" xfId="33702" xr:uid="{A14AC70D-BCE1-4CE6-937B-E616545186B4}"/>
    <cellStyle name="Normal 2 2 2 3 22 2 3 4" xfId="20121" xr:uid="{BED26DCE-27ED-4317-845F-3D8CF3FEA153}"/>
    <cellStyle name="Normal 2 2 2 3 22 2 3 4 2" xfId="40489" xr:uid="{888F626E-ADCE-4B57-8BFE-CEBA09EA5133}"/>
    <cellStyle name="Normal 2 2 2 3 22 2 3 5" xfId="26910" xr:uid="{54085C4A-E912-4606-93D9-DE30C8F53251}"/>
    <cellStyle name="Normal 2 2 2 3 22 2 3 6" xfId="47278" xr:uid="{3955BC3A-9FC5-4A9E-A3DB-40F6D8A5DB49}"/>
    <cellStyle name="Normal 2 2 2 3 22 2 4" xfId="3208" xr:uid="{9D7DC6D1-724F-4563-8077-FB847C372879}"/>
    <cellStyle name="Normal 2 2 2 3 22 2 4 2" xfId="6116" xr:uid="{7B8C6C3A-CB27-4D43-B356-DA5CA04BEB35}"/>
    <cellStyle name="Normal 2 2 2 3 22 2 4 2 2" xfId="14758" xr:uid="{C105114B-2765-4912-A94A-5DA1E1B51854}"/>
    <cellStyle name="Normal 2 2 2 3 22 2 4 2 2 2" xfId="35126" xr:uid="{16204092-29CB-4CA1-AD0B-1A2022571938}"/>
    <cellStyle name="Normal 2 2 2 3 22 2 4 2 3" xfId="21545" xr:uid="{128A9A2D-F7FF-438D-8D55-02E53425BA2E}"/>
    <cellStyle name="Normal 2 2 2 3 22 2 4 2 3 2" xfId="41913" xr:uid="{541F63EA-D9F9-4984-9FE4-646F825B0309}"/>
    <cellStyle name="Normal 2 2 2 3 22 2 4 2 4" xfId="28334" xr:uid="{A9312F73-9239-49EB-9950-F55C55E2ADA3}"/>
    <cellStyle name="Normal 2 2 2 3 22 2 4 2 5" xfId="48702" xr:uid="{23D65744-43EC-4BDB-9853-AD3C342F9F6D}"/>
    <cellStyle name="Normal 2 2 2 3 22 2 4 3" xfId="11910" xr:uid="{5E0CA282-1D00-4AD2-B9C0-244BA59F6095}"/>
    <cellStyle name="Normal 2 2 2 3 22 2 4 3 2" xfId="32278" xr:uid="{10D16E61-B560-4B1E-8BE2-A013E1A2CD1B}"/>
    <cellStyle name="Normal 2 2 2 3 22 2 4 4" xfId="18697" xr:uid="{C9C69FCA-B0FB-436A-AB89-B28F7DBAD5A3}"/>
    <cellStyle name="Normal 2 2 2 3 22 2 4 4 2" xfId="39065" xr:uid="{EED58C27-D1BA-4EA8-8B1D-60B2AF70187D}"/>
    <cellStyle name="Normal 2 2 2 3 22 2 4 5" xfId="25486" xr:uid="{3EBA0711-2DA6-43BC-9B94-A9729F33EB3F}"/>
    <cellStyle name="Normal 2 2 2 3 22 2 4 6" xfId="45854" xr:uid="{9923B1CB-99B0-4C71-8184-70A21A64BDA5}"/>
    <cellStyle name="Normal 2 2 2 3 22 2 5" xfId="5404" xr:uid="{7D658C42-A603-4513-B0F7-BA653F053D64}"/>
    <cellStyle name="Normal 2 2 2 3 22 2 5 2" xfId="14046" xr:uid="{434C76B3-945A-4474-97BA-7A76584F123F}"/>
    <cellStyle name="Normal 2 2 2 3 22 2 5 2 2" xfId="34414" xr:uid="{1BC82980-C231-4DF7-9B2B-B177A85185A1}"/>
    <cellStyle name="Normal 2 2 2 3 22 2 5 3" xfId="20833" xr:uid="{C01E76FF-C8A3-4582-A6D6-8A92276E0C15}"/>
    <cellStyle name="Normal 2 2 2 3 22 2 5 3 2" xfId="41201" xr:uid="{B28C3FB4-284C-499C-87ED-0F9197A45766}"/>
    <cellStyle name="Normal 2 2 2 3 22 2 5 4" xfId="27622" xr:uid="{C24A393E-C94F-4A88-96FB-9E519839BD1A}"/>
    <cellStyle name="Normal 2 2 2 3 22 2 5 5" xfId="47990" xr:uid="{43B95E17-D9FD-49FD-BCC6-0DA4B6FCC687}"/>
    <cellStyle name="Normal 2 2 2 3 22 2 6" xfId="2459" xr:uid="{613F8DB8-486B-4F57-B180-D62F002812BC}"/>
    <cellStyle name="Normal 2 2 2 3 22 2 6 2" xfId="11198" xr:uid="{7B154FED-FC6A-4BD7-9CD5-CA161959E836}"/>
    <cellStyle name="Normal 2 2 2 3 22 2 6 2 2" xfId="31566" xr:uid="{4BE0CC98-2EB1-4AB8-AAA9-7614EBEE51D1}"/>
    <cellStyle name="Normal 2 2 2 3 22 2 6 3" xfId="17985" xr:uid="{C95762A4-9B49-4909-AC65-DE1F224E5161}"/>
    <cellStyle name="Normal 2 2 2 3 22 2 6 3 2" xfId="38353" xr:uid="{DF91A5ED-7FDC-4426-9BCC-39B7691DEE31}"/>
    <cellStyle name="Normal 2 2 2 3 22 2 6 4" xfId="24774" xr:uid="{137926BA-21C9-4775-AAF9-B72664AD02DB}"/>
    <cellStyle name="Normal 2 2 2 3 22 2 6 5" xfId="45142" xr:uid="{A681812B-859A-456E-8B5A-6ED802BAD287}"/>
    <cellStyle name="Normal 2 2 2 3 22 2 7" xfId="10462" xr:uid="{17EF3722-62F9-4292-BBE9-1C8C15E1068B}"/>
    <cellStyle name="Normal 2 2 2 3 22 2 7 2" xfId="30830" xr:uid="{25F1C7C8-0AC2-4197-A025-86DCD05C96A5}"/>
    <cellStyle name="Normal 2 2 2 3 22 2 8" xfId="17249" xr:uid="{20FC3277-68B2-43D4-A2CC-1B08674DECDF}"/>
    <cellStyle name="Normal 2 2 2 3 22 2 8 2" xfId="37617" xr:uid="{61B349F7-EB4D-4FAB-8900-F26C22C3DE83}"/>
    <cellStyle name="Normal 2 2 2 3 22 2 9" xfId="24038" xr:uid="{698CE7F9-70F6-456D-B567-79434C0D1A36}"/>
    <cellStyle name="Normal 2 2 2 3 22 2_Exec Drivers" xfId="9394" xr:uid="{CD057BCA-5AFE-40FF-8921-1E331017A080}"/>
    <cellStyle name="Normal 2 2 2 3 22 3" xfId="3604" xr:uid="{F960154A-5088-407E-9713-F637E9594FB4}"/>
    <cellStyle name="Normal 2 2 2 3 22 3 2" xfId="6488" xr:uid="{DEFFA213-9063-4F7D-8CD6-400A24E6AF54}"/>
    <cellStyle name="Normal 2 2 2 3 22 3 2 2" xfId="15130" xr:uid="{0591E75F-C99F-43A8-8570-8A0771B93751}"/>
    <cellStyle name="Normal 2 2 2 3 22 3 2 2 2" xfId="35498" xr:uid="{7DD3ED3C-F6AB-4116-AC95-E46AD32441A9}"/>
    <cellStyle name="Normal 2 2 2 3 22 3 2 3" xfId="21917" xr:uid="{0F12570A-9D6C-449F-BE4F-F82ECF8D738A}"/>
    <cellStyle name="Normal 2 2 2 3 22 3 2 3 2" xfId="42285" xr:uid="{008EC3DE-B5AB-4806-B6AF-7E71E8E465E8}"/>
    <cellStyle name="Normal 2 2 2 3 22 3 2 4" xfId="28706" xr:uid="{1A8ADEEF-E595-4BC5-86A2-45CDBA8BC495}"/>
    <cellStyle name="Normal 2 2 2 3 22 3 2 5" xfId="49074" xr:uid="{A1DC7F71-0A26-4040-BCBD-61047F2B3B2F}"/>
    <cellStyle name="Normal 2 2 2 3 22 3 3" xfId="12282" xr:uid="{721058E1-5A30-4EE6-AE8F-7741D4CC1729}"/>
    <cellStyle name="Normal 2 2 2 3 22 3 3 2" xfId="32650" xr:uid="{F4C130B0-1360-481C-9B74-62E19A56F12D}"/>
    <cellStyle name="Normal 2 2 2 3 22 3 4" xfId="19069" xr:uid="{D01B8AB9-3151-4B3C-A3C9-500058AC94A6}"/>
    <cellStyle name="Normal 2 2 2 3 22 3 4 2" xfId="39437" xr:uid="{7C15AE78-532E-4FD3-8921-CECB36693F9C}"/>
    <cellStyle name="Normal 2 2 2 3 22 3 5" xfId="25858" xr:uid="{9638A69C-F9AD-400C-9CB1-1F34186FE6CE}"/>
    <cellStyle name="Normal 2 2 2 3 22 3 6" xfId="46226" xr:uid="{F9B0E5C3-34A6-4D77-A6C2-AC8A360EB1CC}"/>
    <cellStyle name="Normal 2 2 2 3 22 3_Exec Drivers" xfId="9710" xr:uid="{F1708D9A-9E52-4177-A9DF-1077737537BD}"/>
    <cellStyle name="Normal 2 2 2 3 22 4" xfId="4352" xr:uid="{4C28A64A-C1C7-478C-97E5-B8ABD2C79504}"/>
    <cellStyle name="Normal 2 2 2 3 22 4 2" xfId="7200" xr:uid="{F70DA3A9-B524-4568-B4D9-AB04A6340173}"/>
    <cellStyle name="Normal 2 2 2 3 22 4 2 2" xfId="15842" xr:uid="{AEDA4C95-F68B-4BFD-BD8A-D211C9EA9E44}"/>
    <cellStyle name="Normal 2 2 2 3 22 4 2 2 2" xfId="36210" xr:uid="{EE4B49F2-A219-4A6F-AB56-0B507AA579DF}"/>
    <cellStyle name="Normal 2 2 2 3 22 4 2 3" xfId="22629" xr:uid="{794E6702-7426-4B94-A2D3-4733109FDB3C}"/>
    <cellStyle name="Normal 2 2 2 3 22 4 2 3 2" xfId="42997" xr:uid="{4B8E6392-03EA-419D-948C-650FAF6E644C}"/>
    <cellStyle name="Normal 2 2 2 3 22 4 2 4" xfId="29418" xr:uid="{C64AC4F7-C93C-4D7B-8F71-47EAFF0A9CB6}"/>
    <cellStyle name="Normal 2 2 2 3 22 4 2 5" xfId="49786" xr:uid="{71C1EB3B-94CD-4A17-8EE9-D489507B23F1}"/>
    <cellStyle name="Normal 2 2 2 3 22 4 3" xfId="12994" xr:uid="{EDA414A4-9644-424E-8ACE-F7C5F0F77D83}"/>
    <cellStyle name="Normal 2 2 2 3 22 4 3 2" xfId="33362" xr:uid="{BB566A2D-FD88-4F01-ABB4-6F4967CB6E3E}"/>
    <cellStyle name="Normal 2 2 2 3 22 4 4" xfId="19781" xr:uid="{14665166-3BB0-40FC-96C8-8995E5F63C30}"/>
    <cellStyle name="Normal 2 2 2 3 22 4 4 2" xfId="40149" xr:uid="{826B8CF7-11B1-4E46-BAED-A8DA6D76B1EB}"/>
    <cellStyle name="Normal 2 2 2 3 22 4 5" xfId="26570" xr:uid="{881E03CB-181C-4D53-81E4-DDC910056533}"/>
    <cellStyle name="Normal 2 2 2 3 22 4 6" xfId="46938" xr:uid="{4D09014E-72B6-499A-A5F7-31216F66DE12}"/>
    <cellStyle name="Normal 2 2 2 3 22 5" xfId="2856" xr:uid="{DCC97E83-A412-4C64-8BB8-6AEC0AB2A17F}"/>
    <cellStyle name="Normal 2 2 2 3 22 5 2" xfId="5776" xr:uid="{7C47A066-D4ED-47AC-89DE-EBE875C6A62F}"/>
    <cellStyle name="Normal 2 2 2 3 22 5 2 2" xfId="14418" xr:uid="{91347E3E-FF64-449B-B324-EFAAD6A5B792}"/>
    <cellStyle name="Normal 2 2 2 3 22 5 2 2 2" xfId="34786" xr:uid="{583BB4AD-3EDF-4D03-B5B6-761502B93AAC}"/>
    <cellStyle name="Normal 2 2 2 3 22 5 2 3" xfId="21205" xr:uid="{B7A2B97B-77F5-439E-ACD4-868F0065701B}"/>
    <cellStyle name="Normal 2 2 2 3 22 5 2 3 2" xfId="41573" xr:uid="{3552BBEE-2E6E-4FF1-AC53-BAFB20237698}"/>
    <cellStyle name="Normal 2 2 2 3 22 5 2 4" xfId="27994" xr:uid="{191025D6-6AC4-4255-81A5-11990F54CC49}"/>
    <cellStyle name="Normal 2 2 2 3 22 5 2 5" xfId="48362" xr:uid="{DBFA92AC-1A9F-4636-A976-45D389DA2FEE}"/>
    <cellStyle name="Normal 2 2 2 3 22 5 3" xfId="11570" xr:uid="{3F09E156-9DDD-4F24-9B33-2FCF45385A09}"/>
    <cellStyle name="Normal 2 2 2 3 22 5 3 2" xfId="31938" xr:uid="{53FE62BD-165B-4B96-A700-2BA5AF3BDAB6}"/>
    <cellStyle name="Normal 2 2 2 3 22 5 4" xfId="18357" xr:uid="{F9DD3765-08D6-4F5B-AD08-21ADFA9516DB}"/>
    <cellStyle name="Normal 2 2 2 3 22 5 4 2" xfId="38725" xr:uid="{8BA869CA-93E5-44DA-AACB-BE9421D87825}"/>
    <cellStyle name="Normal 2 2 2 3 22 5 5" xfId="25146" xr:uid="{3E9B5756-1ED5-45DD-BE51-C4F09D54A5B2}"/>
    <cellStyle name="Normal 2 2 2 3 22 5 6" xfId="45514" xr:uid="{51B13888-557C-4751-BD78-931CDF3797B9}"/>
    <cellStyle name="Normal 2 2 2 3 22 6" xfId="5064" xr:uid="{BEE33B3D-8964-4A4D-B715-2B969A1B247F}"/>
    <cellStyle name="Normal 2 2 2 3 22 6 2" xfId="13706" xr:uid="{EC6D8451-ED40-486E-A07E-FF8534E40A58}"/>
    <cellStyle name="Normal 2 2 2 3 22 6 2 2" xfId="34074" xr:uid="{E118FBF0-8328-4220-BEA1-A154562F4F04}"/>
    <cellStyle name="Normal 2 2 2 3 22 6 3" xfId="20493" xr:uid="{3363B1F5-432F-465F-AB3C-D25B6E8CCBA2}"/>
    <cellStyle name="Normal 2 2 2 3 22 6 3 2" xfId="40861" xr:uid="{EF66F3B2-0884-4493-8235-98D62B01FF6E}"/>
    <cellStyle name="Normal 2 2 2 3 22 6 4" xfId="27282" xr:uid="{4CF04F92-1FCB-4769-A5AC-6FD1FF0B4172}"/>
    <cellStyle name="Normal 2 2 2 3 22 6 5" xfId="47650" xr:uid="{AA551571-60B5-4A5A-9748-B0E2392E8AEF}"/>
    <cellStyle name="Normal 2 2 2 3 22 7" xfId="1975" xr:uid="{74130B50-1E12-476A-BB69-3A2EDDAD6BF8}"/>
    <cellStyle name="Normal 2 2 2 3 22 7 2" xfId="10858" xr:uid="{5FA153B4-3CED-4ED8-A490-3DFF14D8CB35}"/>
    <cellStyle name="Normal 2 2 2 3 22 7 2 2" xfId="31226" xr:uid="{70299148-93A8-4B66-A51D-3641F0B7731D}"/>
    <cellStyle name="Normal 2 2 2 3 22 7 3" xfId="17645" xr:uid="{6FE988C1-528F-45D0-B0E3-27A5B1CFB21B}"/>
    <cellStyle name="Normal 2 2 2 3 22 7 3 2" xfId="38013" xr:uid="{F9F68952-B8E1-4033-A8C9-F93F2C39616C}"/>
    <cellStyle name="Normal 2 2 2 3 22 7 4" xfId="24434" xr:uid="{140C0B50-3386-4D08-92E3-E7B6B620ED48}"/>
    <cellStyle name="Normal 2 2 2 3 22 7 5" xfId="44802" xr:uid="{D9A40F7B-1332-4268-8B58-D15602F8E911}"/>
    <cellStyle name="Normal 2 2 2 3 22 8" xfId="9878" xr:uid="{51FF2EED-E2C2-4366-B86A-2A9AEAE04AB9}"/>
    <cellStyle name="Normal 2 2 2 3 22 8 2" xfId="30246" xr:uid="{CDDD3230-76AA-4A66-88DF-89761296A287}"/>
    <cellStyle name="Normal 2 2 2 3 22 9" xfId="16666" xr:uid="{2058FAEF-478D-467D-A39A-E57FA079B949}"/>
    <cellStyle name="Normal 2 2 2 3 22 9 2" xfId="37034" xr:uid="{B524DFFA-D5A8-4EA9-A2EF-AC22A8243CA5}"/>
    <cellStyle name="Normal 2 2 2 3 22_Exec Drivers" xfId="8525" xr:uid="{48EE2054-9A34-4E84-99CD-1635F7C3CDB7}"/>
    <cellStyle name="Normal 2 2 2 3 23" xfId="332" xr:uid="{F53F2037-9767-4071-A39B-DA69E2D554E3}"/>
    <cellStyle name="Normal 2 2 2 3 23 10" xfId="23462" xr:uid="{164FA09D-D9ED-46BB-9C91-96D9FFB23D84}"/>
    <cellStyle name="Normal 2 2 2 3 23 11" xfId="43830" xr:uid="{F97B7050-088D-42E6-A02B-04545A475C12}"/>
    <cellStyle name="Normal 2 2 2 3 23 2" xfId="1553" xr:uid="{BDA5F12D-51E0-443D-8315-A453510F62CA}"/>
    <cellStyle name="Normal 2 2 2 3 23 2 10" xfId="44413" xr:uid="{116911CD-E440-4A96-A238-F0E599CB6574}"/>
    <cellStyle name="Normal 2 2 2 3 23 2 2" xfId="3949" xr:uid="{3363D018-B276-4FFE-9A8E-F8AB6471A12E}"/>
    <cellStyle name="Normal 2 2 2 3 23 2 2 2" xfId="6821" xr:uid="{0FD82138-5E7E-482F-9EB4-BE0CB4E8842E}"/>
    <cellStyle name="Normal 2 2 2 3 23 2 2 2 2" xfId="15463" xr:uid="{B2D1C4B1-CB49-4F5F-9A55-E7128CEB2569}"/>
    <cellStyle name="Normal 2 2 2 3 23 2 2 2 2 2" xfId="35831" xr:uid="{C81E6C88-4892-46A2-969A-0FD16A5B2427}"/>
    <cellStyle name="Normal 2 2 2 3 23 2 2 2 3" xfId="22250" xr:uid="{8B1ABB04-9D5D-463B-8C45-A246F649BF4D}"/>
    <cellStyle name="Normal 2 2 2 3 23 2 2 2 3 2" xfId="42618" xr:uid="{113B3C7F-4DD0-4432-A69B-5301AC229D25}"/>
    <cellStyle name="Normal 2 2 2 3 23 2 2 2 4" xfId="29039" xr:uid="{F3FCF22A-BF03-41E6-920A-513B8E89975B}"/>
    <cellStyle name="Normal 2 2 2 3 23 2 2 2 5" xfId="49407" xr:uid="{BE72E374-0BEB-423E-88CD-1DCD7BEBF2A6}"/>
    <cellStyle name="Normal 2 2 2 3 23 2 2 3" xfId="12615" xr:uid="{C6D3FD36-B6BD-4BA3-8795-73F089331E9C}"/>
    <cellStyle name="Normal 2 2 2 3 23 2 2 3 2" xfId="32983" xr:uid="{C61EA9EE-9F2A-4991-A96C-2EFCD2D114E5}"/>
    <cellStyle name="Normal 2 2 2 3 23 2 2 4" xfId="19402" xr:uid="{6A0C9168-A5AD-4048-B081-E7A79A42D834}"/>
    <cellStyle name="Normal 2 2 2 3 23 2 2 4 2" xfId="39770" xr:uid="{B8375933-8215-40DA-9F89-6F8780A35C51}"/>
    <cellStyle name="Normal 2 2 2 3 23 2 2 5" xfId="26191" xr:uid="{38E3C0AF-7EA9-4DEB-8F8F-529C7F9C90FC}"/>
    <cellStyle name="Normal 2 2 2 3 23 2 2 6" xfId="46559" xr:uid="{257C10B2-9BB0-4BC9-94F2-20E4B419F843}"/>
    <cellStyle name="Normal 2 2 2 3 23 2 2_Exec Drivers" xfId="9281" xr:uid="{36EAD06E-099C-4E73-BCE5-78385551E72A}"/>
    <cellStyle name="Normal 2 2 2 3 23 2 3" xfId="4685" xr:uid="{E2B279D3-99E0-4C5F-BCC7-4BC87398257A}"/>
    <cellStyle name="Normal 2 2 2 3 23 2 3 2" xfId="7533" xr:uid="{E2A3A457-40C4-43C7-BE23-4410A8B8162C}"/>
    <cellStyle name="Normal 2 2 2 3 23 2 3 2 2" xfId="16175" xr:uid="{6F5CE022-F71C-4B9B-997D-BA43F09257DE}"/>
    <cellStyle name="Normal 2 2 2 3 23 2 3 2 2 2" xfId="36543" xr:uid="{2A43B42A-0949-4AAD-88CD-178EEDE6DDC2}"/>
    <cellStyle name="Normal 2 2 2 3 23 2 3 2 3" xfId="22962" xr:uid="{623E729B-E0AC-4910-AA1E-4D244B3C5D65}"/>
    <cellStyle name="Normal 2 2 2 3 23 2 3 2 3 2" xfId="43330" xr:uid="{01CE508E-9351-4D63-8735-F0E5318850B3}"/>
    <cellStyle name="Normal 2 2 2 3 23 2 3 2 4" xfId="29751" xr:uid="{24A0C15A-0024-44B3-AA6B-4147FCEFF7EE}"/>
    <cellStyle name="Normal 2 2 2 3 23 2 3 2 5" xfId="50119" xr:uid="{51CF0812-59EA-4484-9E7F-7D9EC35D695E}"/>
    <cellStyle name="Normal 2 2 2 3 23 2 3 3" xfId="13327" xr:uid="{93E0073D-A737-4B64-B298-9DCD3E79990F}"/>
    <cellStyle name="Normal 2 2 2 3 23 2 3 3 2" xfId="33695" xr:uid="{F9A3C7BF-D840-4CF0-A6C0-C08D19359B97}"/>
    <cellStyle name="Normal 2 2 2 3 23 2 3 4" xfId="20114" xr:uid="{874ED61C-DE89-4114-86F7-B6CBFE829B4B}"/>
    <cellStyle name="Normal 2 2 2 3 23 2 3 4 2" xfId="40482" xr:uid="{65279836-BE18-4675-A86F-0A842B6CF6CC}"/>
    <cellStyle name="Normal 2 2 2 3 23 2 3 5" xfId="26903" xr:uid="{28EF4E5C-D604-44B6-9AC3-750C3611B631}"/>
    <cellStyle name="Normal 2 2 2 3 23 2 3 6" xfId="47271" xr:uid="{A50B3B6D-C1DD-4EC7-8C41-5983F53682BA}"/>
    <cellStyle name="Normal 2 2 2 3 23 2 4" xfId="3201" xr:uid="{94AEF618-5A7E-4DD2-9DC0-F7D5FDA5F35A}"/>
    <cellStyle name="Normal 2 2 2 3 23 2 4 2" xfId="6109" xr:uid="{8D582230-7EE0-46D4-AE64-023B7A866F61}"/>
    <cellStyle name="Normal 2 2 2 3 23 2 4 2 2" xfId="14751" xr:uid="{83E1B7CE-EAE4-4569-A8F4-331411D84BDD}"/>
    <cellStyle name="Normal 2 2 2 3 23 2 4 2 2 2" xfId="35119" xr:uid="{7FA4B807-E97A-40F1-B617-5D0974FCBE30}"/>
    <cellStyle name="Normal 2 2 2 3 23 2 4 2 3" xfId="21538" xr:uid="{6F13783D-72BE-4176-A2BA-2B0FAB57D214}"/>
    <cellStyle name="Normal 2 2 2 3 23 2 4 2 3 2" xfId="41906" xr:uid="{ABD4A80D-7BBC-4198-B19C-7CC14E46FEB4}"/>
    <cellStyle name="Normal 2 2 2 3 23 2 4 2 4" xfId="28327" xr:uid="{2875CEC9-234E-4223-8D1F-FA7DAB2C6DD4}"/>
    <cellStyle name="Normal 2 2 2 3 23 2 4 2 5" xfId="48695" xr:uid="{0FE921E2-FA2D-4492-A2D3-721FC6D19451}"/>
    <cellStyle name="Normal 2 2 2 3 23 2 4 3" xfId="11903" xr:uid="{E3A65A29-11F4-470D-8E21-8D491B0B0D8A}"/>
    <cellStyle name="Normal 2 2 2 3 23 2 4 3 2" xfId="32271" xr:uid="{0A25233F-5CCA-4DCB-A870-7861F4138DCA}"/>
    <cellStyle name="Normal 2 2 2 3 23 2 4 4" xfId="18690" xr:uid="{E6D58137-8D88-481A-A574-014ADBD2FF9E}"/>
    <cellStyle name="Normal 2 2 2 3 23 2 4 4 2" xfId="39058" xr:uid="{A8B10C27-309B-49EB-A476-E5CC181DBED5}"/>
    <cellStyle name="Normal 2 2 2 3 23 2 4 5" xfId="25479" xr:uid="{A0607EDA-FC3A-4F16-9BA8-69A574EAB788}"/>
    <cellStyle name="Normal 2 2 2 3 23 2 4 6" xfId="45847" xr:uid="{B9EFEA76-0BBE-4A8A-B7B4-13D7602BD4B2}"/>
    <cellStyle name="Normal 2 2 2 3 23 2 5" xfId="5397" xr:uid="{6DC8B460-8A5C-4B18-AF6B-24ABF6608935}"/>
    <cellStyle name="Normal 2 2 2 3 23 2 5 2" xfId="14039" xr:uid="{41831EBF-2F2A-4F9B-807D-0623560623F8}"/>
    <cellStyle name="Normal 2 2 2 3 23 2 5 2 2" xfId="34407" xr:uid="{B5ED7A0B-1914-4647-8302-C371624FC17A}"/>
    <cellStyle name="Normal 2 2 2 3 23 2 5 3" xfId="20826" xr:uid="{9B36EB8B-C1C6-4C93-B263-E1867D0DDD17}"/>
    <cellStyle name="Normal 2 2 2 3 23 2 5 3 2" xfId="41194" xr:uid="{E6D5E928-C5AA-4D4F-AC85-EB1249304697}"/>
    <cellStyle name="Normal 2 2 2 3 23 2 5 4" xfId="27615" xr:uid="{86FF19F6-FE11-4CEC-A56C-AAA8CB702B48}"/>
    <cellStyle name="Normal 2 2 2 3 23 2 5 5" xfId="47983" xr:uid="{38DF3F90-CEFF-475E-8131-BF6708FB6C46}"/>
    <cellStyle name="Normal 2 2 2 3 23 2 6" xfId="2452" xr:uid="{9A6F9E52-E3FC-46EF-B933-246B7DDCB0B4}"/>
    <cellStyle name="Normal 2 2 2 3 23 2 6 2" xfId="11191" xr:uid="{E5BCFA57-88D7-429F-9322-11755A44B7E7}"/>
    <cellStyle name="Normal 2 2 2 3 23 2 6 2 2" xfId="31559" xr:uid="{6568CBDA-EFF0-40D8-A56A-23EA830521F0}"/>
    <cellStyle name="Normal 2 2 2 3 23 2 6 3" xfId="17978" xr:uid="{D0C40483-F2BA-454A-973A-E83166527BDC}"/>
    <cellStyle name="Normal 2 2 2 3 23 2 6 3 2" xfId="38346" xr:uid="{FA8AD961-9AA3-4790-B80F-D516D10CF45C}"/>
    <cellStyle name="Normal 2 2 2 3 23 2 6 4" xfId="24767" xr:uid="{19691B90-F21E-49B6-B3C8-3EDC69DD7D19}"/>
    <cellStyle name="Normal 2 2 2 3 23 2 6 5" xfId="45135" xr:uid="{A6EB8194-FF56-4980-8E51-69014954C535}"/>
    <cellStyle name="Normal 2 2 2 3 23 2 7" xfId="10469" xr:uid="{576E69E3-0539-4C62-98EF-E4870834C879}"/>
    <cellStyle name="Normal 2 2 2 3 23 2 7 2" xfId="30837" xr:uid="{2B333BDC-D6BA-4EC6-848D-D86D60FC3CA3}"/>
    <cellStyle name="Normal 2 2 2 3 23 2 8" xfId="17256" xr:uid="{745B74A1-1472-4FB5-873B-810E52737696}"/>
    <cellStyle name="Normal 2 2 2 3 23 2 8 2" xfId="37624" xr:uid="{B2DF8470-7C71-4CB6-B040-4670D131A411}"/>
    <cellStyle name="Normal 2 2 2 3 23 2 9" xfId="24045" xr:uid="{8206A063-C9EE-4D4E-9DBB-D1F16A38738A}"/>
    <cellStyle name="Normal 2 2 2 3 23 2_Exec Drivers" xfId="8285" xr:uid="{83E4A61A-6730-4DD6-8CCA-4ABBA873885C}"/>
    <cellStyle name="Normal 2 2 2 3 23 3" xfId="3605" xr:uid="{4B53D21F-5C09-4FC3-8913-22C13E326B6A}"/>
    <cellStyle name="Normal 2 2 2 3 23 3 2" xfId="6489" xr:uid="{2EB9B986-1C13-488C-84E7-AB6F9D478AC2}"/>
    <cellStyle name="Normal 2 2 2 3 23 3 2 2" xfId="15131" xr:uid="{C71F0C4F-B2EC-4A17-B94F-44F91211AEC9}"/>
    <cellStyle name="Normal 2 2 2 3 23 3 2 2 2" xfId="35499" xr:uid="{4EF7CFD0-F9F6-4D44-853A-07709E051720}"/>
    <cellStyle name="Normal 2 2 2 3 23 3 2 3" xfId="21918" xr:uid="{593AA0DC-39AE-4957-8CFF-DB5C8EA30E28}"/>
    <cellStyle name="Normal 2 2 2 3 23 3 2 3 2" xfId="42286" xr:uid="{113EB0E5-4876-4207-AEB9-4A2E317B89EF}"/>
    <cellStyle name="Normal 2 2 2 3 23 3 2 4" xfId="28707" xr:uid="{BC12299C-4333-4F98-B106-855290A43FDE}"/>
    <cellStyle name="Normal 2 2 2 3 23 3 2 5" xfId="49075" xr:uid="{AA9FD82D-A722-4731-8C1B-1159D3AA21EF}"/>
    <cellStyle name="Normal 2 2 2 3 23 3 3" xfId="12283" xr:uid="{53E5EDA3-7ADC-4E8E-A7A8-1197E59B8939}"/>
    <cellStyle name="Normal 2 2 2 3 23 3 3 2" xfId="32651" xr:uid="{7FFE4821-C289-4ABD-882A-B6F747995DB3}"/>
    <cellStyle name="Normal 2 2 2 3 23 3 4" xfId="19070" xr:uid="{02FE1A14-6D92-4C58-A771-7F58BBAEB46C}"/>
    <cellStyle name="Normal 2 2 2 3 23 3 4 2" xfId="39438" xr:uid="{0F9FB3FC-F10A-4615-BDBA-070F2DB6B637}"/>
    <cellStyle name="Normal 2 2 2 3 23 3 5" xfId="25859" xr:uid="{19E50934-FC08-41E0-A16E-233AB617643A}"/>
    <cellStyle name="Normal 2 2 2 3 23 3 6" xfId="46227" xr:uid="{40D14EC4-708D-43F8-84D0-C02A2F5F5F8B}"/>
    <cellStyle name="Normal 2 2 2 3 23 3_Exec Drivers" xfId="8083" xr:uid="{4751182D-0AE7-47BB-869F-5B490BECE0B9}"/>
    <cellStyle name="Normal 2 2 2 3 23 4" xfId="4353" xr:uid="{CBEF0F3D-9E85-433B-8F22-0567C635A984}"/>
    <cellStyle name="Normal 2 2 2 3 23 4 2" xfId="7201" xr:uid="{EE220506-4270-4F17-AC9D-49FC83236C39}"/>
    <cellStyle name="Normal 2 2 2 3 23 4 2 2" xfId="15843" xr:uid="{971CDCC9-2A96-47A5-90DB-D107C0251E64}"/>
    <cellStyle name="Normal 2 2 2 3 23 4 2 2 2" xfId="36211" xr:uid="{8690DE57-64C5-4F16-94D2-B8561570FF0B}"/>
    <cellStyle name="Normal 2 2 2 3 23 4 2 3" xfId="22630" xr:uid="{F21CD09F-2325-4D17-8563-F259646406C1}"/>
    <cellStyle name="Normal 2 2 2 3 23 4 2 3 2" xfId="42998" xr:uid="{5AA96A1C-8FC6-447D-856E-E43425CD9CE8}"/>
    <cellStyle name="Normal 2 2 2 3 23 4 2 4" xfId="29419" xr:uid="{B705C2AF-A7D6-4F89-A41A-D3A42736A2B1}"/>
    <cellStyle name="Normal 2 2 2 3 23 4 2 5" xfId="49787" xr:uid="{C561F6B7-9211-4D20-813D-EFD862ED814A}"/>
    <cellStyle name="Normal 2 2 2 3 23 4 3" xfId="12995" xr:uid="{03360F15-A282-452A-B885-253FB16FFAF7}"/>
    <cellStyle name="Normal 2 2 2 3 23 4 3 2" xfId="33363" xr:uid="{8392F004-0E2A-4FE5-9BDE-4358ABF02F46}"/>
    <cellStyle name="Normal 2 2 2 3 23 4 4" xfId="19782" xr:uid="{CAB4E31A-1903-41F4-800D-80153E31E27D}"/>
    <cellStyle name="Normal 2 2 2 3 23 4 4 2" xfId="40150" xr:uid="{525981E9-4D4A-40F4-A26F-D740172780EB}"/>
    <cellStyle name="Normal 2 2 2 3 23 4 5" xfId="26571" xr:uid="{FE8D6832-09F4-4C58-BA21-41ACBFC74C9C}"/>
    <cellStyle name="Normal 2 2 2 3 23 4 6" xfId="46939" xr:uid="{6820561C-13BC-48C9-BAEA-1104650CB582}"/>
    <cellStyle name="Normal 2 2 2 3 23 5" xfId="2857" xr:uid="{FB9D875E-94FA-4866-9488-A2E8CBC7F804}"/>
    <cellStyle name="Normal 2 2 2 3 23 5 2" xfId="5777" xr:uid="{38C45BE4-B974-4AA6-9CB3-95481EE63B57}"/>
    <cellStyle name="Normal 2 2 2 3 23 5 2 2" xfId="14419" xr:uid="{650E0781-4385-4A46-BB1D-FEB526092780}"/>
    <cellStyle name="Normal 2 2 2 3 23 5 2 2 2" xfId="34787" xr:uid="{B2EB6F78-F9FE-4D88-9256-E653EC9EACA5}"/>
    <cellStyle name="Normal 2 2 2 3 23 5 2 3" xfId="21206" xr:uid="{11672493-B9CF-40DE-9341-A6C7A676E840}"/>
    <cellStyle name="Normal 2 2 2 3 23 5 2 3 2" xfId="41574" xr:uid="{B51AB4CF-1C5E-4B8D-A811-4683E9640429}"/>
    <cellStyle name="Normal 2 2 2 3 23 5 2 4" xfId="27995" xr:uid="{FB2C15F8-5836-417B-AD01-457AEAE52DF7}"/>
    <cellStyle name="Normal 2 2 2 3 23 5 2 5" xfId="48363" xr:uid="{DE9B5A6D-F793-45EC-B709-3739EAEEEED9}"/>
    <cellStyle name="Normal 2 2 2 3 23 5 3" xfId="11571" xr:uid="{CE6F1454-E8B3-4EC1-A119-9C5213FA5F54}"/>
    <cellStyle name="Normal 2 2 2 3 23 5 3 2" xfId="31939" xr:uid="{004ACBF9-A34F-4C95-A142-81756342EAE1}"/>
    <cellStyle name="Normal 2 2 2 3 23 5 4" xfId="18358" xr:uid="{E1FACBCD-AF51-46A6-AA4B-59A3B60C0C2F}"/>
    <cellStyle name="Normal 2 2 2 3 23 5 4 2" xfId="38726" xr:uid="{AD892537-5C94-4816-BF42-0ED8BCC9BB54}"/>
    <cellStyle name="Normal 2 2 2 3 23 5 5" xfId="25147" xr:uid="{71E22A59-E42C-4DEB-A054-670719B5C81D}"/>
    <cellStyle name="Normal 2 2 2 3 23 5 6" xfId="45515" xr:uid="{59F4A58E-CD63-448A-8F44-E7ACA37034E2}"/>
    <cellStyle name="Normal 2 2 2 3 23 6" xfId="5065" xr:uid="{67BFF29A-2312-40E8-900B-AFCEEA8D762E}"/>
    <cellStyle name="Normal 2 2 2 3 23 6 2" xfId="13707" xr:uid="{B14B2791-FA94-4F2D-90C4-B936D328F035}"/>
    <cellStyle name="Normal 2 2 2 3 23 6 2 2" xfId="34075" xr:uid="{8FFB5358-D76C-4470-BAB6-301A2D082EC1}"/>
    <cellStyle name="Normal 2 2 2 3 23 6 3" xfId="20494" xr:uid="{40099661-7602-460C-88A4-C31A88C8A3B6}"/>
    <cellStyle name="Normal 2 2 2 3 23 6 3 2" xfId="40862" xr:uid="{7BE2AE94-DBBB-403B-A76D-F18C46C165C0}"/>
    <cellStyle name="Normal 2 2 2 3 23 6 4" xfId="27283" xr:uid="{D634FBB9-4495-45D8-BA50-25B645C6986B}"/>
    <cellStyle name="Normal 2 2 2 3 23 6 5" xfId="47651" xr:uid="{BC654005-6891-4201-8E68-35FF205F233E}"/>
    <cellStyle name="Normal 2 2 2 3 23 7" xfId="1976" xr:uid="{F3EAF6AB-28BB-43A1-AFC3-6574F2A3BE43}"/>
    <cellStyle name="Normal 2 2 2 3 23 7 2" xfId="10859" xr:uid="{46CC3E53-3B66-4733-A16B-051D8E130966}"/>
    <cellStyle name="Normal 2 2 2 3 23 7 2 2" xfId="31227" xr:uid="{BDE06F02-B1A8-45AD-8AFC-EC0914C25F40}"/>
    <cellStyle name="Normal 2 2 2 3 23 7 3" xfId="17646" xr:uid="{C9885B99-BD76-45BC-993A-C5F7485058F5}"/>
    <cellStyle name="Normal 2 2 2 3 23 7 3 2" xfId="38014" xr:uid="{F747654E-7218-4388-B707-BA2EDA21C5C4}"/>
    <cellStyle name="Normal 2 2 2 3 23 7 4" xfId="24435" xr:uid="{F430743F-8941-464A-8D3E-EB3863ED8B99}"/>
    <cellStyle name="Normal 2 2 2 3 23 7 5" xfId="44803" xr:uid="{38233A2C-B46A-4F20-B23F-E98CDD03AC1D}"/>
    <cellStyle name="Normal 2 2 2 3 23 8" xfId="9885" xr:uid="{74B318DF-9BC3-41C7-9829-921A3AE24A36}"/>
    <cellStyle name="Normal 2 2 2 3 23 8 2" xfId="30253" xr:uid="{3495F478-09A9-43E8-B276-04CD0E01C1ED}"/>
    <cellStyle name="Normal 2 2 2 3 23 9" xfId="16673" xr:uid="{F2F132A3-82E2-4DB6-86DC-DDB4ABE35A70}"/>
    <cellStyle name="Normal 2 2 2 3 23 9 2" xfId="37041" xr:uid="{326EAB9F-382F-4324-A73E-E7973D1AB5B1}"/>
    <cellStyle name="Normal 2 2 2 3 23_Exec Drivers" xfId="9460" xr:uid="{F5C3EEC9-C98A-4C22-B174-699E518927BF}"/>
    <cellStyle name="Normal 2 2 2 3 24" xfId="345" xr:uid="{803CB9EE-9A70-42A9-8052-BC73DDE384F8}"/>
    <cellStyle name="Normal 2 2 2 3 24 10" xfId="23469" xr:uid="{94E2432A-B754-4E07-B482-C3FCF494C873}"/>
    <cellStyle name="Normal 2 2 2 3 24 11" xfId="43837" xr:uid="{6A445397-EA93-4A47-910A-3D8609E91039}"/>
    <cellStyle name="Normal 2 2 2 3 24 2" xfId="1560" xr:uid="{CF56163F-0616-4CDB-9F44-4F7EA151D3D8}"/>
    <cellStyle name="Normal 2 2 2 3 24 2 10" xfId="44420" xr:uid="{EB7B5B13-CFD4-42F8-92D3-6E48DA96F9BF}"/>
    <cellStyle name="Normal 2 2 2 3 24 2 2" xfId="3942" xr:uid="{3F12609C-36B6-45E7-A4F4-11D46361F635}"/>
    <cellStyle name="Normal 2 2 2 3 24 2 2 2" xfId="6814" xr:uid="{42DF0126-E6EA-4155-AB4A-5A6C07B7E39D}"/>
    <cellStyle name="Normal 2 2 2 3 24 2 2 2 2" xfId="15456" xr:uid="{B3CCC15D-F1DE-4084-A61D-A7DD3B6CBF1E}"/>
    <cellStyle name="Normal 2 2 2 3 24 2 2 2 2 2" xfId="35824" xr:uid="{48C87426-806B-4C20-8A63-15E2CC3F63F1}"/>
    <cellStyle name="Normal 2 2 2 3 24 2 2 2 3" xfId="22243" xr:uid="{25AD2D4E-843F-46A3-BD58-753B670181DD}"/>
    <cellStyle name="Normal 2 2 2 3 24 2 2 2 3 2" xfId="42611" xr:uid="{6B92785B-F129-4CB3-A109-AA9D19658283}"/>
    <cellStyle name="Normal 2 2 2 3 24 2 2 2 4" xfId="29032" xr:uid="{3C6B3687-910A-4BE4-A1E3-D76D6B42DE4A}"/>
    <cellStyle name="Normal 2 2 2 3 24 2 2 2 5" xfId="49400" xr:uid="{BD3F0528-2E4F-4849-BB2E-375ECCB5356E}"/>
    <cellStyle name="Normal 2 2 2 3 24 2 2 3" xfId="12608" xr:uid="{823175AD-22B8-4A92-8B4D-E47752648096}"/>
    <cellStyle name="Normal 2 2 2 3 24 2 2 3 2" xfId="32976" xr:uid="{AA3C8F39-B433-43B1-A92F-A7EBD70D7FF5}"/>
    <cellStyle name="Normal 2 2 2 3 24 2 2 4" xfId="19395" xr:uid="{8FFB7063-90FC-44AA-B209-67551ED352D6}"/>
    <cellStyle name="Normal 2 2 2 3 24 2 2 4 2" xfId="39763" xr:uid="{57A64E0E-4FE4-48F1-9CBC-78D5927794F0}"/>
    <cellStyle name="Normal 2 2 2 3 24 2 2 5" xfId="26184" xr:uid="{B84B3F2E-687D-443C-A500-0F41CD5C2044}"/>
    <cellStyle name="Normal 2 2 2 3 24 2 2 6" xfId="46552" xr:uid="{9AF11B65-3271-4AC5-8DCD-2FE02BC30B20}"/>
    <cellStyle name="Normal 2 2 2 3 24 2 2_Exec Drivers" xfId="8110" xr:uid="{87CAF0C1-2540-42A3-B9CF-EA4E3228FC32}"/>
    <cellStyle name="Normal 2 2 2 3 24 2 3" xfId="4678" xr:uid="{FCC63369-2908-433D-A828-02969C642855}"/>
    <cellStyle name="Normal 2 2 2 3 24 2 3 2" xfId="7526" xr:uid="{F271ECC9-2300-4028-A2C0-FCCB9F3E99BF}"/>
    <cellStyle name="Normal 2 2 2 3 24 2 3 2 2" xfId="16168" xr:uid="{2496E588-30A7-4CB9-A0EB-F0C3B9B3586C}"/>
    <cellStyle name="Normal 2 2 2 3 24 2 3 2 2 2" xfId="36536" xr:uid="{409EFC94-7629-41A4-9CDF-1BE8F4FE9B6F}"/>
    <cellStyle name="Normal 2 2 2 3 24 2 3 2 3" xfId="22955" xr:uid="{1EF6D6AD-AC83-4460-91C9-D9374470F199}"/>
    <cellStyle name="Normal 2 2 2 3 24 2 3 2 3 2" xfId="43323" xr:uid="{16395482-293D-4849-B615-A903364506F0}"/>
    <cellStyle name="Normal 2 2 2 3 24 2 3 2 4" xfId="29744" xr:uid="{1817EEC8-2DAC-4DFB-8105-3926D56A4298}"/>
    <cellStyle name="Normal 2 2 2 3 24 2 3 2 5" xfId="50112" xr:uid="{CC73E9F0-AB20-4EA2-BFC9-590DB5B7B1FD}"/>
    <cellStyle name="Normal 2 2 2 3 24 2 3 3" xfId="13320" xr:uid="{7CF68A5B-37FD-4BBA-9162-E0B665C3AE41}"/>
    <cellStyle name="Normal 2 2 2 3 24 2 3 3 2" xfId="33688" xr:uid="{453C33C5-CD6D-4CDB-88F3-67EE31DC6492}"/>
    <cellStyle name="Normal 2 2 2 3 24 2 3 4" xfId="20107" xr:uid="{280EDAE0-DC55-4F3D-BA55-3F2DC4139BA5}"/>
    <cellStyle name="Normal 2 2 2 3 24 2 3 4 2" xfId="40475" xr:uid="{FE49ABFD-CDE8-4DDB-8B5A-EDFEB9224776}"/>
    <cellStyle name="Normal 2 2 2 3 24 2 3 5" xfId="26896" xr:uid="{50BBFA6F-1C9F-4693-8179-BD63119DA116}"/>
    <cellStyle name="Normal 2 2 2 3 24 2 3 6" xfId="47264" xr:uid="{12B27889-5009-4CF2-9282-7A6F79D5B78C}"/>
    <cellStyle name="Normal 2 2 2 3 24 2 4" xfId="3194" xr:uid="{4C99935E-5A36-40F2-9605-C830C6AD315E}"/>
    <cellStyle name="Normal 2 2 2 3 24 2 4 2" xfId="6102" xr:uid="{28E884AB-C5A1-4B05-8AD7-C13C86EA1505}"/>
    <cellStyle name="Normal 2 2 2 3 24 2 4 2 2" xfId="14744" xr:uid="{E2B4B68A-07A7-47AD-BC20-A3D67A08B7FF}"/>
    <cellStyle name="Normal 2 2 2 3 24 2 4 2 2 2" xfId="35112" xr:uid="{8AF5AF89-89F0-41B3-BB8A-200B834242A8}"/>
    <cellStyle name="Normal 2 2 2 3 24 2 4 2 3" xfId="21531" xr:uid="{1C6B23DB-D677-4AB5-8AA4-8F4935DD898E}"/>
    <cellStyle name="Normal 2 2 2 3 24 2 4 2 3 2" xfId="41899" xr:uid="{E83AA57C-ED30-4C8F-88A6-9DCA32A717B4}"/>
    <cellStyle name="Normal 2 2 2 3 24 2 4 2 4" xfId="28320" xr:uid="{00E6CD59-23F7-4CE5-A458-C7F0AD18837E}"/>
    <cellStyle name="Normal 2 2 2 3 24 2 4 2 5" xfId="48688" xr:uid="{85D2EC85-788C-4875-B222-C6C519A1D81C}"/>
    <cellStyle name="Normal 2 2 2 3 24 2 4 3" xfId="11896" xr:uid="{DCE8DE71-B8FE-46D4-BDB0-CE5C36B810EF}"/>
    <cellStyle name="Normal 2 2 2 3 24 2 4 3 2" xfId="32264" xr:uid="{CF23C726-234C-4FFB-A6C5-A3FBAA0737E0}"/>
    <cellStyle name="Normal 2 2 2 3 24 2 4 4" xfId="18683" xr:uid="{C52D498D-1AE8-48CF-9C03-9069E2036481}"/>
    <cellStyle name="Normal 2 2 2 3 24 2 4 4 2" xfId="39051" xr:uid="{8A4DE92F-4A72-478A-8CAD-883B8026AFBB}"/>
    <cellStyle name="Normal 2 2 2 3 24 2 4 5" xfId="25472" xr:uid="{4F960F75-C877-4AD7-9A6F-FA4409723169}"/>
    <cellStyle name="Normal 2 2 2 3 24 2 4 6" xfId="45840" xr:uid="{6B8216E5-1ED8-4E44-BDB7-23B164AD17E3}"/>
    <cellStyle name="Normal 2 2 2 3 24 2 5" xfId="5390" xr:uid="{0519CDA4-9688-4B8D-9427-DA12D4C92F3E}"/>
    <cellStyle name="Normal 2 2 2 3 24 2 5 2" xfId="14032" xr:uid="{8EB77DE2-AED8-497E-A4BF-69C2DDD674F8}"/>
    <cellStyle name="Normal 2 2 2 3 24 2 5 2 2" xfId="34400" xr:uid="{92C2F0DB-AE73-4A3C-8A4B-E28651654D3C}"/>
    <cellStyle name="Normal 2 2 2 3 24 2 5 3" xfId="20819" xr:uid="{E5EB50D4-3C6C-4687-9E05-E727BFA6303C}"/>
    <cellStyle name="Normal 2 2 2 3 24 2 5 3 2" xfId="41187" xr:uid="{30BE22D0-7BC0-47FB-9EE7-0C0A424ECE15}"/>
    <cellStyle name="Normal 2 2 2 3 24 2 5 4" xfId="27608" xr:uid="{3E1455C7-2C0C-49F3-BF56-79B080F5EDDD}"/>
    <cellStyle name="Normal 2 2 2 3 24 2 5 5" xfId="47976" xr:uid="{8A0F3311-587A-4395-9F49-E12812EFD2F4}"/>
    <cellStyle name="Normal 2 2 2 3 24 2 6" xfId="2445" xr:uid="{BE0FCCA2-D87C-45B0-A656-7F6CE6728BB8}"/>
    <cellStyle name="Normal 2 2 2 3 24 2 6 2" xfId="11184" xr:uid="{ECFC10E3-9D76-4C9F-8403-3FE7CE60FE7D}"/>
    <cellStyle name="Normal 2 2 2 3 24 2 6 2 2" xfId="31552" xr:uid="{DCAA315C-D73D-43CA-8958-2D3DE5AC9F18}"/>
    <cellStyle name="Normal 2 2 2 3 24 2 6 3" xfId="17971" xr:uid="{80814542-5843-497B-87F5-83BBD3E6FCE2}"/>
    <cellStyle name="Normal 2 2 2 3 24 2 6 3 2" xfId="38339" xr:uid="{EBEAA39E-5D44-4C70-9920-9E9C31C1AC34}"/>
    <cellStyle name="Normal 2 2 2 3 24 2 6 4" xfId="24760" xr:uid="{E735491E-E632-450A-86D0-0E3A4C33BCF7}"/>
    <cellStyle name="Normal 2 2 2 3 24 2 6 5" xfId="45128" xr:uid="{F54EBECD-E8B1-41E9-8C1E-040856D2F7E2}"/>
    <cellStyle name="Normal 2 2 2 3 24 2 7" xfId="10476" xr:uid="{9219FD26-4FED-4378-BA1A-4F5555575304}"/>
    <cellStyle name="Normal 2 2 2 3 24 2 7 2" xfId="30844" xr:uid="{DDEA4900-52BE-498D-8D9A-57014D91D6A2}"/>
    <cellStyle name="Normal 2 2 2 3 24 2 8" xfId="17263" xr:uid="{9A3904E5-9F72-4501-8B08-07817E1029D8}"/>
    <cellStyle name="Normal 2 2 2 3 24 2 8 2" xfId="37631" xr:uid="{97F01752-F6F7-4EA9-AA75-F5BD8E4E7DFB}"/>
    <cellStyle name="Normal 2 2 2 3 24 2 9" xfId="24052" xr:uid="{77D552DF-53B5-4D26-80C1-A2F0626FB2B8}"/>
    <cellStyle name="Normal 2 2 2 3 24 2_Exec Drivers" xfId="8120" xr:uid="{EADBBDA7-5AAE-4351-9B7D-8128759DBBCA}"/>
    <cellStyle name="Normal 2 2 2 3 24 3" xfId="3606" xr:uid="{FDFFE938-3866-4127-878D-4CE28DB69463}"/>
    <cellStyle name="Normal 2 2 2 3 24 3 2" xfId="6490" xr:uid="{C64B31FC-F52C-4334-885C-209A517DB063}"/>
    <cellStyle name="Normal 2 2 2 3 24 3 2 2" xfId="15132" xr:uid="{494DE61C-DDEE-444C-AA69-5F380A567B9F}"/>
    <cellStyle name="Normal 2 2 2 3 24 3 2 2 2" xfId="35500" xr:uid="{7BEF4C9A-B599-47E3-969D-CABE54CE5F0E}"/>
    <cellStyle name="Normal 2 2 2 3 24 3 2 3" xfId="21919" xr:uid="{F8E3DA16-3A72-4C63-A64A-ED963D9A4FE5}"/>
    <cellStyle name="Normal 2 2 2 3 24 3 2 3 2" xfId="42287" xr:uid="{706F0835-9D6E-416C-A8C4-7EBB951FEF67}"/>
    <cellStyle name="Normal 2 2 2 3 24 3 2 4" xfId="28708" xr:uid="{FDF2C4E6-6B85-46D2-A506-089AC7096CE1}"/>
    <cellStyle name="Normal 2 2 2 3 24 3 2 5" xfId="49076" xr:uid="{D76C0B36-DAFF-48F1-AD3E-BCBF71E61976}"/>
    <cellStyle name="Normal 2 2 2 3 24 3 3" xfId="12284" xr:uid="{9B429FAB-F117-40AB-BE95-640943576CD1}"/>
    <cellStyle name="Normal 2 2 2 3 24 3 3 2" xfId="32652" xr:uid="{F15B774E-DD1E-4EE1-9480-823FA6AC6E52}"/>
    <cellStyle name="Normal 2 2 2 3 24 3 4" xfId="19071" xr:uid="{3EE5026E-E1B8-4F13-9033-81BA323F9F9C}"/>
    <cellStyle name="Normal 2 2 2 3 24 3 4 2" xfId="39439" xr:uid="{9CA11989-0959-409D-A354-67B68837FFA4}"/>
    <cellStyle name="Normal 2 2 2 3 24 3 5" xfId="25860" xr:uid="{AA67B702-23BF-4DB3-90B7-6756E66B279A}"/>
    <cellStyle name="Normal 2 2 2 3 24 3 6" xfId="46228" xr:uid="{67DE9B62-8790-42DA-A554-4A585D68A921}"/>
    <cellStyle name="Normal 2 2 2 3 24 3_Exec Drivers" xfId="8523" xr:uid="{D2720D2C-61A6-4435-990A-3406DA2DE01D}"/>
    <cellStyle name="Normal 2 2 2 3 24 4" xfId="4354" xr:uid="{A74FF18B-039E-4D62-81BF-C6D0321FA94D}"/>
    <cellStyle name="Normal 2 2 2 3 24 4 2" xfId="7202" xr:uid="{B5A42841-F1D9-4FBE-BBB7-0D68C6C47A42}"/>
    <cellStyle name="Normal 2 2 2 3 24 4 2 2" xfId="15844" xr:uid="{2789E8C7-E3D4-462C-99EB-239C40B80751}"/>
    <cellStyle name="Normal 2 2 2 3 24 4 2 2 2" xfId="36212" xr:uid="{FE5A90AB-F48F-4526-BDFA-EFA5CF60DF5E}"/>
    <cellStyle name="Normal 2 2 2 3 24 4 2 3" xfId="22631" xr:uid="{0FE9A471-7382-411F-BBF6-E5795C4AA45D}"/>
    <cellStyle name="Normal 2 2 2 3 24 4 2 3 2" xfId="42999" xr:uid="{05F453F7-3418-4CB8-A143-529FA706937E}"/>
    <cellStyle name="Normal 2 2 2 3 24 4 2 4" xfId="29420" xr:uid="{DF9FA8B5-007D-4699-B2AA-D829E32BFCFA}"/>
    <cellStyle name="Normal 2 2 2 3 24 4 2 5" xfId="49788" xr:uid="{74A8308C-2BF1-436E-BBC7-A3AD6A98AB01}"/>
    <cellStyle name="Normal 2 2 2 3 24 4 3" xfId="12996" xr:uid="{9BC4FCC3-374F-4D60-9B28-6D0F20E8A30E}"/>
    <cellStyle name="Normal 2 2 2 3 24 4 3 2" xfId="33364" xr:uid="{2390C325-DE6D-4200-9665-E6CED4EE9838}"/>
    <cellStyle name="Normal 2 2 2 3 24 4 4" xfId="19783" xr:uid="{D371DC11-677E-4137-A919-E03EC73B81EB}"/>
    <cellStyle name="Normal 2 2 2 3 24 4 4 2" xfId="40151" xr:uid="{266CBF06-213C-40BE-836F-6387547E5607}"/>
    <cellStyle name="Normal 2 2 2 3 24 4 5" xfId="26572" xr:uid="{4AAB617F-80ED-45C8-BF87-EECD91AE50C9}"/>
    <cellStyle name="Normal 2 2 2 3 24 4 6" xfId="46940" xr:uid="{D541450A-58EF-4D85-B8EB-A77269469A3D}"/>
    <cellStyle name="Normal 2 2 2 3 24 5" xfId="2858" xr:uid="{6A18C5E4-4CD0-4426-8820-C1C3EAB700C3}"/>
    <cellStyle name="Normal 2 2 2 3 24 5 2" xfId="5778" xr:uid="{221AB9AE-8DC4-4B69-968D-1B95FF4A8D32}"/>
    <cellStyle name="Normal 2 2 2 3 24 5 2 2" xfId="14420" xr:uid="{E05A6003-5426-4C64-AD38-92DB660FE8E2}"/>
    <cellStyle name="Normal 2 2 2 3 24 5 2 2 2" xfId="34788" xr:uid="{4569C1F2-757F-44F7-9680-2ED252979477}"/>
    <cellStyle name="Normal 2 2 2 3 24 5 2 3" xfId="21207" xr:uid="{BBB1975C-3A59-4918-A890-CAE9935CD650}"/>
    <cellStyle name="Normal 2 2 2 3 24 5 2 3 2" xfId="41575" xr:uid="{9B868FB3-C6BE-4E07-A9F5-F79360A6985B}"/>
    <cellStyle name="Normal 2 2 2 3 24 5 2 4" xfId="27996" xr:uid="{2C3D8A1A-2F57-4A01-8B9B-A14E2D0B454A}"/>
    <cellStyle name="Normal 2 2 2 3 24 5 2 5" xfId="48364" xr:uid="{19A263C5-E7B7-410F-936A-F3591F61C9F8}"/>
    <cellStyle name="Normal 2 2 2 3 24 5 3" xfId="11572" xr:uid="{B3BA3861-6ECA-4D93-9532-EFA647988BE8}"/>
    <cellStyle name="Normal 2 2 2 3 24 5 3 2" xfId="31940" xr:uid="{8E23A061-15FE-489E-B35D-19078238B6F2}"/>
    <cellStyle name="Normal 2 2 2 3 24 5 4" xfId="18359" xr:uid="{2C252158-36EB-44A9-9602-FD8E30C45809}"/>
    <cellStyle name="Normal 2 2 2 3 24 5 4 2" xfId="38727" xr:uid="{5996D057-4448-4A88-A0EF-C676AD11FFC7}"/>
    <cellStyle name="Normal 2 2 2 3 24 5 5" xfId="25148" xr:uid="{98B98EA8-EE87-4D3F-9DE3-90B0B403141E}"/>
    <cellStyle name="Normal 2 2 2 3 24 5 6" xfId="45516" xr:uid="{651C7CE3-35AB-4A16-AE5A-8ED1D23A0410}"/>
    <cellStyle name="Normal 2 2 2 3 24 6" xfId="5066" xr:uid="{AF261996-F1F3-4308-A0FD-5B045E3EFF76}"/>
    <cellStyle name="Normal 2 2 2 3 24 6 2" xfId="13708" xr:uid="{F38B6649-3E63-41E5-B08C-5D281DDA4BC6}"/>
    <cellStyle name="Normal 2 2 2 3 24 6 2 2" xfId="34076" xr:uid="{0769EDC0-95B8-4787-8964-5E6DA307871E}"/>
    <cellStyle name="Normal 2 2 2 3 24 6 3" xfId="20495" xr:uid="{08F13E06-139C-4A92-A37A-197045EC2EB8}"/>
    <cellStyle name="Normal 2 2 2 3 24 6 3 2" xfId="40863" xr:uid="{A34DE955-20B0-4738-989B-7B5F3DB54A61}"/>
    <cellStyle name="Normal 2 2 2 3 24 6 4" xfId="27284" xr:uid="{1F77A892-E985-4723-9A6D-4A289B52D551}"/>
    <cellStyle name="Normal 2 2 2 3 24 6 5" xfId="47652" xr:uid="{70DA262A-07A4-4DDC-8B29-EFC35902BA66}"/>
    <cellStyle name="Normal 2 2 2 3 24 7" xfId="1977" xr:uid="{CB780B72-80F0-4DDE-A506-90029CB28B3C}"/>
    <cellStyle name="Normal 2 2 2 3 24 7 2" xfId="10860" xr:uid="{9F9E84DA-FF5B-435F-8E7C-DE964EC4A25C}"/>
    <cellStyle name="Normal 2 2 2 3 24 7 2 2" xfId="31228" xr:uid="{E07FFB8C-33E4-47E8-869C-D49A7FEA007D}"/>
    <cellStyle name="Normal 2 2 2 3 24 7 3" xfId="17647" xr:uid="{BEE1922E-3319-4439-9B4B-481F4B444AA7}"/>
    <cellStyle name="Normal 2 2 2 3 24 7 3 2" xfId="38015" xr:uid="{3F063406-F41D-4E86-B9CB-3C8266BE9E71}"/>
    <cellStyle name="Normal 2 2 2 3 24 7 4" xfId="24436" xr:uid="{693D68D3-7574-4BAC-BD12-6B7B726BE597}"/>
    <cellStyle name="Normal 2 2 2 3 24 7 5" xfId="44804" xr:uid="{0A740D6B-BF90-4606-9B5B-195D4A1BD1B5}"/>
    <cellStyle name="Normal 2 2 2 3 24 8" xfId="9892" xr:uid="{FEB81A13-93FE-4C80-8E13-FB44EC4EC703}"/>
    <cellStyle name="Normal 2 2 2 3 24 8 2" xfId="30260" xr:uid="{75561E8E-DEEF-49C9-913C-2D2335CBFBC3}"/>
    <cellStyle name="Normal 2 2 2 3 24 9" xfId="16680" xr:uid="{53388347-D0BE-4B06-8C58-766CCC78F936}"/>
    <cellStyle name="Normal 2 2 2 3 24 9 2" xfId="37048" xr:uid="{A2FAC865-18C8-42DD-AD42-A248F6FC1A23}"/>
    <cellStyle name="Normal 2 2 2 3 24_Exec Drivers" xfId="8497" xr:uid="{CF2025E8-3A3F-4A82-982B-46689790C66D}"/>
    <cellStyle name="Normal 2 2 2 3 25" xfId="358" xr:uid="{CF20CB55-D6AB-4E67-9639-7AB53C541FF8}"/>
    <cellStyle name="Normal 2 2 2 3 25 10" xfId="23476" xr:uid="{37A74ACE-11CA-4B64-9253-067CA55D2A36}"/>
    <cellStyle name="Normal 2 2 2 3 25 11" xfId="43844" xr:uid="{FB31B316-C820-495C-AFEF-6EEC021A4F41}"/>
    <cellStyle name="Normal 2 2 2 3 25 2" xfId="1567" xr:uid="{42B52C80-3CC2-4D8E-8C78-42C16F2C7F81}"/>
    <cellStyle name="Normal 2 2 2 3 25 2 10" xfId="44427" xr:uid="{D5C3682B-4A73-4791-8B75-C35B6F9C3DC7}"/>
    <cellStyle name="Normal 2 2 2 3 25 2 2" xfId="3935" xr:uid="{39017453-C8C1-422A-BA2A-9C69E05ABE73}"/>
    <cellStyle name="Normal 2 2 2 3 25 2 2 2" xfId="6807" xr:uid="{A5383C82-826C-4D10-BCED-DF9DC1F219C3}"/>
    <cellStyle name="Normal 2 2 2 3 25 2 2 2 2" xfId="15449" xr:uid="{39BEB3CA-4E28-4B7D-8A0D-517EC1BCB378}"/>
    <cellStyle name="Normal 2 2 2 3 25 2 2 2 2 2" xfId="35817" xr:uid="{0B82423D-15F7-4156-A4D7-74D566F57C1A}"/>
    <cellStyle name="Normal 2 2 2 3 25 2 2 2 3" xfId="22236" xr:uid="{F02291AF-FF41-4077-B917-F2A16337DAEF}"/>
    <cellStyle name="Normal 2 2 2 3 25 2 2 2 3 2" xfId="42604" xr:uid="{65D66D49-99A2-4369-AF1B-1108271AB51D}"/>
    <cellStyle name="Normal 2 2 2 3 25 2 2 2 4" xfId="29025" xr:uid="{E0C94616-42F6-48DA-BFAC-B9FCD213DA53}"/>
    <cellStyle name="Normal 2 2 2 3 25 2 2 2 5" xfId="49393" xr:uid="{B69814EC-C3C9-4385-9318-D76C1C17CCDB}"/>
    <cellStyle name="Normal 2 2 2 3 25 2 2 3" xfId="12601" xr:uid="{77C986BF-8766-4575-82F6-3D0FFC45BBB8}"/>
    <cellStyle name="Normal 2 2 2 3 25 2 2 3 2" xfId="32969" xr:uid="{D9C5B4E5-101E-4838-85D4-DF810F0BB3D8}"/>
    <cellStyle name="Normal 2 2 2 3 25 2 2 4" xfId="19388" xr:uid="{7FC0155C-D18C-4FB2-8CEE-C332CAB8BDF3}"/>
    <cellStyle name="Normal 2 2 2 3 25 2 2 4 2" xfId="39756" xr:uid="{04F6787F-05C4-4B86-B5B8-6F1CF786F83A}"/>
    <cellStyle name="Normal 2 2 2 3 25 2 2 5" xfId="26177" xr:uid="{6CCCA4CF-8A27-477B-8220-DB65DB3ACC28}"/>
    <cellStyle name="Normal 2 2 2 3 25 2 2 6" xfId="46545" xr:uid="{9226BF29-5F15-4C21-B240-71496FCF642C}"/>
    <cellStyle name="Normal 2 2 2 3 25 2 2_Exec Drivers" xfId="8256" xr:uid="{B3494C36-F35E-4CA8-B1C3-34196D307E52}"/>
    <cellStyle name="Normal 2 2 2 3 25 2 3" xfId="4671" xr:uid="{88F56E0D-573F-4FB3-BC88-CE4823354BAA}"/>
    <cellStyle name="Normal 2 2 2 3 25 2 3 2" xfId="7519" xr:uid="{DF10B105-9696-4590-9AED-74F9DFBEE710}"/>
    <cellStyle name="Normal 2 2 2 3 25 2 3 2 2" xfId="16161" xr:uid="{DF9AA137-DBC0-4753-9BD3-59CE20054840}"/>
    <cellStyle name="Normal 2 2 2 3 25 2 3 2 2 2" xfId="36529" xr:uid="{32A7110E-7CB2-4A58-A72D-DC715BD7DB58}"/>
    <cellStyle name="Normal 2 2 2 3 25 2 3 2 3" xfId="22948" xr:uid="{A6119BD0-07A3-47B2-BE5A-F97F065327F6}"/>
    <cellStyle name="Normal 2 2 2 3 25 2 3 2 3 2" xfId="43316" xr:uid="{72F75EC9-07DD-4DDD-A14A-6B04F64F304A}"/>
    <cellStyle name="Normal 2 2 2 3 25 2 3 2 4" xfId="29737" xr:uid="{6FA63BE8-5C69-4CC4-B004-1828528C1DCB}"/>
    <cellStyle name="Normal 2 2 2 3 25 2 3 2 5" xfId="50105" xr:uid="{8F3181B2-2D85-4380-8CC3-3306DB749F08}"/>
    <cellStyle name="Normal 2 2 2 3 25 2 3 3" xfId="13313" xr:uid="{1C9FEEEC-D213-4CC4-AAC1-8389AE925076}"/>
    <cellStyle name="Normal 2 2 2 3 25 2 3 3 2" xfId="33681" xr:uid="{FC5C5C4B-CACF-4B5C-8C4A-EA576CD8D5D3}"/>
    <cellStyle name="Normal 2 2 2 3 25 2 3 4" xfId="20100" xr:uid="{D7F42750-7342-40F3-A50A-94D24F21D96A}"/>
    <cellStyle name="Normal 2 2 2 3 25 2 3 4 2" xfId="40468" xr:uid="{ADBA8B5C-D729-4081-8DDA-B8F624293E53}"/>
    <cellStyle name="Normal 2 2 2 3 25 2 3 5" xfId="26889" xr:uid="{61478688-32CA-4F45-91FB-FE54BBB06E0B}"/>
    <cellStyle name="Normal 2 2 2 3 25 2 3 6" xfId="47257" xr:uid="{AF221EE4-47DC-402E-8343-371CD13CDDFF}"/>
    <cellStyle name="Normal 2 2 2 3 25 2 4" xfId="3187" xr:uid="{8314A9C9-739D-41CA-8EC5-41E316EAFC3F}"/>
    <cellStyle name="Normal 2 2 2 3 25 2 4 2" xfId="6095" xr:uid="{DEAFBFED-55A1-4351-B3FB-7D229968B8A3}"/>
    <cellStyle name="Normal 2 2 2 3 25 2 4 2 2" xfId="14737" xr:uid="{E4FAE070-A68E-4BC7-811C-C44F91DA5976}"/>
    <cellStyle name="Normal 2 2 2 3 25 2 4 2 2 2" xfId="35105" xr:uid="{F5958032-D77D-489E-964B-F6D01CD1C316}"/>
    <cellStyle name="Normal 2 2 2 3 25 2 4 2 3" xfId="21524" xr:uid="{4C0A8FC3-EFDF-4925-A336-4608558E079A}"/>
    <cellStyle name="Normal 2 2 2 3 25 2 4 2 3 2" xfId="41892" xr:uid="{AA7F70EB-D0EA-417D-ABCE-856830C5A1AE}"/>
    <cellStyle name="Normal 2 2 2 3 25 2 4 2 4" xfId="28313" xr:uid="{096C5537-0659-46B6-AD66-60AE799B7F88}"/>
    <cellStyle name="Normal 2 2 2 3 25 2 4 2 5" xfId="48681" xr:uid="{EF09E320-7E3D-46A5-B51F-48EB0EF97D43}"/>
    <cellStyle name="Normal 2 2 2 3 25 2 4 3" xfId="11889" xr:uid="{69F0110B-B30B-4978-8960-1691567C7DC2}"/>
    <cellStyle name="Normal 2 2 2 3 25 2 4 3 2" xfId="32257" xr:uid="{5F8498D3-82E7-4F17-AF30-C38F29D65F18}"/>
    <cellStyle name="Normal 2 2 2 3 25 2 4 4" xfId="18676" xr:uid="{C6A965C0-A1B3-4723-B1D5-20C9B72C5AAF}"/>
    <cellStyle name="Normal 2 2 2 3 25 2 4 4 2" xfId="39044" xr:uid="{A70F3AFF-A33F-4F72-96D1-8DD73F2B8CC9}"/>
    <cellStyle name="Normal 2 2 2 3 25 2 4 5" xfId="25465" xr:uid="{94583ABF-46C0-4708-8C6F-0940C2CF9B5A}"/>
    <cellStyle name="Normal 2 2 2 3 25 2 4 6" xfId="45833" xr:uid="{A5598768-1AC8-4334-8238-459CABC793E5}"/>
    <cellStyle name="Normal 2 2 2 3 25 2 5" xfId="5383" xr:uid="{852041B1-6453-40FE-8E8C-57A664636E61}"/>
    <cellStyle name="Normal 2 2 2 3 25 2 5 2" xfId="14025" xr:uid="{73BDA390-3651-42C4-9B10-DB3F719DF66B}"/>
    <cellStyle name="Normal 2 2 2 3 25 2 5 2 2" xfId="34393" xr:uid="{28D47076-66ED-40F3-A439-C1D929858173}"/>
    <cellStyle name="Normal 2 2 2 3 25 2 5 3" xfId="20812" xr:uid="{A0CE89BA-F640-4A0B-BFB4-594451F4EC25}"/>
    <cellStyle name="Normal 2 2 2 3 25 2 5 3 2" xfId="41180" xr:uid="{06D275EE-7496-4403-B984-34E5787EE97F}"/>
    <cellStyle name="Normal 2 2 2 3 25 2 5 4" xfId="27601" xr:uid="{52418980-3BA3-4197-8A9B-827F5B71AF5C}"/>
    <cellStyle name="Normal 2 2 2 3 25 2 5 5" xfId="47969" xr:uid="{69D6BDF7-5339-4F53-AA5D-9BD1262BDE1F}"/>
    <cellStyle name="Normal 2 2 2 3 25 2 6" xfId="2438" xr:uid="{D85176C7-2C68-4212-92BA-47D976299C37}"/>
    <cellStyle name="Normal 2 2 2 3 25 2 6 2" xfId="11177" xr:uid="{AA7E5CBF-7A70-45A1-A66D-314F60725156}"/>
    <cellStyle name="Normal 2 2 2 3 25 2 6 2 2" xfId="31545" xr:uid="{C1635C5B-A04C-41B5-AF8B-3C8F2DA04B2E}"/>
    <cellStyle name="Normal 2 2 2 3 25 2 6 3" xfId="17964" xr:uid="{7385173B-E080-457F-B67B-EC9BB1DDDDC0}"/>
    <cellStyle name="Normal 2 2 2 3 25 2 6 3 2" xfId="38332" xr:uid="{49E51A5E-A17F-4D2C-95D2-17C9D99092D7}"/>
    <cellStyle name="Normal 2 2 2 3 25 2 6 4" xfId="24753" xr:uid="{DC978244-5B1D-4D4F-8E0A-160D66EA0D57}"/>
    <cellStyle name="Normal 2 2 2 3 25 2 6 5" xfId="45121" xr:uid="{4211BD0D-4990-4578-A1BC-EDD30E94BE94}"/>
    <cellStyle name="Normal 2 2 2 3 25 2 7" xfId="10483" xr:uid="{3822AD8E-F1B5-42B0-8354-308C4A699758}"/>
    <cellStyle name="Normal 2 2 2 3 25 2 7 2" xfId="30851" xr:uid="{B768B299-A684-4D44-AA98-EE06DA7B955C}"/>
    <cellStyle name="Normal 2 2 2 3 25 2 8" xfId="17270" xr:uid="{0E33015A-F951-447D-8A31-7F612CD9F657}"/>
    <cellStyle name="Normal 2 2 2 3 25 2 8 2" xfId="37638" xr:uid="{64547B9D-BB22-4BE8-8329-EEA1F65F2446}"/>
    <cellStyle name="Normal 2 2 2 3 25 2 9" xfId="24059" xr:uid="{0342A6BE-283D-4E3F-BF8F-D15359995E2C}"/>
    <cellStyle name="Normal 2 2 2 3 25 2_Exec Drivers" xfId="9210" xr:uid="{D77C146D-8C32-45DA-A24F-60880B055E7A}"/>
    <cellStyle name="Normal 2 2 2 3 25 3" xfId="3607" xr:uid="{570753CB-BBCB-4CA1-B302-50E30B6702AA}"/>
    <cellStyle name="Normal 2 2 2 3 25 3 2" xfId="6491" xr:uid="{409DB42A-D24A-4297-80D3-D1017F8DDE70}"/>
    <cellStyle name="Normal 2 2 2 3 25 3 2 2" xfId="15133" xr:uid="{CDE85793-61DC-46E1-87DF-F5539FF7C310}"/>
    <cellStyle name="Normal 2 2 2 3 25 3 2 2 2" xfId="35501" xr:uid="{2B808C52-57A2-4578-A466-27665FC34EA0}"/>
    <cellStyle name="Normal 2 2 2 3 25 3 2 3" xfId="21920" xr:uid="{5EF1ED0A-767E-4A2E-8083-F15B3A78B9A2}"/>
    <cellStyle name="Normal 2 2 2 3 25 3 2 3 2" xfId="42288" xr:uid="{F9FFF11B-28D1-4B6F-ACF3-EDC16545DB92}"/>
    <cellStyle name="Normal 2 2 2 3 25 3 2 4" xfId="28709" xr:uid="{26929AF0-4A27-4ECE-9437-BA60153C6E2C}"/>
    <cellStyle name="Normal 2 2 2 3 25 3 2 5" xfId="49077" xr:uid="{843274C2-FF08-49AE-B93D-D1625A121837}"/>
    <cellStyle name="Normal 2 2 2 3 25 3 3" xfId="12285" xr:uid="{8672AFAF-A089-46CB-A2CA-BCC4824511E0}"/>
    <cellStyle name="Normal 2 2 2 3 25 3 3 2" xfId="32653" xr:uid="{9CF289D3-DCCE-4DF9-98C0-1BFD6960DE28}"/>
    <cellStyle name="Normal 2 2 2 3 25 3 4" xfId="19072" xr:uid="{7F151894-8AE1-4908-B902-14F92EE2619A}"/>
    <cellStyle name="Normal 2 2 2 3 25 3 4 2" xfId="39440" xr:uid="{FB5B85BF-7B84-48E7-B864-7872E5A69408}"/>
    <cellStyle name="Normal 2 2 2 3 25 3 5" xfId="25861" xr:uid="{4B961EF3-4E4A-4421-B763-2D7C5175AE96}"/>
    <cellStyle name="Normal 2 2 2 3 25 3 6" xfId="46229" xr:uid="{D6AFE1B5-2D7C-43A6-A168-3F15FA983D13}"/>
    <cellStyle name="Normal 2 2 2 3 25 3_Exec Drivers" xfId="8205" xr:uid="{27B849A0-B3CD-428E-AF41-A3573495BF4A}"/>
    <cellStyle name="Normal 2 2 2 3 25 4" xfId="4355" xr:uid="{A022A764-C5EB-4191-8BEB-2BC3F4877074}"/>
    <cellStyle name="Normal 2 2 2 3 25 4 2" xfId="7203" xr:uid="{61822302-C86E-4127-A819-B849E6BD82F9}"/>
    <cellStyle name="Normal 2 2 2 3 25 4 2 2" xfId="15845" xr:uid="{8B7582B8-490D-449F-B728-53D1A1B1C9E6}"/>
    <cellStyle name="Normal 2 2 2 3 25 4 2 2 2" xfId="36213" xr:uid="{3549A9CA-7899-4C34-8005-51A31ADC5CF8}"/>
    <cellStyle name="Normal 2 2 2 3 25 4 2 3" xfId="22632" xr:uid="{2887BB57-84CC-4BBC-A7D7-D0D64BDA73AA}"/>
    <cellStyle name="Normal 2 2 2 3 25 4 2 3 2" xfId="43000" xr:uid="{9D544F1E-A911-4AA7-BE86-6F1A0DA66085}"/>
    <cellStyle name="Normal 2 2 2 3 25 4 2 4" xfId="29421" xr:uid="{EEA3856F-275F-4CFE-80BC-B96854EA5E59}"/>
    <cellStyle name="Normal 2 2 2 3 25 4 2 5" xfId="49789" xr:uid="{AFCFACCC-D7B2-4219-A90B-70237FEEBCB8}"/>
    <cellStyle name="Normal 2 2 2 3 25 4 3" xfId="12997" xr:uid="{19653638-7FEB-49C7-90F9-E8B4AF0B460F}"/>
    <cellStyle name="Normal 2 2 2 3 25 4 3 2" xfId="33365" xr:uid="{0538E2BC-DC18-4472-9B2B-BD449DA1CBF3}"/>
    <cellStyle name="Normal 2 2 2 3 25 4 4" xfId="19784" xr:uid="{992CBA1C-1538-43D8-8F6F-A40642DB0F58}"/>
    <cellStyle name="Normal 2 2 2 3 25 4 4 2" xfId="40152" xr:uid="{2FEFE747-EEE3-46D9-A4CD-3F445904211E}"/>
    <cellStyle name="Normal 2 2 2 3 25 4 5" xfId="26573" xr:uid="{C398E25D-7250-461E-85FA-D52CC9DF35A0}"/>
    <cellStyle name="Normal 2 2 2 3 25 4 6" xfId="46941" xr:uid="{A16ADD1E-7AC7-4565-A7D1-C91F2C065B85}"/>
    <cellStyle name="Normal 2 2 2 3 25 5" xfId="2859" xr:uid="{C3D56707-442A-454D-926A-E3B43698B51F}"/>
    <cellStyle name="Normal 2 2 2 3 25 5 2" xfId="5779" xr:uid="{E60FE67D-64E2-4F4D-B6E4-D5B17A541260}"/>
    <cellStyle name="Normal 2 2 2 3 25 5 2 2" xfId="14421" xr:uid="{C610F536-7676-4FBB-BFA1-00865CEF6E13}"/>
    <cellStyle name="Normal 2 2 2 3 25 5 2 2 2" xfId="34789" xr:uid="{0AE83C51-A266-4CFA-B15B-BF882BBC96EE}"/>
    <cellStyle name="Normal 2 2 2 3 25 5 2 3" xfId="21208" xr:uid="{1BEA325C-AEF5-4A9E-B7F8-CD46F2AA4B2E}"/>
    <cellStyle name="Normal 2 2 2 3 25 5 2 3 2" xfId="41576" xr:uid="{F084A248-3A42-48FF-9757-CCED3DBA34F1}"/>
    <cellStyle name="Normal 2 2 2 3 25 5 2 4" xfId="27997" xr:uid="{B39B6AB2-4C92-43CB-8169-B1D74821498F}"/>
    <cellStyle name="Normal 2 2 2 3 25 5 2 5" xfId="48365" xr:uid="{C16C8BEA-80BB-40E0-93B8-1EF1F1D33910}"/>
    <cellStyle name="Normal 2 2 2 3 25 5 3" xfId="11573" xr:uid="{D52D511B-9313-4FF6-91AE-3B354435B6EF}"/>
    <cellStyle name="Normal 2 2 2 3 25 5 3 2" xfId="31941" xr:uid="{9D30D94A-C9B1-4A0C-BECB-FF93604B0D1C}"/>
    <cellStyle name="Normal 2 2 2 3 25 5 4" xfId="18360" xr:uid="{5785C2BD-F724-402A-9F5F-04068E75BDD3}"/>
    <cellStyle name="Normal 2 2 2 3 25 5 4 2" xfId="38728" xr:uid="{CC98B4D3-4F91-48B7-910E-21908AE90EB8}"/>
    <cellStyle name="Normal 2 2 2 3 25 5 5" xfId="25149" xr:uid="{E2B0CBD1-008D-4565-8C28-F9AA2FAC34B4}"/>
    <cellStyle name="Normal 2 2 2 3 25 5 6" xfId="45517" xr:uid="{C2E509EE-F039-4C77-AA03-ACF70C3AAB5C}"/>
    <cellStyle name="Normal 2 2 2 3 25 6" xfId="5067" xr:uid="{E2D6176A-1C07-4730-AE4D-EC8E84EA3C9D}"/>
    <cellStyle name="Normal 2 2 2 3 25 6 2" xfId="13709" xr:uid="{539B536C-73B0-4B7F-9C63-1F9356A32554}"/>
    <cellStyle name="Normal 2 2 2 3 25 6 2 2" xfId="34077" xr:uid="{2135B08E-0E49-4AE3-9D31-B8C303743FEE}"/>
    <cellStyle name="Normal 2 2 2 3 25 6 3" xfId="20496" xr:uid="{811678A7-D939-43C2-B5AA-DC552575BA21}"/>
    <cellStyle name="Normal 2 2 2 3 25 6 3 2" xfId="40864" xr:uid="{D3C36674-2B60-4EE7-B078-8C03C1FF6345}"/>
    <cellStyle name="Normal 2 2 2 3 25 6 4" xfId="27285" xr:uid="{27CA97D4-7875-41ED-ADB8-91C9F4671025}"/>
    <cellStyle name="Normal 2 2 2 3 25 6 5" xfId="47653" xr:uid="{CB944090-A3A1-42E0-ACA8-881A77D9FFA8}"/>
    <cellStyle name="Normal 2 2 2 3 25 7" xfId="1978" xr:uid="{F40EB906-D6F2-49EA-B0F4-1E2D04086C18}"/>
    <cellStyle name="Normal 2 2 2 3 25 7 2" xfId="10861" xr:uid="{64BD810C-9B19-4D26-9291-6FAE25DABD06}"/>
    <cellStyle name="Normal 2 2 2 3 25 7 2 2" xfId="31229" xr:uid="{60CE7AE0-1DA4-4877-A43D-F8872AC76FC6}"/>
    <cellStyle name="Normal 2 2 2 3 25 7 3" xfId="17648" xr:uid="{96890B5F-F6B8-4237-88F9-B5E747429787}"/>
    <cellStyle name="Normal 2 2 2 3 25 7 3 2" xfId="38016" xr:uid="{E59DA9E9-AF64-4D82-BB75-86B2710C79D5}"/>
    <cellStyle name="Normal 2 2 2 3 25 7 4" xfId="24437" xr:uid="{A00B9C53-B046-4812-B0B5-446FC019B5D0}"/>
    <cellStyle name="Normal 2 2 2 3 25 7 5" xfId="44805" xr:uid="{EA680C44-C579-4244-B5A8-5198EC0DEE1D}"/>
    <cellStyle name="Normal 2 2 2 3 25 8" xfId="9899" xr:uid="{429B4D41-549A-4BA1-9BDF-C90439EDFBC4}"/>
    <cellStyle name="Normal 2 2 2 3 25 8 2" xfId="30267" xr:uid="{B569145A-AFE1-493C-9542-ACA169DD0464}"/>
    <cellStyle name="Normal 2 2 2 3 25 9" xfId="16687" xr:uid="{B042FDC0-E081-4BA3-8621-5AD1C8116C12}"/>
    <cellStyle name="Normal 2 2 2 3 25 9 2" xfId="37055" xr:uid="{A2DA6D15-C44D-4CAA-A6F4-090883CD30E2}"/>
    <cellStyle name="Normal 2 2 2 3 25_Exec Drivers" xfId="8689" xr:uid="{67324793-6D62-4D1E-9FDC-DFE1980CC8C7}"/>
    <cellStyle name="Normal 2 2 2 3 26" xfId="371" xr:uid="{FBBD3BD3-6789-41E3-88DA-23F2E4420DC8}"/>
    <cellStyle name="Normal 2 2 2 3 26 10" xfId="23483" xr:uid="{30556961-EEC0-4A6A-AF6D-CD93A5DF1D08}"/>
    <cellStyle name="Normal 2 2 2 3 26 11" xfId="43851" xr:uid="{1916947A-C8C0-4FA6-9299-D8B26AA50F59}"/>
    <cellStyle name="Normal 2 2 2 3 26 2" xfId="1574" xr:uid="{ACE0177E-A8BA-4BF0-83E1-8172076A5FE5}"/>
    <cellStyle name="Normal 2 2 2 3 26 2 10" xfId="44434" xr:uid="{86809993-B913-464C-BCBE-44070B72D1C7}"/>
    <cellStyle name="Normal 2 2 2 3 26 2 2" xfId="3928" xr:uid="{8C4D0FB3-7537-4ADF-81E5-AD7EEB29F2F3}"/>
    <cellStyle name="Normal 2 2 2 3 26 2 2 2" xfId="6800" xr:uid="{E5B0A3E7-903C-4FA2-A704-5FA9529220C9}"/>
    <cellStyle name="Normal 2 2 2 3 26 2 2 2 2" xfId="15442" xr:uid="{A27CBC78-9694-445D-B27D-F892250231A2}"/>
    <cellStyle name="Normal 2 2 2 3 26 2 2 2 2 2" xfId="35810" xr:uid="{7AB590BE-6301-46B6-A0B7-D82A20D9C810}"/>
    <cellStyle name="Normal 2 2 2 3 26 2 2 2 3" xfId="22229" xr:uid="{809940BD-82E1-4FD9-8480-70EE0EA536DC}"/>
    <cellStyle name="Normal 2 2 2 3 26 2 2 2 3 2" xfId="42597" xr:uid="{F388A64E-62FF-451C-A2D1-F7AD335328CF}"/>
    <cellStyle name="Normal 2 2 2 3 26 2 2 2 4" xfId="29018" xr:uid="{628C4E1E-474D-4532-836A-3D3D2633CD2F}"/>
    <cellStyle name="Normal 2 2 2 3 26 2 2 2 5" xfId="49386" xr:uid="{80BE2508-B368-4C37-9BAD-F42A18F7C4AC}"/>
    <cellStyle name="Normal 2 2 2 3 26 2 2 3" xfId="12594" xr:uid="{88B9E335-6D0C-4371-BFAC-3DE0EFF2427B}"/>
    <cellStyle name="Normal 2 2 2 3 26 2 2 3 2" xfId="32962" xr:uid="{3A5F2C31-FFA0-4200-B4F7-4FCD14BB79E6}"/>
    <cellStyle name="Normal 2 2 2 3 26 2 2 4" xfId="19381" xr:uid="{7368B7DA-457D-4559-A458-C963D5C46CE1}"/>
    <cellStyle name="Normal 2 2 2 3 26 2 2 4 2" xfId="39749" xr:uid="{72302C0C-CA2E-40B8-9B4B-871F31DAD382}"/>
    <cellStyle name="Normal 2 2 2 3 26 2 2 5" xfId="26170" xr:uid="{46398681-7641-4DC2-8992-079E3E9947E2}"/>
    <cellStyle name="Normal 2 2 2 3 26 2 2 6" xfId="46538" xr:uid="{54C9AE7E-FE95-47F2-8D9A-91584D96D617}"/>
    <cellStyle name="Normal 2 2 2 3 26 2 2_Exec Drivers" xfId="8754" xr:uid="{73193072-4A85-42BC-9647-8CB0185CAD15}"/>
    <cellStyle name="Normal 2 2 2 3 26 2 3" xfId="4664" xr:uid="{CC44C95B-A844-484F-BC5D-F87813C9CAFE}"/>
    <cellStyle name="Normal 2 2 2 3 26 2 3 2" xfId="7512" xr:uid="{9CFA23E7-CB70-4C68-8984-F3BFF3EC81B2}"/>
    <cellStyle name="Normal 2 2 2 3 26 2 3 2 2" xfId="16154" xr:uid="{5E4D0E68-A9C8-40A5-A03C-929714EA3ECA}"/>
    <cellStyle name="Normal 2 2 2 3 26 2 3 2 2 2" xfId="36522" xr:uid="{D0BC0996-7272-4A90-B7DB-5334BF6C09F0}"/>
    <cellStyle name="Normal 2 2 2 3 26 2 3 2 3" xfId="22941" xr:uid="{BD162B06-5DB0-48C1-9171-3CE9075F9FAA}"/>
    <cellStyle name="Normal 2 2 2 3 26 2 3 2 3 2" xfId="43309" xr:uid="{103A16FD-E7E9-4ED1-9935-24714FB48D1A}"/>
    <cellStyle name="Normal 2 2 2 3 26 2 3 2 4" xfId="29730" xr:uid="{1315BC3F-628E-488D-884A-F359DC726A4C}"/>
    <cellStyle name="Normal 2 2 2 3 26 2 3 2 5" xfId="50098" xr:uid="{97CF4FA1-5593-4BFB-8BA4-A1D54E95B1E2}"/>
    <cellStyle name="Normal 2 2 2 3 26 2 3 3" xfId="13306" xr:uid="{499E5AD1-BF96-47BF-B6DA-457A948B4AD2}"/>
    <cellStyle name="Normal 2 2 2 3 26 2 3 3 2" xfId="33674" xr:uid="{6729110C-7DD4-4AE7-BFC8-BDE881EF9FCD}"/>
    <cellStyle name="Normal 2 2 2 3 26 2 3 4" xfId="20093" xr:uid="{1B39BA18-DA37-4280-9D5B-2D064969923F}"/>
    <cellStyle name="Normal 2 2 2 3 26 2 3 4 2" xfId="40461" xr:uid="{AFB756F1-3331-410B-914C-EB4DF9EDDF17}"/>
    <cellStyle name="Normal 2 2 2 3 26 2 3 5" xfId="26882" xr:uid="{CD136798-CFDD-40E7-BDC5-BA1C59C1BB5E}"/>
    <cellStyle name="Normal 2 2 2 3 26 2 3 6" xfId="47250" xr:uid="{8A479F9B-5624-4E5B-8F46-C5F829654162}"/>
    <cellStyle name="Normal 2 2 2 3 26 2 4" xfId="3180" xr:uid="{B2B0C441-E30C-4E14-832C-24B40D99042E}"/>
    <cellStyle name="Normal 2 2 2 3 26 2 4 2" xfId="6088" xr:uid="{695769B2-0122-4F14-ADD3-680D73529E93}"/>
    <cellStyle name="Normal 2 2 2 3 26 2 4 2 2" xfId="14730" xr:uid="{B3322F0F-7928-453D-8EB9-2802A4EA1847}"/>
    <cellStyle name="Normal 2 2 2 3 26 2 4 2 2 2" xfId="35098" xr:uid="{1877AF92-B5A4-41F2-8DBA-067C7ACAF5D7}"/>
    <cellStyle name="Normal 2 2 2 3 26 2 4 2 3" xfId="21517" xr:uid="{4A5ED06B-915E-4C35-B61A-922E85ADCDB7}"/>
    <cellStyle name="Normal 2 2 2 3 26 2 4 2 3 2" xfId="41885" xr:uid="{FF98BB06-181F-4880-818E-B24500204B7A}"/>
    <cellStyle name="Normal 2 2 2 3 26 2 4 2 4" xfId="28306" xr:uid="{F0E175EB-90CC-475D-8C89-57D9FB5480D6}"/>
    <cellStyle name="Normal 2 2 2 3 26 2 4 2 5" xfId="48674" xr:uid="{D7B13032-FED0-442F-A614-78BE4D944588}"/>
    <cellStyle name="Normal 2 2 2 3 26 2 4 3" xfId="11882" xr:uid="{5C160D67-982C-4FA5-BB14-AEA7A5FF3021}"/>
    <cellStyle name="Normal 2 2 2 3 26 2 4 3 2" xfId="32250" xr:uid="{124A9C8E-2356-4792-89C1-44EB8A0D2D01}"/>
    <cellStyle name="Normal 2 2 2 3 26 2 4 4" xfId="18669" xr:uid="{55D86702-D43D-4373-BCA6-7B517CDAF0D1}"/>
    <cellStyle name="Normal 2 2 2 3 26 2 4 4 2" xfId="39037" xr:uid="{B275D820-5D59-4533-987E-77EAE5E9E9A6}"/>
    <cellStyle name="Normal 2 2 2 3 26 2 4 5" xfId="25458" xr:uid="{571A7616-B961-48C5-B36E-E3E3C3E87F0E}"/>
    <cellStyle name="Normal 2 2 2 3 26 2 4 6" xfId="45826" xr:uid="{8BD18574-3DA1-49C5-8272-10C8BBF49C5A}"/>
    <cellStyle name="Normal 2 2 2 3 26 2 5" xfId="5376" xr:uid="{8ECD49D0-F4C0-4C96-9AAB-C96B528D3134}"/>
    <cellStyle name="Normal 2 2 2 3 26 2 5 2" xfId="14018" xr:uid="{B8FBCF2F-E794-45F8-800B-7E8A681FFEF4}"/>
    <cellStyle name="Normal 2 2 2 3 26 2 5 2 2" xfId="34386" xr:uid="{550E6FE5-60A1-49A0-9354-6166854C44F5}"/>
    <cellStyle name="Normal 2 2 2 3 26 2 5 3" xfId="20805" xr:uid="{FD973E35-60A2-4329-A953-511EDFE25F77}"/>
    <cellStyle name="Normal 2 2 2 3 26 2 5 3 2" xfId="41173" xr:uid="{A0D77B38-8A2C-4784-A1B0-587BD88069F2}"/>
    <cellStyle name="Normal 2 2 2 3 26 2 5 4" xfId="27594" xr:uid="{974AF2E8-0E09-4093-BC33-92A28AF2B1FB}"/>
    <cellStyle name="Normal 2 2 2 3 26 2 5 5" xfId="47962" xr:uid="{033D4C59-C838-4083-80C9-E50B4E3E8AD2}"/>
    <cellStyle name="Normal 2 2 2 3 26 2 6" xfId="2431" xr:uid="{B94A3212-5697-4B89-94C5-CF1BB31D90A4}"/>
    <cellStyle name="Normal 2 2 2 3 26 2 6 2" xfId="11170" xr:uid="{82F2DAB5-9F94-4499-829C-64BFA57C6260}"/>
    <cellStyle name="Normal 2 2 2 3 26 2 6 2 2" xfId="31538" xr:uid="{D3760BF6-E2EE-4361-AB5C-4A25F894E942}"/>
    <cellStyle name="Normal 2 2 2 3 26 2 6 3" xfId="17957" xr:uid="{D20D49BA-97E1-49E2-9702-7D9146FC5A28}"/>
    <cellStyle name="Normal 2 2 2 3 26 2 6 3 2" xfId="38325" xr:uid="{C2DF5514-5661-45B7-AFAA-B8BB498767CE}"/>
    <cellStyle name="Normal 2 2 2 3 26 2 6 4" xfId="24746" xr:uid="{163AD74B-B901-4B9E-83FD-79CB1D837637}"/>
    <cellStyle name="Normal 2 2 2 3 26 2 6 5" xfId="45114" xr:uid="{1B12834A-776F-43E8-B60B-8982FCF52E11}"/>
    <cellStyle name="Normal 2 2 2 3 26 2 7" xfId="10490" xr:uid="{0783AA9A-3215-4990-81FB-9766C7D4F400}"/>
    <cellStyle name="Normal 2 2 2 3 26 2 7 2" xfId="30858" xr:uid="{054ADA9A-4EA7-43E6-98D8-6003BD9206EE}"/>
    <cellStyle name="Normal 2 2 2 3 26 2 8" xfId="17277" xr:uid="{D669AB62-E254-4789-946A-80FC57FE6E65}"/>
    <cellStyle name="Normal 2 2 2 3 26 2 8 2" xfId="37645" xr:uid="{3F13C38E-8FAA-42C5-82C0-9019E3C472A5}"/>
    <cellStyle name="Normal 2 2 2 3 26 2 9" xfId="24066" xr:uid="{8517225E-236D-4992-AE7C-BBB25EA92E5D}"/>
    <cellStyle name="Normal 2 2 2 3 26 2_Exec Drivers" xfId="9505" xr:uid="{A5BA1CCA-E5A6-477F-9932-CB1B632551B3}"/>
    <cellStyle name="Normal 2 2 2 3 26 3" xfId="3608" xr:uid="{F7A6350F-B95B-4BC7-8920-F80AE2F0E16F}"/>
    <cellStyle name="Normal 2 2 2 3 26 3 2" xfId="6492" xr:uid="{D33693C4-842A-4099-940D-7D041D2E0999}"/>
    <cellStyle name="Normal 2 2 2 3 26 3 2 2" xfId="15134" xr:uid="{119E325A-3AD2-47FF-965D-5BACF32F6A16}"/>
    <cellStyle name="Normal 2 2 2 3 26 3 2 2 2" xfId="35502" xr:uid="{FF583AA4-1A8D-4067-AEB1-C2C61CC11556}"/>
    <cellStyle name="Normal 2 2 2 3 26 3 2 3" xfId="21921" xr:uid="{AE5FD46B-8EDA-41C7-9D2B-ACBC31E2B7B9}"/>
    <cellStyle name="Normal 2 2 2 3 26 3 2 3 2" xfId="42289" xr:uid="{DE3A0667-809C-4B5A-BBFB-81A7181BE9F9}"/>
    <cellStyle name="Normal 2 2 2 3 26 3 2 4" xfId="28710" xr:uid="{E6CC1523-F72C-44BE-A7C6-E1BCA2BF80E5}"/>
    <cellStyle name="Normal 2 2 2 3 26 3 2 5" xfId="49078" xr:uid="{8AD3CE02-E550-4552-B8A4-B554CB119397}"/>
    <cellStyle name="Normal 2 2 2 3 26 3 3" xfId="12286" xr:uid="{A52AA4D8-E19B-4767-9E48-BFB776D7B200}"/>
    <cellStyle name="Normal 2 2 2 3 26 3 3 2" xfId="32654" xr:uid="{861432D1-DE99-4310-A982-CAF3A35A78BB}"/>
    <cellStyle name="Normal 2 2 2 3 26 3 4" xfId="19073" xr:uid="{35F35DA2-4996-4DAB-B97C-3F84CD1A189E}"/>
    <cellStyle name="Normal 2 2 2 3 26 3 4 2" xfId="39441" xr:uid="{5D361FE8-809F-45F3-B63B-083074380785}"/>
    <cellStyle name="Normal 2 2 2 3 26 3 5" xfId="25862" xr:uid="{1719DA2C-A834-4BC0-B8EA-6035232CBB73}"/>
    <cellStyle name="Normal 2 2 2 3 26 3 6" xfId="46230" xr:uid="{B9E13C85-F954-497A-8809-43E30C3B1AB6}"/>
    <cellStyle name="Normal 2 2 2 3 26 3_Exec Drivers" xfId="8476" xr:uid="{51023D09-FFAD-4C58-8D2F-E2D4E53EAAE5}"/>
    <cellStyle name="Normal 2 2 2 3 26 4" xfId="4356" xr:uid="{404BF141-1B45-430D-8E19-64E2E8256AB2}"/>
    <cellStyle name="Normal 2 2 2 3 26 4 2" xfId="7204" xr:uid="{15131411-ACAE-47AB-8B9D-7A33F1EEBDD0}"/>
    <cellStyle name="Normal 2 2 2 3 26 4 2 2" xfId="15846" xr:uid="{F58896F3-6EF4-4EB1-8DBC-5BD722D266E5}"/>
    <cellStyle name="Normal 2 2 2 3 26 4 2 2 2" xfId="36214" xr:uid="{EB35E056-5EC1-432A-873C-B06332174218}"/>
    <cellStyle name="Normal 2 2 2 3 26 4 2 3" xfId="22633" xr:uid="{D6F94412-6977-485E-B3A7-99F9FFB5FE26}"/>
    <cellStyle name="Normal 2 2 2 3 26 4 2 3 2" xfId="43001" xr:uid="{29B349E0-EE8B-468D-A456-6862B99E3AF6}"/>
    <cellStyle name="Normal 2 2 2 3 26 4 2 4" xfId="29422" xr:uid="{7659ED08-5EC8-4B7E-8B01-23505D9DF6BB}"/>
    <cellStyle name="Normal 2 2 2 3 26 4 2 5" xfId="49790" xr:uid="{F7CD68D4-2F96-442F-9D11-B2E962F2C7B4}"/>
    <cellStyle name="Normal 2 2 2 3 26 4 3" xfId="12998" xr:uid="{1D23CE9F-B776-4393-A54F-B518781A0502}"/>
    <cellStyle name="Normal 2 2 2 3 26 4 3 2" xfId="33366" xr:uid="{C183202D-BD3E-4D6E-9EA3-13F20DE580E6}"/>
    <cellStyle name="Normal 2 2 2 3 26 4 4" xfId="19785" xr:uid="{218FA26D-9F9B-4E1A-866C-5E027FFE37F1}"/>
    <cellStyle name="Normal 2 2 2 3 26 4 4 2" xfId="40153" xr:uid="{F997A15E-D639-4FEE-8A69-6B469A48675B}"/>
    <cellStyle name="Normal 2 2 2 3 26 4 5" xfId="26574" xr:uid="{13B3A188-27D3-47EF-AED7-7E001E477830}"/>
    <cellStyle name="Normal 2 2 2 3 26 4 6" xfId="46942" xr:uid="{45DCE4BE-81F9-4535-B95A-8691141A2B87}"/>
    <cellStyle name="Normal 2 2 2 3 26 5" xfId="2860" xr:uid="{3814FE16-799C-46CA-8876-C57172FB3252}"/>
    <cellStyle name="Normal 2 2 2 3 26 5 2" xfId="5780" xr:uid="{F310664C-0F4E-452B-83DB-79DCC1C84D37}"/>
    <cellStyle name="Normal 2 2 2 3 26 5 2 2" xfId="14422" xr:uid="{FEFAB626-FCA3-46BA-9E1D-CA4F1089A4EB}"/>
    <cellStyle name="Normal 2 2 2 3 26 5 2 2 2" xfId="34790" xr:uid="{42E5F2B0-1175-4D97-9F7B-9F53BBC72718}"/>
    <cellStyle name="Normal 2 2 2 3 26 5 2 3" xfId="21209" xr:uid="{17DCA439-AEC3-4BA9-9D0C-A675BE17B2CD}"/>
    <cellStyle name="Normal 2 2 2 3 26 5 2 3 2" xfId="41577" xr:uid="{4B575BA8-0F3A-4E38-88DC-9EDBB93F96C2}"/>
    <cellStyle name="Normal 2 2 2 3 26 5 2 4" xfId="27998" xr:uid="{C24A1FE4-7F75-4894-B74F-3D92E0085599}"/>
    <cellStyle name="Normal 2 2 2 3 26 5 2 5" xfId="48366" xr:uid="{B3654004-B911-43B6-B939-D78C53336AA3}"/>
    <cellStyle name="Normal 2 2 2 3 26 5 3" xfId="11574" xr:uid="{72D0F858-5B3E-4ADE-9F91-3AB17FC0DCCA}"/>
    <cellStyle name="Normal 2 2 2 3 26 5 3 2" xfId="31942" xr:uid="{B9DDA876-1A19-4DFE-998F-B008BA88B891}"/>
    <cellStyle name="Normal 2 2 2 3 26 5 4" xfId="18361" xr:uid="{6F124DF8-EAA4-4B12-AD66-15045220137F}"/>
    <cellStyle name="Normal 2 2 2 3 26 5 4 2" xfId="38729" xr:uid="{456B931A-3BC3-4A9B-8C40-0F5353FE56A4}"/>
    <cellStyle name="Normal 2 2 2 3 26 5 5" xfId="25150" xr:uid="{A7EBA4BA-8DF4-40A1-A8B4-916B52915AE0}"/>
    <cellStyle name="Normal 2 2 2 3 26 5 6" xfId="45518" xr:uid="{82BBD310-A6FC-4A35-B4B2-870C744C5870}"/>
    <cellStyle name="Normal 2 2 2 3 26 6" xfId="5068" xr:uid="{3691932E-7D57-4110-A93F-6B8A2C4A2445}"/>
    <cellStyle name="Normal 2 2 2 3 26 6 2" xfId="13710" xr:uid="{5EC5DFF7-2290-4269-9F44-B99CB20E3722}"/>
    <cellStyle name="Normal 2 2 2 3 26 6 2 2" xfId="34078" xr:uid="{E0D54630-7256-47DA-853B-D859253DA570}"/>
    <cellStyle name="Normal 2 2 2 3 26 6 3" xfId="20497" xr:uid="{389FC42C-47B6-471A-9587-B31892E95B82}"/>
    <cellStyle name="Normal 2 2 2 3 26 6 3 2" xfId="40865" xr:uid="{3872F0D9-62A9-4DD7-BF67-AC6C4952B287}"/>
    <cellStyle name="Normal 2 2 2 3 26 6 4" xfId="27286" xr:uid="{3041DF0F-9C2B-4CC5-9DC1-421A0DDFF867}"/>
    <cellStyle name="Normal 2 2 2 3 26 6 5" xfId="47654" xr:uid="{B2D5F64A-0EA4-4094-90C4-10C04F20175B}"/>
    <cellStyle name="Normal 2 2 2 3 26 7" xfId="1979" xr:uid="{AD54E3A8-C820-4834-811B-E8460F30F164}"/>
    <cellStyle name="Normal 2 2 2 3 26 7 2" xfId="10862" xr:uid="{6F46AD42-8B25-4818-A6CC-39E0B3FF22E0}"/>
    <cellStyle name="Normal 2 2 2 3 26 7 2 2" xfId="31230" xr:uid="{D8DC846F-30FD-4923-B784-7E22FCB1AA23}"/>
    <cellStyle name="Normal 2 2 2 3 26 7 3" xfId="17649" xr:uid="{96B2535C-9E5B-4239-9046-ED312488C84B}"/>
    <cellStyle name="Normal 2 2 2 3 26 7 3 2" xfId="38017" xr:uid="{A6BF0BF1-3CA2-46D1-A498-47FBE36DA744}"/>
    <cellStyle name="Normal 2 2 2 3 26 7 4" xfId="24438" xr:uid="{1B1A9C32-779B-4A94-BC25-D08641ED13DD}"/>
    <cellStyle name="Normal 2 2 2 3 26 7 5" xfId="44806" xr:uid="{3FC43458-4688-43DF-8169-B2F905348C12}"/>
    <cellStyle name="Normal 2 2 2 3 26 8" xfId="9906" xr:uid="{713E7DD0-9EA0-4FB9-9D25-DFB3E9882E57}"/>
    <cellStyle name="Normal 2 2 2 3 26 8 2" xfId="30274" xr:uid="{C780701F-429C-42F2-A2C5-AD523618081B}"/>
    <cellStyle name="Normal 2 2 2 3 26 9" xfId="16694" xr:uid="{D978C081-A1E0-4E1A-AE40-6C1CD6C62C74}"/>
    <cellStyle name="Normal 2 2 2 3 26 9 2" xfId="37062" xr:uid="{13BEF074-0BA2-4A55-87C6-0277F2062A26}"/>
    <cellStyle name="Normal 2 2 2 3 26_Exec Drivers" xfId="8614" xr:uid="{993F46AD-52B8-467A-A4E6-E791FEF09A3E}"/>
    <cellStyle name="Normal 2 2 2 3 27" xfId="384" xr:uid="{A2CE4560-9714-4A40-91F4-7A61077F66DE}"/>
    <cellStyle name="Normal 2 2 2 3 27 10" xfId="23490" xr:uid="{B889CF76-C8C5-4F31-9BF6-2E87EE311BB2}"/>
    <cellStyle name="Normal 2 2 2 3 27 11" xfId="43858" xr:uid="{E4B63F64-8EDF-4427-8ED9-985699A68817}"/>
    <cellStyle name="Normal 2 2 2 3 27 2" xfId="1581" xr:uid="{DEC1B9AD-211B-4BB6-8188-43EAE6E8AEA2}"/>
    <cellStyle name="Normal 2 2 2 3 27 2 10" xfId="44441" xr:uid="{7B0BC6E8-3B13-4368-AABD-23D8CC0A6CED}"/>
    <cellStyle name="Normal 2 2 2 3 27 2 2" xfId="3921" xr:uid="{E923B8BB-1921-4B40-8130-171772902D39}"/>
    <cellStyle name="Normal 2 2 2 3 27 2 2 2" xfId="6793" xr:uid="{0E080982-063A-49B1-AA13-CEB0AC3DC159}"/>
    <cellStyle name="Normal 2 2 2 3 27 2 2 2 2" xfId="15435" xr:uid="{BC510FB4-A6BF-49B9-B173-B6267A0E7B2F}"/>
    <cellStyle name="Normal 2 2 2 3 27 2 2 2 2 2" xfId="35803" xr:uid="{21ABC48C-DD54-4FDA-9DC1-450F412C6E3F}"/>
    <cellStyle name="Normal 2 2 2 3 27 2 2 2 3" xfId="22222" xr:uid="{3076BF4F-4A07-447D-8507-8354589F292E}"/>
    <cellStyle name="Normal 2 2 2 3 27 2 2 2 3 2" xfId="42590" xr:uid="{57B74BC9-322B-4E7A-80A7-DEE8575CE47D}"/>
    <cellStyle name="Normal 2 2 2 3 27 2 2 2 4" xfId="29011" xr:uid="{4510B249-2E51-44AC-82AE-E03ADAF017F1}"/>
    <cellStyle name="Normal 2 2 2 3 27 2 2 2 5" xfId="49379" xr:uid="{B6ECEFFC-D210-405E-8E82-1FEF74537848}"/>
    <cellStyle name="Normal 2 2 2 3 27 2 2 3" xfId="12587" xr:uid="{F0120280-ED11-4E05-A617-B213359228BB}"/>
    <cellStyle name="Normal 2 2 2 3 27 2 2 3 2" xfId="32955" xr:uid="{CFAD6758-FAD9-4498-97C0-EBC44C403D5B}"/>
    <cellStyle name="Normal 2 2 2 3 27 2 2 4" xfId="19374" xr:uid="{823C4165-5752-4979-BC85-785FA61AE289}"/>
    <cellStyle name="Normal 2 2 2 3 27 2 2 4 2" xfId="39742" xr:uid="{9ED51A8E-BB09-462C-A001-059AD8748ED4}"/>
    <cellStyle name="Normal 2 2 2 3 27 2 2 5" xfId="26163" xr:uid="{959FCFAC-2449-4637-9E42-62CF3F80FD4E}"/>
    <cellStyle name="Normal 2 2 2 3 27 2 2 6" xfId="46531" xr:uid="{DFACF1E7-15A8-4173-98AE-E572B45D4262}"/>
    <cellStyle name="Normal 2 2 2 3 27 2 2_Exec Drivers" xfId="2081" xr:uid="{6B262A6B-7FC7-4774-8D60-C9E7446B89D9}"/>
    <cellStyle name="Normal 2 2 2 3 27 2 3" xfId="4657" xr:uid="{0527D395-FFE4-4CBB-97D3-0DFB4DD9D7EE}"/>
    <cellStyle name="Normal 2 2 2 3 27 2 3 2" xfId="7505" xr:uid="{FE8F52EA-3884-4BFA-8388-0EB96DC8E9DA}"/>
    <cellStyle name="Normal 2 2 2 3 27 2 3 2 2" xfId="16147" xr:uid="{438A5D17-6BF9-4043-8832-733D19CE72C2}"/>
    <cellStyle name="Normal 2 2 2 3 27 2 3 2 2 2" xfId="36515" xr:uid="{9778BE22-2A01-44A8-B26E-3D3240A10DD8}"/>
    <cellStyle name="Normal 2 2 2 3 27 2 3 2 3" xfId="22934" xr:uid="{74AAD00F-7DCA-4232-A1DD-58391582357B}"/>
    <cellStyle name="Normal 2 2 2 3 27 2 3 2 3 2" xfId="43302" xr:uid="{A4990F02-9438-49E2-8C35-6883137AF653}"/>
    <cellStyle name="Normal 2 2 2 3 27 2 3 2 4" xfId="29723" xr:uid="{5D15B81C-002F-4611-BDC7-2EAAD559DC83}"/>
    <cellStyle name="Normal 2 2 2 3 27 2 3 2 5" xfId="50091" xr:uid="{D1BD60F6-92D8-4BBB-88C8-090A56869980}"/>
    <cellStyle name="Normal 2 2 2 3 27 2 3 3" xfId="13299" xr:uid="{B35DB1FC-2340-4D96-A41A-162D328A9451}"/>
    <cellStyle name="Normal 2 2 2 3 27 2 3 3 2" xfId="33667" xr:uid="{ADD20626-7A91-41B8-A857-DAEDED991A74}"/>
    <cellStyle name="Normal 2 2 2 3 27 2 3 4" xfId="20086" xr:uid="{1DF11FFB-E25D-4C96-8C62-718B66D7C51E}"/>
    <cellStyle name="Normal 2 2 2 3 27 2 3 4 2" xfId="40454" xr:uid="{A6B809B3-7073-4052-B4FC-E6AD4BAADEC7}"/>
    <cellStyle name="Normal 2 2 2 3 27 2 3 5" xfId="26875" xr:uid="{B6F26FD4-E8F4-4D39-B67A-1985319A5634}"/>
    <cellStyle name="Normal 2 2 2 3 27 2 3 6" xfId="47243" xr:uid="{4780EED4-C71A-4874-ACB0-3B3CD221DB07}"/>
    <cellStyle name="Normal 2 2 2 3 27 2 4" xfId="3173" xr:uid="{07576134-102A-48F4-8BFA-87F87796572C}"/>
    <cellStyle name="Normal 2 2 2 3 27 2 4 2" xfId="6081" xr:uid="{7C693F7C-760A-462C-837E-20621D9B7A76}"/>
    <cellStyle name="Normal 2 2 2 3 27 2 4 2 2" xfId="14723" xr:uid="{E55FC0FE-6718-4D91-A8B4-A2382FA47234}"/>
    <cellStyle name="Normal 2 2 2 3 27 2 4 2 2 2" xfId="35091" xr:uid="{3E93125D-B54B-4F59-8B62-905DF7D01408}"/>
    <cellStyle name="Normal 2 2 2 3 27 2 4 2 3" xfId="21510" xr:uid="{E784D40A-D384-4184-BBE3-E5477C32CDFC}"/>
    <cellStyle name="Normal 2 2 2 3 27 2 4 2 3 2" xfId="41878" xr:uid="{4639B04D-30BC-4155-B152-813FA23CDB09}"/>
    <cellStyle name="Normal 2 2 2 3 27 2 4 2 4" xfId="28299" xr:uid="{186B641E-64C8-4E45-9D75-06F4E0EF6457}"/>
    <cellStyle name="Normal 2 2 2 3 27 2 4 2 5" xfId="48667" xr:uid="{95798641-DE73-4CC9-BCA2-87E16B457E42}"/>
    <cellStyle name="Normal 2 2 2 3 27 2 4 3" xfId="11875" xr:uid="{9AB00085-68FC-4BD8-B14F-A7CCA578EF0B}"/>
    <cellStyle name="Normal 2 2 2 3 27 2 4 3 2" xfId="32243" xr:uid="{7DBE2F16-EBBF-4650-A840-7B733EDCCA4C}"/>
    <cellStyle name="Normal 2 2 2 3 27 2 4 4" xfId="18662" xr:uid="{B4017397-8E31-4299-A363-77F328795210}"/>
    <cellStyle name="Normal 2 2 2 3 27 2 4 4 2" xfId="39030" xr:uid="{56D5BF17-6882-4078-B2B7-4F51FEFB28B6}"/>
    <cellStyle name="Normal 2 2 2 3 27 2 4 5" xfId="25451" xr:uid="{D1A24B21-36AE-4C6E-8130-E011976C2064}"/>
    <cellStyle name="Normal 2 2 2 3 27 2 4 6" xfId="45819" xr:uid="{8864C404-FE2F-40D9-A0A9-AE92BFFB47F5}"/>
    <cellStyle name="Normal 2 2 2 3 27 2 5" xfId="5369" xr:uid="{3C88C58B-67BD-4DD1-B995-60A1C4F9ED4B}"/>
    <cellStyle name="Normal 2 2 2 3 27 2 5 2" xfId="14011" xr:uid="{930FC11B-70C4-4F5F-895C-617A7A2C4379}"/>
    <cellStyle name="Normal 2 2 2 3 27 2 5 2 2" xfId="34379" xr:uid="{64BDAF3A-0934-4BC7-B674-F7770DFF2C26}"/>
    <cellStyle name="Normal 2 2 2 3 27 2 5 3" xfId="20798" xr:uid="{131E1F9C-780D-4889-92F8-0D3D58DAEA03}"/>
    <cellStyle name="Normal 2 2 2 3 27 2 5 3 2" xfId="41166" xr:uid="{08CA0F28-AE45-4EF9-AE38-9B76DF146802}"/>
    <cellStyle name="Normal 2 2 2 3 27 2 5 4" xfId="27587" xr:uid="{EE5077A2-C1F6-4D24-802B-EE34E8DB112B}"/>
    <cellStyle name="Normal 2 2 2 3 27 2 5 5" xfId="47955" xr:uid="{C676BAB3-F936-4D1A-82EB-79EB2262487F}"/>
    <cellStyle name="Normal 2 2 2 3 27 2 6" xfId="2424" xr:uid="{2E328B79-0BA0-4CC8-85C2-B43F7547D967}"/>
    <cellStyle name="Normal 2 2 2 3 27 2 6 2" xfId="11163" xr:uid="{9FCD44E2-E251-410C-B59B-F900F86FFBDC}"/>
    <cellStyle name="Normal 2 2 2 3 27 2 6 2 2" xfId="31531" xr:uid="{95D326FD-3625-4468-B621-4E0A1C551598}"/>
    <cellStyle name="Normal 2 2 2 3 27 2 6 3" xfId="17950" xr:uid="{D0423C2A-C01D-4F62-9CC3-D276901B78A9}"/>
    <cellStyle name="Normal 2 2 2 3 27 2 6 3 2" xfId="38318" xr:uid="{5D2B7403-584C-46AE-BC77-B92D2DA8C084}"/>
    <cellStyle name="Normal 2 2 2 3 27 2 6 4" xfId="24739" xr:uid="{30E2CD7D-CA44-47A4-874D-ECFD19F6BAFC}"/>
    <cellStyle name="Normal 2 2 2 3 27 2 6 5" xfId="45107" xr:uid="{88CAEF5F-F355-47C3-BFC4-C842D87BC169}"/>
    <cellStyle name="Normal 2 2 2 3 27 2 7" xfId="10497" xr:uid="{C7A437B1-F1A9-4951-9FE9-518936881730}"/>
    <cellStyle name="Normal 2 2 2 3 27 2 7 2" xfId="30865" xr:uid="{20D69AEA-DE0D-4719-847C-6B87A20BD63E}"/>
    <cellStyle name="Normal 2 2 2 3 27 2 8" xfId="17284" xr:uid="{7EE85D08-1E15-4231-A0CC-F48AC70EB8EE}"/>
    <cellStyle name="Normal 2 2 2 3 27 2 8 2" xfId="37652" xr:uid="{02369618-4CF5-4A2D-8D5F-57D955D61931}"/>
    <cellStyle name="Normal 2 2 2 3 27 2 9" xfId="24073" xr:uid="{3559E45B-B9BD-4EFF-BEC6-FBFAB7B73E1F}"/>
    <cellStyle name="Normal 2 2 2 3 27 2_Exec Drivers" xfId="9119" xr:uid="{FA3AB259-1E23-4135-92CC-7002821A28BC}"/>
    <cellStyle name="Normal 2 2 2 3 27 3" xfId="3609" xr:uid="{FB4F9471-23CF-40A0-B730-26ACEB570305}"/>
    <cellStyle name="Normal 2 2 2 3 27 3 2" xfId="6493" xr:uid="{89B5DCEA-4AF0-4A08-A7D8-57EB419BDBB5}"/>
    <cellStyle name="Normal 2 2 2 3 27 3 2 2" xfId="15135" xr:uid="{2C38551F-8AA6-4770-A45C-0A1A10FF2214}"/>
    <cellStyle name="Normal 2 2 2 3 27 3 2 2 2" xfId="35503" xr:uid="{22049ACB-72E3-4E37-8E60-E9C3B59E9141}"/>
    <cellStyle name="Normal 2 2 2 3 27 3 2 3" xfId="21922" xr:uid="{45BB0930-6425-4E38-B9F9-A79354C52FC8}"/>
    <cellStyle name="Normal 2 2 2 3 27 3 2 3 2" xfId="42290" xr:uid="{CEC8D5F3-0DE8-4D00-BEEF-433136B8A11C}"/>
    <cellStyle name="Normal 2 2 2 3 27 3 2 4" xfId="28711" xr:uid="{A75831E6-1B75-45DF-B5C5-0D8B55D6976B}"/>
    <cellStyle name="Normal 2 2 2 3 27 3 2 5" xfId="49079" xr:uid="{62156AF2-19FA-4DFB-A985-127070C1F149}"/>
    <cellStyle name="Normal 2 2 2 3 27 3 3" xfId="12287" xr:uid="{08AE9CC7-296B-416D-9519-BF6957D6CB03}"/>
    <cellStyle name="Normal 2 2 2 3 27 3 3 2" xfId="32655" xr:uid="{58874099-B17F-488C-8D5F-B7749B8179F5}"/>
    <cellStyle name="Normal 2 2 2 3 27 3 4" xfId="19074" xr:uid="{E60D2B4D-3882-47B1-8E02-E85EFCB79B2D}"/>
    <cellStyle name="Normal 2 2 2 3 27 3 4 2" xfId="39442" xr:uid="{904EF6FE-026A-46E1-A01F-B82A8CD3EEF1}"/>
    <cellStyle name="Normal 2 2 2 3 27 3 5" xfId="25863" xr:uid="{988BC104-27BB-427F-88FD-276A66109F1F}"/>
    <cellStyle name="Normal 2 2 2 3 27 3 6" xfId="46231" xr:uid="{2F923ACF-DA6D-4DEB-987B-17233F99F238}"/>
    <cellStyle name="Normal 2 2 2 3 27 3_Exec Drivers" xfId="8436" xr:uid="{8E03AAE9-4919-4B67-A2E0-F02F75E46B8F}"/>
    <cellStyle name="Normal 2 2 2 3 27 4" xfId="4357" xr:uid="{02A70A1F-6650-4785-B800-3D6A5F88CB03}"/>
    <cellStyle name="Normal 2 2 2 3 27 4 2" xfId="7205" xr:uid="{B2E9B227-5A7B-4738-9EC8-CAEB58A4D636}"/>
    <cellStyle name="Normal 2 2 2 3 27 4 2 2" xfId="15847" xr:uid="{613B484D-4ED5-4580-B4D6-27DA3505B5B4}"/>
    <cellStyle name="Normal 2 2 2 3 27 4 2 2 2" xfId="36215" xr:uid="{0E8F4934-DA2A-410D-A64B-E2770584F35B}"/>
    <cellStyle name="Normal 2 2 2 3 27 4 2 3" xfId="22634" xr:uid="{7973EEEB-DF6F-4C31-9ED8-36D34DBD6DC2}"/>
    <cellStyle name="Normal 2 2 2 3 27 4 2 3 2" xfId="43002" xr:uid="{54A3BCE6-60C5-45CB-A2AA-6645207E6529}"/>
    <cellStyle name="Normal 2 2 2 3 27 4 2 4" xfId="29423" xr:uid="{C3D24C60-3D3D-4F16-8A94-DA9A85061BED}"/>
    <cellStyle name="Normal 2 2 2 3 27 4 2 5" xfId="49791" xr:uid="{2B82FB18-7AA7-4216-9C14-76A42BA00FE0}"/>
    <cellStyle name="Normal 2 2 2 3 27 4 3" xfId="12999" xr:uid="{ED315F46-1037-4A2D-A99A-EA6410FF5AC9}"/>
    <cellStyle name="Normal 2 2 2 3 27 4 3 2" xfId="33367" xr:uid="{C733F5EE-1DD3-487D-AEC2-9EDFFB0669A1}"/>
    <cellStyle name="Normal 2 2 2 3 27 4 4" xfId="19786" xr:uid="{F227A67F-5EAF-4199-8C10-019C677186F2}"/>
    <cellStyle name="Normal 2 2 2 3 27 4 4 2" xfId="40154" xr:uid="{40319A7A-36F0-4A8A-89DE-F9C87C72F22B}"/>
    <cellStyle name="Normal 2 2 2 3 27 4 5" xfId="26575" xr:uid="{44C80A4F-3E57-4B2C-BB67-F4B673269815}"/>
    <cellStyle name="Normal 2 2 2 3 27 4 6" xfId="46943" xr:uid="{4AC8F28A-4F38-46AF-8FAD-D12F4916E0D4}"/>
    <cellStyle name="Normal 2 2 2 3 27 5" xfId="2861" xr:uid="{5776846E-0615-45B4-958F-574677465C1A}"/>
    <cellStyle name="Normal 2 2 2 3 27 5 2" xfId="5781" xr:uid="{F06C89C9-8B82-463F-B959-D2CA53F60456}"/>
    <cellStyle name="Normal 2 2 2 3 27 5 2 2" xfId="14423" xr:uid="{11A9BB88-94F3-4BF3-8072-944F2A62EDBC}"/>
    <cellStyle name="Normal 2 2 2 3 27 5 2 2 2" xfId="34791" xr:uid="{E4630022-7D45-4782-AEF1-792A26C51FEF}"/>
    <cellStyle name="Normal 2 2 2 3 27 5 2 3" xfId="21210" xr:uid="{EA2EE7F8-6F3C-4C04-B0D3-3E95E568962B}"/>
    <cellStyle name="Normal 2 2 2 3 27 5 2 3 2" xfId="41578" xr:uid="{BDA945AA-0F2E-4F23-9251-9A6B772A00AC}"/>
    <cellStyle name="Normal 2 2 2 3 27 5 2 4" xfId="27999" xr:uid="{9D8F64C9-5135-4181-9248-3E22187081A5}"/>
    <cellStyle name="Normal 2 2 2 3 27 5 2 5" xfId="48367" xr:uid="{CDC04F34-0096-4F67-93A9-837459B75C54}"/>
    <cellStyle name="Normal 2 2 2 3 27 5 3" xfId="11575" xr:uid="{23C90D9A-6835-4EF5-AAC8-59F8139908B7}"/>
    <cellStyle name="Normal 2 2 2 3 27 5 3 2" xfId="31943" xr:uid="{3C2CE9D1-759D-4A2D-8D8A-C1DA24FCEAB6}"/>
    <cellStyle name="Normal 2 2 2 3 27 5 4" xfId="18362" xr:uid="{1BAB1BF5-A5F9-4BFB-B152-EEC4113E01CC}"/>
    <cellStyle name="Normal 2 2 2 3 27 5 4 2" xfId="38730" xr:uid="{9B04B336-9BC7-4596-8947-B0DE81732D9B}"/>
    <cellStyle name="Normal 2 2 2 3 27 5 5" xfId="25151" xr:uid="{2C3F6E0E-B928-4C72-864A-4D646963DD6B}"/>
    <cellStyle name="Normal 2 2 2 3 27 5 6" xfId="45519" xr:uid="{8F2125AA-388E-417A-BA83-AD69FFD20514}"/>
    <cellStyle name="Normal 2 2 2 3 27 6" xfId="5069" xr:uid="{90DBFFDA-5886-4232-B618-60793EEF7DA6}"/>
    <cellStyle name="Normal 2 2 2 3 27 6 2" xfId="13711" xr:uid="{7CCEC107-9EE1-463A-954D-05422DA77B8A}"/>
    <cellStyle name="Normal 2 2 2 3 27 6 2 2" xfId="34079" xr:uid="{2C125B07-1ADC-4911-8FE3-5849C4A01174}"/>
    <cellStyle name="Normal 2 2 2 3 27 6 3" xfId="20498" xr:uid="{58E4C816-BEB6-4F5E-9494-B7A9EDCA952F}"/>
    <cellStyle name="Normal 2 2 2 3 27 6 3 2" xfId="40866" xr:uid="{D082A1EF-EDC9-4545-BC5E-3DDEC474983B}"/>
    <cellStyle name="Normal 2 2 2 3 27 6 4" xfId="27287" xr:uid="{F6A5CC90-F8AE-4CD0-BCCB-1EB236A65191}"/>
    <cellStyle name="Normal 2 2 2 3 27 6 5" xfId="47655" xr:uid="{71B9FB70-32DC-4D29-A9B2-4B318F2F643E}"/>
    <cellStyle name="Normal 2 2 2 3 27 7" xfId="1980" xr:uid="{0246ACBD-E5B2-416F-95D5-9A8487353A97}"/>
    <cellStyle name="Normal 2 2 2 3 27 7 2" xfId="10863" xr:uid="{974D44AD-7CB8-43FB-B19F-0870530DCB90}"/>
    <cellStyle name="Normal 2 2 2 3 27 7 2 2" xfId="31231" xr:uid="{505D0541-256C-4038-B074-64E6629DB643}"/>
    <cellStyle name="Normal 2 2 2 3 27 7 3" xfId="17650" xr:uid="{747A5743-87A8-42C1-804C-2576EB6662AE}"/>
    <cellStyle name="Normal 2 2 2 3 27 7 3 2" xfId="38018" xr:uid="{BE10A7C2-A905-449C-AE48-18DFA9C3CD13}"/>
    <cellStyle name="Normal 2 2 2 3 27 7 4" xfId="24439" xr:uid="{94EAA495-8D2B-4877-811E-E81693629970}"/>
    <cellStyle name="Normal 2 2 2 3 27 7 5" xfId="44807" xr:uid="{773443B9-A41E-4BC4-9545-3C1E27FBDDFB}"/>
    <cellStyle name="Normal 2 2 2 3 27 8" xfId="9913" xr:uid="{87B52FAD-F827-4CCD-8391-DBDDBECA146E}"/>
    <cellStyle name="Normal 2 2 2 3 27 8 2" xfId="30281" xr:uid="{F3DE2B74-6663-4D59-ABA5-F26C22FBC440}"/>
    <cellStyle name="Normal 2 2 2 3 27 9" xfId="16701" xr:uid="{B5E46F86-1CEA-4714-BF47-DC41C36DEF1C}"/>
    <cellStyle name="Normal 2 2 2 3 27 9 2" xfId="37069" xr:uid="{D2B1CA2C-7CEF-4CEF-A6B8-83E3FACDFD38}"/>
    <cellStyle name="Normal 2 2 2 3 27_Exec Drivers" xfId="8555" xr:uid="{03FE638A-7BA9-48D9-B9D6-48A1CDA553AE}"/>
    <cellStyle name="Normal 2 2 2 3 28" xfId="397" xr:uid="{3D2BF433-3378-4280-8619-BEF5F8CA4EC8}"/>
    <cellStyle name="Normal 2 2 2 3 28 10" xfId="23497" xr:uid="{3E576BEC-1535-4458-ABEF-D9A9BCB8B2EB}"/>
    <cellStyle name="Normal 2 2 2 3 28 11" xfId="43865" xr:uid="{D271FF83-A3E7-4337-8D3C-4DF1173AA960}"/>
    <cellStyle name="Normal 2 2 2 3 28 2" xfId="1588" xr:uid="{1690D151-C05E-4352-8170-EF9C436E35C9}"/>
    <cellStyle name="Normal 2 2 2 3 28 2 10" xfId="44448" xr:uid="{5471B26A-384E-4D2B-948D-07E444FCFE69}"/>
    <cellStyle name="Normal 2 2 2 3 28 2 2" xfId="3878" xr:uid="{E25DE4B5-A737-42F9-A691-4877EA8FC51E}"/>
    <cellStyle name="Normal 2 2 2 3 28 2 2 2" xfId="6762" xr:uid="{63D68CE5-D538-4285-AD34-00B7F7B31CCA}"/>
    <cellStyle name="Normal 2 2 2 3 28 2 2 2 2" xfId="15404" xr:uid="{1FEA8D7F-11A4-424D-AEB0-54B874F2FB51}"/>
    <cellStyle name="Normal 2 2 2 3 28 2 2 2 2 2" xfId="35772" xr:uid="{CE655A0D-598E-45C5-9E10-A6F3402F2DE9}"/>
    <cellStyle name="Normal 2 2 2 3 28 2 2 2 3" xfId="22191" xr:uid="{8DEB46E0-99D8-4E94-B826-C8F42E39CFDB}"/>
    <cellStyle name="Normal 2 2 2 3 28 2 2 2 3 2" xfId="42559" xr:uid="{2C99DC55-DEE5-41A6-9290-7946893D6F2C}"/>
    <cellStyle name="Normal 2 2 2 3 28 2 2 2 4" xfId="28980" xr:uid="{3A443F40-107E-4E85-BE23-D18CEAA869DC}"/>
    <cellStyle name="Normal 2 2 2 3 28 2 2 2 5" xfId="49348" xr:uid="{4A7F7E71-7525-410F-AEA0-2B089A47CBBE}"/>
    <cellStyle name="Normal 2 2 2 3 28 2 2 3" xfId="12556" xr:uid="{5C46F189-5EAA-43AF-B7CF-263B0A6D6108}"/>
    <cellStyle name="Normal 2 2 2 3 28 2 2 3 2" xfId="32924" xr:uid="{EF4395FB-7FFA-4DAC-9B20-B91E4A87D444}"/>
    <cellStyle name="Normal 2 2 2 3 28 2 2 4" xfId="19343" xr:uid="{6E5D6CFB-4D82-4321-819B-A0C740670249}"/>
    <cellStyle name="Normal 2 2 2 3 28 2 2 4 2" xfId="39711" xr:uid="{FB0151E5-2C08-4D96-B130-FAC97B2C0148}"/>
    <cellStyle name="Normal 2 2 2 3 28 2 2 5" xfId="26132" xr:uid="{0D0FF9FD-B42B-40C4-85F6-244025530C8A}"/>
    <cellStyle name="Normal 2 2 2 3 28 2 2 6" xfId="46500" xr:uid="{4C13634B-16DD-4E79-BF27-A4BCD2AEF0FF}"/>
    <cellStyle name="Normal 2 2 2 3 28 2 2_Exec Drivers" xfId="8739" xr:uid="{F7A68EEB-ED8B-42F6-9783-D6DB13C91C7B}"/>
    <cellStyle name="Normal 2 2 2 3 28 2 3" xfId="4626" xr:uid="{2F38BD24-DB7A-4106-AC80-B80546658407}"/>
    <cellStyle name="Normal 2 2 2 3 28 2 3 2" xfId="7474" xr:uid="{7B8819CB-1C5A-4553-947B-8F6CDD9B9972}"/>
    <cellStyle name="Normal 2 2 2 3 28 2 3 2 2" xfId="16116" xr:uid="{E1336E32-1DF1-4515-95A9-0A45FD86D445}"/>
    <cellStyle name="Normal 2 2 2 3 28 2 3 2 2 2" xfId="36484" xr:uid="{1FA9D294-1FD3-429F-86B5-408A8C4FEE7F}"/>
    <cellStyle name="Normal 2 2 2 3 28 2 3 2 3" xfId="22903" xr:uid="{1EB83180-A465-47EE-BE29-2A1B88A962AB}"/>
    <cellStyle name="Normal 2 2 2 3 28 2 3 2 3 2" xfId="43271" xr:uid="{F35499AD-ABD6-4CD5-A7DB-E71F7FC958C1}"/>
    <cellStyle name="Normal 2 2 2 3 28 2 3 2 4" xfId="29692" xr:uid="{E2B0EEA2-217F-45C6-8908-A108EAFB1652}"/>
    <cellStyle name="Normal 2 2 2 3 28 2 3 2 5" xfId="50060" xr:uid="{276B4D01-2B75-452F-86C4-59FAC40F65E3}"/>
    <cellStyle name="Normal 2 2 2 3 28 2 3 3" xfId="13268" xr:uid="{104E5CB3-1433-4F9A-A393-52BE555C17C7}"/>
    <cellStyle name="Normal 2 2 2 3 28 2 3 3 2" xfId="33636" xr:uid="{10AEB5D1-78FD-4200-B846-F71C15A1C2F7}"/>
    <cellStyle name="Normal 2 2 2 3 28 2 3 4" xfId="20055" xr:uid="{4BF2E200-9586-4A37-AE4C-031F67387A49}"/>
    <cellStyle name="Normal 2 2 2 3 28 2 3 4 2" xfId="40423" xr:uid="{6CBE89C9-748D-44B3-A6EA-1B2C376A09AB}"/>
    <cellStyle name="Normal 2 2 2 3 28 2 3 5" xfId="26844" xr:uid="{32C19C08-DD7B-48BE-9573-4771BDF6C138}"/>
    <cellStyle name="Normal 2 2 2 3 28 2 3 6" xfId="47212" xr:uid="{90498977-2FD8-4CA5-8A64-64544D7D72AB}"/>
    <cellStyle name="Normal 2 2 2 3 28 2 4" xfId="3130" xr:uid="{B2029568-95DC-4211-A524-6B348FCEF3C7}"/>
    <cellStyle name="Normal 2 2 2 3 28 2 4 2" xfId="6050" xr:uid="{4AE20C4F-EA32-4078-90EA-A31B0CFDB77B}"/>
    <cellStyle name="Normal 2 2 2 3 28 2 4 2 2" xfId="14692" xr:uid="{704860DB-E0A1-4B53-A80D-C2F483369799}"/>
    <cellStyle name="Normal 2 2 2 3 28 2 4 2 2 2" xfId="35060" xr:uid="{ABE31C22-9633-4D6C-89DE-CD99D21DB10F}"/>
    <cellStyle name="Normal 2 2 2 3 28 2 4 2 3" xfId="21479" xr:uid="{886AB54C-D7B8-40DE-9BB5-B5C2AAA3FFCA}"/>
    <cellStyle name="Normal 2 2 2 3 28 2 4 2 3 2" xfId="41847" xr:uid="{B3891C16-C4D6-4A14-9877-3FCB66EA0329}"/>
    <cellStyle name="Normal 2 2 2 3 28 2 4 2 4" xfId="28268" xr:uid="{9624DA9F-FAC9-4C83-A8FB-1FF45D89AB3E}"/>
    <cellStyle name="Normal 2 2 2 3 28 2 4 2 5" xfId="48636" xr:uid="{3E9ED12F-82A7-433F-88FA-4439EA57DD4D}"/>
    <cellStyle name="Normal 2 2 2 3 28 2 4 3" xfId="11844" xr:uid="{44123C80-1CD0-46EF-B4C1-B84999DED9E5}"/>
    <cellStyle name="Normal 2 2 2 3 28 2 4 3 2" xfId="32212" xr:uid="{D01B6A63-A461-46EA-871B-1E6ADAE32B82}"/>
    <cellStyle name="Normal 2 2 2 3 28 2 4 4" xfId="18631" xr:uid="{4B3BFB20-0F8C-418D-A707-4741785A5F37}"/>
    <cellStyle name="Normal 2 2 2 3 28 2 4 4 2" xfId="38999" xr:uid="{69D391C0-B5E3-47F6-9119-6C3A8C80B2DE}"/>
    <cellStyle name="Normal 2 2 2 3 28 2 4 5" xfId="25420" xr:uid="{ADBED58A-9CCA-4F1F-A1D9-66892BBFCD85}"/>
    <cellStyle name="Normal 2 2 2 3 28 2 4 6" xfId="45788" xr:uid="{421417EB-1586-4F72-A120-349F9FC90C01}"/>
    <cellStyle name="Normal 2 2 2 3 28 2 5" xfId="5338" xr:uid="{EA4838F0-454A-4B44-842B-41892A97D915}"/>
    <cellStyle name="Normal 2 2 2 3 28 2 5 2" xfId="13980" xr:uid="{EA83E335-A047-49B1-86F1-8E101BDD9729}"/>
    <cellStyle name="Normal 2 2 2 3 28 2 5 2 2" xfId="34348" xr:uid="{B1B5A48D-4A73-4C74-A730-B4C56B79979A}"/>
    <cellStyle name="Normal 2 2 2 3 28 2 5 3" xfId="20767" xr:uid="{DE745DC6-E331-4954-AB86-C745B7555141}"/>
    <cellStyle name="Normal 2 2 2 3 28 2 5 3 2" xfId="41135" xr:uid="{95AACE3E-6460-42E0-B89D-F352829528E5}"/>
    <cellStyle name="Normal 2 2 2 3 28 2 5 4" xfId="27556" xr:uid="{B3EE4964-65AA-4A54-A7C3-CB9F4517CBE5}"/>
    <cellStyle name="Normal 2 2 2 3 28 2 5 5" xfId="47924" xr:uid="{6561BB86-544F-4EBA-B3E8-0732FBFA9F70}"/>
    <cellStyle name="Normal 2 2 2 3 28 2 6" xfId="2336" xr:uid="{1BF39C5D-A20A-46A9-BA33-72ADE41735A5}"/>
    <cellStyle name="Normal 2 2 2 3 28 2 6 2" xfId="11132" xr:uid="{3A502187-EDF8-49A6-9993-434C3DFF8428}"/>
    <cellStyle name="Normal 2 2 2 3 28 2 6 2 2" xfId="31500" xr:uid="{73ED844A-D088-46F4-BA0E-757D53450D59}"/>
    <cellStyle name="Normal 2 2 2 3 28 2 6 3" xfId="17919" xr:uid="{B8DBCAD1-A27B-4E21-A81A-96C4C3B849DA}"/>
    <cellStyle name="Normal 2 2 2 3 28 2 6 3 2" xfId="38287" xr:uid="{1DD49AE8-E110-461A-8067-A8A31F389BDA}"/>
    <cellStyle name="Normal 2 2 2 3 28 2 6 4" xfId="24708" xr:uid="{C0FDF9E8-ED57-4E18-B132-9BBC1798BB91}"/>
    <cellStyle name="Normal 2 2 2 3 28 2 6 5" xfId="45076" xr:uid="{1527A7F6-124E-42E0-9961-F9DD873B9C77}"/>
    <cellStyle name="Normal 2 2 2 3 28 2 7" xfId="10504" xr:uid="{62C8EAC6-2A55-4848-A67F-A1636ABE649E}"/>
    <cellStyle name="Normal 2 2 2 3 28 2 7 2" xfId="30872" xr:uid="{B7084DA8-FF53-45D8-A556-A289F36AEEF4}"/>
    <cellStyle name="Normal 2 2 2 3 28 2 8" xfId="17291" xr:uid="{92202FBC-BFDD-4E6F-BEA7-5A1E9501257A}"/>
    <cellStyle name="Normal 2 2 2 3 28 2 8 2" xfId="37659" xr:uid="{3AA93DE4-D86F-4F89-AED6-6EDE2F16A345}"/>
    <cellStyle name="Normal 2 2 2 3 28 2 9" xfId="24080" xr:uid="{793F0FC1-312C-420D-B55F-BCA399D33D57}"/>
    <cellStyle name="Normal 2 2 2 3 28 2_Exec Drivers" xfId="8341" xr:uid="{C80C884F-A2A8-43FE-A0D9-62BE35C28B96}"/>
    <cellStyle name="Normal 2 2 2 3 28 3" xfId="3610" xr:uid="{274D90B1-E5EE-4CB0-8662-D0E3AA219BDE}"/>
    <cellStyle name="Normal 2 2 2 3 28 3 2" xfId="6494" xr:uid="{CB00F970-2A24-4DE4-A498-1E0300B15295}"/>
    <cellStyle name="Normal 2 2 2 3 28 3 2 2" xfId="15136" xr:uid="{2CB148F6-36FD-44CE-99DB-AA308CC16A82}"/>
    <cellStyle name="Normal 2 2 2 3 28 3 2 2 2" xfId="35504" xr:uid="{CC1E1FA4-069C-4E7F-BCC4-21922826BACA}"/>
    <cellStyle name="Normal 2 2 2 3 28 3 2 3" xfId="21923" xr:uid="{2386952A-EFB2-434B-A3FA-80368E6C557D}"/>
    <cellStyle name="Normal 2 2 2 3 28 3 2 3 2" xfId="42291" xr:uid="{0AB13E22-397A-4DDB-8058-EA61DADC63E8}"/>
    <cellStyle name="Normal 2 2 2 3 28 3 2 4" xfId="28712" xr:uid="{5367B39B-B314-489C-9D69-74E5A9FCC3DF}"/>
    <cellStyle name="Normal 2 2 2 3 28 3 2 5" xfId="49080" xr:uid="{A0712277-3643-490E-AD3E-89FDB56333AA}"/>
    <cellStyle name="Normal 2 2 2 3 28 3 3" xfId="12288" xr:uid="{3804411F-6FF9-4CB6-B74A-E5D414E1F668}"/>
    <cellStyle name="Normal 2 2 2 3 28 3 3 2" xfId="32656" xr:uid="{2493D107-8B99-4261-A81D-FB57DBAB7765}"/>
    <cellStyle name="Normal 2 2 2 3 28 3 4" xfId="19075" xr:uid="{1674655E-BFF6-4B9B-B706-E4562BD7E3BC}"/>
    <cellStyle name="Normal 2 2 2 3 28 3 4 2" xfId="39443" xr:uid="{0719370E-E006-4AF1-836F-8CB24D060580}"/>
    <cellStyle name="Normal 2 2 2 3 28 3 5" xfId="25864" xr:uid="{63886398-230A-471C-8F7B-0439CC041954}"/>
    <cellStyle name="Normal 2 2 2 3 28 3 6" xfId="46232" xr:uid="{4D08DD78-F79E-4B1C-A94C-4E75EE62D8C0}"/>
    <cellStyle name="Normal 2 2 2 3 28 3_Exec Drivers" xfId="9510" xr:uid="{5C876595-A0C4-4020-9911-C1A7BDB62173}"/>
    <cellStyle name="Normal 2 2 2 3 28 4" xfId="4358" xr:uid="{1E1D77DA-558C-406B-B9EC-37F889DC3DE7}"/>
    <cellStyle name="Normal 2 2 2 3 28 4 2" xfId="7206" xr:uid="{3B574B42-745A-4355-AA62-F0DE53875E06}"/>
    <cellStyle name="Normal 2 2 2 3 28 4 2 2" xfId="15848" xr:uid="{FC7CF87C-ABE6-490B-926F-799D3070A345}"/>
    <cellStyle name="Normal 2 2 2 3 28 4 2 2 2" xfId="36216" xr:uid="{80AEE0E1-C8EB-466E-B190-8739356372EE}"/>
    <cellStyle name="Normal 2 2 2 3 28 4 2 3" xfId="22635" xr:uid="{B7BB6CEF-FF2F-4185-A03C-F3AAB5A50735}"/>
    <cellStyle name="Normal 2 2 2 3 28 4 2 3 2" xfId="43003" xr:uid="{969AD3A9-D5F3-4EB8-BF01-000869192109}"/>
    <cellStyle name="Normal 2 2 2 3 28 4 2 4" xfId="29424" xr:uid="{6219776D-00F3-4E1E-9388-86E80ADC63D4}"/>
    <cellStyle name="Normal 2 2 2 3 28 4 2 5" xfId="49792" xr:uid="{1C066181-8254-4CD3-8DCC-8F52EB853E52}"/>
    <cellStyle name="Normal 2 2 2 3 28 4 3" xfId="13000" xr:uid="{77E8A0D8-9172-40D6-8D41-E0E51B03B424}"/>
    <cellStyle name="Normal 2 2 2 3 28 4 3 2" xfId="33368" xr:uid="{A2C91115-10A7-4D6C-9661-669D563F0678}"/>
    <cellStyle name="Normal 2 2 2 3 28 4 4" xfId="19787" xr:uid="{5376F325-022A-4EEB-AA3C-7DD987830322}"/>
    <cellStyle name="Normal 2 2 2 3 28 4 4 2" xfId="40155" xr:uid="{8E1C2872-F93C-488D-A4C2-FCC0E14B2D8B}"/>
    <cellStyle name="Normal 2 2 2 3 28 4 5" xfId="26576" xr:uid="{60931D1B-64C8-48A3-80A0-21D10F5A4050}"/>
    <cellStyle name="Normal 2 2 2 3 28 4 6" xfId="46944" xr:uid="{8451A153-F549-40DC-9AC1-5519BE3F9A4D}"/>
    <cellStyle name="Normal 2 2 2 3 28 5" xfId="2862" xr:uid="{174E2C9E-DF97-4F8C-909F-56BFC7686172}"/>
    <cellStyle name="Normal 2 2 2 3 28 5 2" xfId="5782" xr:uid="{B10A8091-01E3-4358-B50F-C998BE4DF118}"/>
    <cellStyle name="Normal 2 2 2 3 28 5 2 2" xfId="14424" xr:uid="{78EE81FD-08D8-458C-9AE9-DA5AA8C01672}"/>
    <cellStyle name="Normal 2 2 2 3 28 5 2 2 2" xfId="34792" xr:uid="{0371E6BA-AD3F-4DA4-82E7-432D6B1439E6}"/>
    <cellStyle name="Normal 2 2 2 3 28 5 2 3" xfId="21211" xr:uid="{7665FC24-F7CE-49FD-969F-B1F428756453}"/>
    <cellStyle name="Normal 2 2 2 3 28 5 2 3 2" xfId="41579" xr:uid="{84DDE1E1-8DA7-44CC-A365-1283370F1EF7}"/>
    <cellStyle name="Normal 2 2 2 3 28 5 2 4" xfId="28000" xr:uid="{77A828A8-8658-4B05-87A7-73E76128DCF9}"/>
    <cellStyle name="Normal 2 2 2 3 28 5 2 5" xfId="48368" xr:uid="{0FE1E010-DB12-4CD0-8291-2A7B8CA4D2FC}"/>
    <cellStyle name="Normal 2 2 2 3 28 5 3" xfId="11576" xr:uid="{78BFDB51-4027-48FB-A685-0AEE0747806D}"/>
    <cellStyle name="Normal 2 2 2 3 28 5 3 2" xfId="31944" xr:uid="{AD44C1CC-522E-4970-9CEF-3F0CECC71EBF}"/>
    <cellStyle name="Normal 2 2 2 3 28 5 4" xfId="18363" xr:uid="{19FC89E2-ED9F-4375-B2CD-38A2CC618100}"/>
    <cellStyle name="Normal 2 2 2 3 28 5 4 2" xfId="38731" xr:uid="{0301CA8A-B883-47D8-AC70-922CA8DBC349}"/>
    <cellStyle name="Normal 2 2 2 3 28 5 5" xfId="25152" xr:uid="{94B324E5-2533-42E1-A52E-4E20AC129BDA}"/>
    <cellStyle name="Normal 2 2 2 3 28 5 6" xfId="45520" xr:uid="{5A9DD776-BEF4-45AB-9869-9C37EBF0A14D}"/>
    <cellStyle name="Normal 2 2 2 3 28 6" xfId="5070" xr:uid="{E2CD7C27-D1EC-491E-A331-04A58983C9A5}"/>
    <cellStyle name="Normal 2 2 2 3 28 6 2" xfId="13712" xr:uid="{840C5564-A587-46D0-BD77-091CC5800938}"/>
    <cellStyle name="Normal 2 2 2 3 28 6 2 2" xfId="34080" xr:uid="{1AF05A0E-0788-41C7-B27E-634E452C45ED}"/>
    <cellStyle name="Normal 2 2 2 3 28 6 3" xfId="20499" xr:uid="{2A1C47CF-CF21-49DF-8FFE-4151890015CB}"/>
    <cellStyle name="Normal 2 2 2 3 28 6 3 2" xfId="40867" xr:uid="{AD9089EB-52A4-4388-A986-C306FD3A6EBC}"/>
    <cellStyle name="Normal 2 2 2 3 28 6 4" xfId="27288" xr:uid="{75A8C31F-3C0C-444D-B0CE-0318842DEC13}"/>
    <cellStyle name="Normal 2 2 2 3 28 6 5" xfId="47656" xr:uid="{07C11886-462F-4427-99AA-978081251FD6}"/>
    <cellStyle name="Normal 2 2 2 3 28 7" xfId="1981" xr:uid="{CD9D0165-10A6-4D8F-83A6-771C3AC66A79}"/>
    <cellStyle name="Normal 2 2 2 3 28 7 2" xfId="10864" xr:uid="{DF6998DA-4288-4574-BDFA-70B30989CF15}"/>
    <cellStyle name="Normal 2 2 2 3 28 7 2 2" xfId="31232" xr:uid="{3125C0D3-B426-4CC1-8B54-94B95170A378}"/>
    <cellStyle name="Normal 2 2 2 3 28 7 3" xfId="17651" xr:uid="{81A87DC2-9B6A-407E-8587-95DE72EE52B3}"/>
    <cellStyle name="Normal 2 2 2 3 28 7 3 2" xfId="38019" xr:uid="{EF1ABC80-5E84-402A-8024-F792453C2EC5}"/>
    <cellStyle name="Normal 2 2 2 3 28 7 4" xfId="24440" xr:uid="{51A056C2-D22F-41AF-81E6-9F660C017EA8}"/>
    <cellStyle name="Normal 2 2 2 3 28 7 5" xfId="44808" xr:uid="{6DE3FF79-1F27-4A52-9045-79955606F553}"/>
    <cellStyle name="Normal 2 2 2 3 28 8" xfId="9920" xr:uid="{257384EC-F10D-4196-AA03-507B60D72D32}"/>
    <cellStyle name="Normal 2 2 2 3 28 8 2" xfId="30288" xr:uid="{CA676CBC-BD90-4FD0-BA21-5AFBBF065740}"/>
    <cellStyle name="Normal 2 2 2 3 28 9" xfId="16708" xr:uid="{67E8DFA5-BCA9-40C3-9F5A-B14FEF9BD702}"/>
    <cellStyle name="Normal 2 2 2 3 28 9 2" xfId="37076" xr:uid="{7C9713D3-40CB-4162-991C-9D3DBCC60589}"/>
    <cellStyle name="Normal 2 2 2 3 28_Exec Drivers" xfId="8300" xr:uid="{30FA97BE-8C85-457E-A857-82C8934FE87D}"/>
    <cellStyle name="Normal 2 2 2 3 29" xfId="408" xr:uid="{CB3DED25-E023-4508-BF1A-6B5F006C088C}"/>
    <cellStyle name="Normal 2 2 2 3 29 10" xfId="23502" xr:uid="{CB8583F4-33AE-4031-AE44-A82F48D74ED5}"/>
    <cellStyle name="Normal 2 2 2 3 29 11" xfId="43870" xr:uid="{2A1BCA6C-1141-44C2-9F41-8BBB617AE878}"/>
    <cellStyle name="Normal 2 2 2 3 29 2" xfId="1593" xr:uid="{99764508-C4BF-4A58-BEC2-100EF32BA90C}"/>
    <cellStyle name="Normal 2 2 2 3 29 2 10" xfId="44453" xr:uid="{A6181A76-EA70-472C-B99A-C841AF2B7F89}"/>
    <cellStyle name="Normal 2 2 2 3 29 2 2" xfId="3889" xr:uid="{E036D43E-97CB-449F-A2D5-7F6F5225A9BC}"/>
    <cellStyle name="Normal 2 2 2 3 29 2 2 2" xfId="6773" xr:uid="{8F381108-22C5-418F-9C22-9C1DD43B8A75}"/>
    <cellStyle name="Normal 2 2 2 3 29 2 2 2 2" xfId="15415" xr:uid="{C28ED370-C5A4-4A63-9EC8-DE78AB87ED5A}"/>
    <cellStyle name="Normal 2 2 2 3 29 2 2 2 2 2" xfId="35783" xr:uid="{59FA3F51-992C-4EF6-AC06-A2119E1052D7}"/>
    <cellStyle name="Normal 2 2 2 3 29 2 2 2 3" xfId="22202" xr:uid="{543BA2A7-9AC4-46C9-A9D9-72AC7961F2B3}"/>
    <cellStyle name="Normal 2 2 2 3 29 2 2 2 3 2" xfId="42570" xr:uid="{EE0D71CF-3577-4EBC-A07B-465E07E16DBB}"/>
    <cellStyle name="Normal 2 2 2 3 29 2 2 2 4" xfId="28991" xr:uid="{B8742D66-AC6A-4758-88E5-DDF6DC655811}"/>
    <cellStyle name="Normal 2 2 2 3 29 2 2 2 5" xfId="49359" xr:uid="{2E2E023E-6403-4893-9C25-25CC196B6C92}"/>
    <cellStyle name="Normal 2 2 2 3 29 2 2 3" xfId="12567" xr:uid="{C837EA56-BBEC-44C3-B811-5DF9A925E1A7}"/>
    <cellStyle name="Normal 2 2 2 3 29 2 2 3 2" xfId="32935" xr:uid="{8066F950-55B7-447A-A63A-37A500285D5A}"/>
    <cellStyle name="Normal 2 2 2 3 29 2 2 4" xfId="19354" xr:uid="{EE932642-95BB-4AA4-B935-7B9243A7C000}"/>
    <cellStyle name="Normal 2 2 2 3 29 2 2 4 2" xfId="39722" xr:uid="{E9F5736F-5A13-4C25-B858-20D5D0D84268}"/>
    <cellStyle name="Normal 2 2 2 3 29 2 2 5" xfId="26143" xr:uid="{8C3EE46F-CEC9-414A-A9AF-329E9D8387C4}"/>
    <cellStyle name="Normal 2 2 2 3 29 2 2 6" xfId="46511" xr:uid="{540158F2-DAAB-44C0-91ED-F8EEE271E3A2}"/>
    <cellStyle name="Normal 2 2 2 3 29 2 2_Exec Drivers" xfId="8946" xr:uid="{1123D3C8-E76E-4A5B-800D-075412032770}"/>
    <cellStyle name="Normal 2 2 2 3 29 2 3" xfId="4637" xr:uid="{98D8C2D0-C3A5-4576-95B3-492172656472}"/>
    <cellStyle name="Normal 2 2 2 3 29 2 3 2" xfId="7485" xr:uid="{38072A83-EF30-40A5-9A1F-F43D488EF5B8}"/>
    <cellStyle name="Normal 2 2 2 3 29 2 3 2 2" xfId="16127" xr:uid="{DA4E39E0-DEBC-4A2D-8578-D1B0C8F313D1}"/>
    <cellStyle name="Normal 2 2 2 3 29 2 3 2 2 2" xfId="36495" xr:uid="{74234EFE-FE06-43F0-B2A9-72C7A479C6C9}"/>
    <cellStyle name="Normal 2 2 2 3 29 2 3 2 3" xfId="22914" xr:uid="{65EE34DE-4CFA-4FE2-9B7C-AFBE52C5C38E}"/>
    <cellStyle name="Normal 2 2 2 3 29 2 3 2 3 2" xfId="43282" xr:uid="{F2F2C4CF-E498-49D5-AB41-17DF89DC597B}"/>
    <cellStyle name="Normal 2 2 2 3 29 2 3 2 4" xfId="29703" xr:uid="{AD05A27C-6D56-4708-8C08-79EDEB2284E4}"/>
    <cellStyle name="Normal 2 2 2 3 29 2 3 2 5" xfId="50071" xr:uid="{B6CB69B3-B1C0-4AC4-97AE-5869F2974272}"/>
    <cellStyle name="Normal 2 2 2 3 29 2 3 3" xfId="13279" xr:uid="{31DD21FE-7B2F-4031-B03A-7537AEF3035C}"/>
    <cellStyle name="Normal 2 2 2 3 29 2 3 3 2" xfId="33647" xr:uid="{942CCB25-20C5-4D45-A453-2C19EC17E7C1}"/>
    <cellStyle name="Normal 2 2 2 3 29 2 3 4" xfId="20066" xr:uid="{1E53067A-0310-4182-AC57-B198FD867525}"/>
    <cellStyle name="Normal 2 2 2 3 29 2 3 4 2" xfId="40434" xr:uid="{D3B476C4-FF63-463D-A5F4-8772645C0CA1}"/>
    <cellStyle name="Normal 2 2 2 3 29 2 3 5" xfId="26855" xr:uid="{1799B7EB-49D2-41A2-9737-7A75686AF5BA}"/>
    <cellStyle name="Normal 2 2 2 3 29 2 3 6" xfId="47223" xr:uid="{67CFA316-38BD-434D-8C16-DCF012DDF96B}"/>
    <cellStyle name="Normal 2 2 2 3 29 2 4" xfId="3141" xr:uid="{849278AE-B19C-4845-8D44-8E645AF3D97B}"/>
    <cellStyle name="Normal 2 2 2 3 29 2 4 2" xfId="6061" xr:uid="{007622F2-4BA3-498C-9636-A2D6E074CBAC}"/>
    <cellStyle name="Normal 2 2 2 3 29 2 4 2 2" xfId="14703" xr:uid="{65B2AD84-2DD2-4FC0-9290-7A194EE8EDB7}"/>
    <cellStyle name="Normal 2 2 2 3 29 2 4 2 2 2" xfId="35071" xr:uid="{76D80CD0-7608-4A58-A3EC-5BD73C0ADFFD}"/>
    <cellStyle name="Normal 2 2 2 3 29 2 4 2 3" xfId="21490" xr:uid="{0473AD09-53BD-4DAE-BC28-03973CD449A8}"/>
    <cellStyle name="Normal 2 2 2 3 29 2 4 2 3 2" xfId="41858" xr:uid="{6FCFD3E8-3F66-470E-8474-2112DDAD1F7D}"/>
    <cellStyle name="Normal 2 2 2 3 29 2 4 2 4" xfId="28279" xr:uid="{23143F11-CB5B-4E70-921F-3E0B27C8C3F8}"/>
    <cellStyle name="Normal 2 2 2 3 29 2 4 2 5" xfId="48647" xr:uid="{DA484126-C988-435D-AA95-175E7CEE0830}"/>
    <cellStyle name="Normal 2 2 2 3 29 2 4 3" xfId="11855" xr:uid="{C4C54562-CD49-4BA0-B304-83E6A1DF6528}"/>
    <cellStyle name="Normal 2 2 2 3 29 2 4 3 2" xfId="32223" xr:uid="{EB4D90D4-7DB7-40A5-B893-91B8C8AABCF6}"/>
    <cellStyle name="Normal 2 2 2 3 29 2 4 4" xfId="18642" xr:uid="{E7E2585B-4E60-42DA-BC71-8F170DD4FDA8}"/>
    <cellStyle name="Normal 2 2 2 3 29 2 4 4 2" xfId="39010" xr:uid="{3ECA8E96-0D02-44DC-A27C-D386B1314430}"/>
    <cellStyle name="Normal 2 2 2 3 29 2 4 5" xfId="25431" xr:uid="{427D0D84-A655-469A-936B-FEDD4A05CCEC}"/>
    <cellStyle name="Normal 2 2 2 3 29 2 4 6" xfId="45799" xr:uid="{01C7B1DC-6B75-4F57-B844-D997DB8CC15B}"/>
    <cellStyle name="Normal 2 2 2 3 29 2 5" xfId="5349" xr:uid="{16E47ACB-8726-4FC8-8F59-BDC8F0A67BBB}"/>
    <cellStyle name="Normal 2 2 2 3 29 2 5 2" xfId="13991" xr:uid="{3B376EB5-B954-4089-92D1-9CDC36745A3A}"/>
    <cellStyle name="Normal 2 2 2 3 29 2 5 2 2" xfId="34359" xr:uid="{615F87C1-D5C0-4CF8-9600-A1712E76C5AD}"/>
    <cellStyle name="Normal 2 2 2 3 29 2 5 3" xfId="20778" xr:uid="{B48A34F0-9818-424B-A438-2472B3666DFC}"/>
    <cellStyle name="Normal 2 2 2 3 29 2 5 3 2" xfId="41146" xr:uid="{5FE7CCE1-0742-4481-9AD3-CCCC0A599EFA}"/>
    <cellStyle name="Normal 2 2 2 3 29 2 5 4" xfId="27567" xr:uid="{DD668A1E-321E-4EAE-9F85-120EA414DBC3}"/>
    <cellStyle name="Normal 2 2 2 3 29 2 5 5" xfId="47935" xr:uid="{319A5EC8-53AE-451C-A40A-74DE878F8929}"/>
    <cellStyle name="Normal 2 2 2 3 29 2 6" xfId="2382" xr:uid="{5BBBC85A-8CEE-4F65-B905-06BFC2F3A9FC}"/>
    <cellStyle name="Normal 2 2 2 3 29 2 6 2" xfId="11143" xr:uid="{B28BE563-6DBD-4602-8611-C35A27899DA6}"/>
    <cellStyle name="Normal 2 2 2 3 29 2 6 2 2" xfId="31511" xr:uid="{0B634BDC-409F-489B-8108-E0C82E559B61}"/>
    <cellStyle name="Normal 2 2 2 3 29 2 6 3" xfId="17930" xr:uid="{F17C84A4-5F48-4698-9F76-7C228AE83936}"/>
    <cellStyle name="Normal 2 2 2 3 29 2 6 3 2" xfId="38298" xr:uid="{626C5026-0C64-4E15-9D3E-7ACCEDEE81A3}"/>
    <cellStyle name="Normal 2 2 2 3 29 2 6 4" xfId="24719" xr:uid="{AABB3FC5-17B8-4508-BA1B-C3CBFFA03138}"/>
    <cellStyle name="Normal 2 2 2 3 29 2 6 5" xfId="45087" xr:uid="{CAD2991F-3AC9-473B-9CE3-4C9F20B979C7}"/>
    <cellStyle name="Normal 2 2 2 3 29 2 7" xfId="10509" xr:uid="{9244C15B-D14B-4E67-8C9D-F4512086CA09}"/>
    <cellStyle name="Normal 2 2 2 3 29 2 7 2" xfId="30877" xr:uid="{F8264DF3-9EAE-4294-B3CE-9B6BA6459A9E}"/>
    <cellStyle name="Normal 2 2 2 3 29 2 8" xfId="17296" xr:uid="{106D3927-A567-4735-BFBA-FFAA5EC4B27C}"/>
    <cellStyle name="Normal 2 2 2 3 29 2 8 2" xfId="37664" xr:uid="{4901987B-79CA-456B-B45E-12FCB2B95B32}"/>
    <cellStyle name="Normal 2 2 2 3 29 2 9" xfId="24085" xr:uid="{AF72658A-D693-46B0-8CF7-D97117D01894}"/>
    <cellStyle name="Normal 2 2 2 3 29 2_Exec Drivers" xfId="8650" xr:uid="{CF1756C1-B624-40CA-8EFD-ECE7D9846B85}"/>
    <cellStyle name="Normal 2 2 2 3 29 3" xfId="3611" xr:uid="{BEDAA557-ECDA-4AD5-9F8D-05D4B3D35627}"/>
    <cellStyle name="Normal 2 2 2 3 29 3 2" xfId="6495" xr:uid="{062BCA37-A0EF-4834-935A-34964A4BE6E9}"/>
    <cellStyle name="Normal 2 2 2 3 29 3 2 2" xfId="15137" xr:uid="{62FAD523-56FA-4795-A38F-F9C09E25113E}"/>
    <cellStyle name="Normal 2 2 2 3 29 3 2 2 2" xfId="35505" xr:uid="{E629A40C-9CE4-4013-855C-0E8F87E710AF}"/>
    <cellStyle name="Normal 2 2 2 3 29 3 2 3" xfId="21924" xr:uid="{82F1D478-B7AB-4AF9-8546-55EDFEB51586}"/>
    <cellStyle name="Normal 2 2 2 3 29 3 2 3 2" xfId="42292" xr:uid="{12FBFBC7-C0D3-4661-B1FB-7B3675BEF51D}"/>
    <cellStyle name="Normal 2 2 2 3 29 3 2 4" xfId="28713" xr:uid="{A4F55F87-88B6-4417-A26D-FF1E5DA0DA0D}"/>
    <cellStyle name="Normal 2 2 2 3 29 3 2 5" xfId="49081" xr:uid="{D076E214-5373-422A-9CF4-3630D27320DA}"/>
    <cellStyle name="Normal 2 2 2 3 29 3 3" xfId="12289" xr:uid="{5B8D6140-D4A5-425F-889D-D84A57748792}"/>
    <cellStyle name="Normal 2 2 2 3 29 3 3 2" xfId="32657" xr:uid="{ECF7A359-7F83-480A-9911-3769B8C44DA5}"/>
    <cellStyle name="Normal 2 2 2 3 29 3 4" xfId="19076" xr:uid="{284C0EA7-4585-4F23-A821-12C2B1CFF54A}"/>
    <cellStyle name="Normal 2 2 2 3 29 3 4 2" xfId="39444" xr:uid="{02E33D50-911C-49D5-904E-EF207813913F}"/>
    <cellStyle name="Normal 2 2 2 3 29 3 5" xfId="25865" xr:uid="{6777B0FC-7497-4961-A731-479EC0271E9B}"/>
    <cellStyle name="Normal 2 2 2 3 29 3 6" xfId="46233" xr:uid="{A3385BA4-5E67-459D-93B5-BF0B0E4889FB}"/>
    <cellStyle name="Normal 2 2 2 3 29 3_Exec Drivers" xfId="8258" xr:uid="{A036209B-8C35-413C-A0AB-18217C61266D}"/>
    <cellStyle name="Normal 2 2 2 3 29 4" xfId="4359" xr:uid="{AB32EE50-070D-4BD6-9067-6F024E4D89ED}"/>
    <cellStyle name="Normal 2 2 2 3 29 4 2" xfId="7207" xr:uid="{04D13D0E-5071-4242-9480-1156B4CB2C80}"/>
    <cellStyle name="Normal 2 2 2 3 29 4 2 2" xfId="15849" xr:uid="{9AF7091E-D2C2-45F9-AD46-76F4F25AEE73}"/>
    <cellStyle name="Normal 2 2 2 3 29 4 2 2 2" xfId="36217" xr:uid="{B7B5DD56-EE48-4583-9F0A-3C72D687CBA8}"/>
    <cellStyle name="Normal 2 2 2 3 29 4 2 3" xfId="22636" xr:uid="{97382585-3FE9-40B7-AB3B-DB2D723BD4B3}"/>
    <cellStyle name="Normal 2 2 2 3 29 4 2 3 2" xfId="43004" xr:uid="{82424795-3346-47C4-85DF-D3E3596ECA0D}"/>
    <cellStyle name="Normal 2 2 2 3 29 4 2 4" xfId="29425" xr:uid="{0E168FE1-C292-476D-BF4C-FECCF0F7F2B6}"/>
    <cellStyle name="Normal 2 2 2 3 29 4 2 5" xfId="49793" xr:uid="{D448C446-9345-4615-9ABC-E17A68B770D1}"/>
    <cellStyle name="Normal 2 2 2 3 29 4 3" xfId="13001" xr:uid="{BE491F86-09B2-4AA2-B42B-A88788588249}"/>
    <cellStyle name="Normal 2 2 2 3 29 4 3 2" xfId="33369" xr:uid="{7AD6D3F2-2E2A-41C6-A01F-74860DB363DE}"/>
    <cellStyle name="Normal 2 2 2 3 29 4 4" xfId="19788" xr:uid="{4E803E37-52BA-4A2E-8F8C-FBA6EDE0776B}"/>
    <cellStyle name="Normal 2 2 2 3 29 4 4 2" xfId="40156" xr:uid="{173BD405-D7A0-4D49-AE50-F090BFB95A31}"/>
    <cellStyle name="Normal 2 2 2 3 29 4 5" xfId="26577" xr:uid="{EBD17D62-4B75-4BC0-B07C-A2BFCE024305}"/>
    <cellStyle name="Normal 2 2 2 3 29 4 6" xfId="46945" xr:uid="{F743A3ED-BD14-4288-A9E3-B0A764D2D165}"/>
    <cellStyle name="Normal 2 2 2 3 29 5" xfId="2863" xr:uid="{0D654DD0-C08B-4CEE-88CF-7D1613307B1B}"/>
    <cellStyle name="Normal 2 2 2 3 29 5 2" xfId="5783" xr:uid="{8B834F74-0495-4ECA-8A9F-75788DFDB160}"/>
    <cellStyle name="Normal 2 2 2 3 29 5 2 2" xfId="14425" xr:uid="{A7352563-BE68-4CA8-BCE0-9F282BBD2CFA}"/>
    <cellStyle name="Normal 2 2 2 3 29 5 2 2 2" xfId="34793" xr:uid="{8986B703-4F2F-4C52-8390-DDC768FDC897}"/>
    <cellStyle name="Normal 2 2 2 3 29 5 2 3" xfId="21212" xr:uid="{CBC23A55-F245-41DF-8AF4-BA6BE68EBB78}"/>
    <cellStyle name="Normal 2 2 2 3 29 5 2 3 2" xfId="41580" xr:uid="{03F106E6-E851-4CAD-9BEB-637602080B04}"/>
    <cellStyle name="Normal 2 2 2 3 29 5 2 4" xfId="28001" xr:uid="{D554A346-A264-440D-82C1-A8688AD369B1}"/>
    <cellStyle name="Normal 2 2 2 3 29 5 2 5" xfId="48369" xr:uid="{435F56BC-F7B5-4DCD-B10B-5DA669CD4151}"/>
    <cellStyle name="Normal 2 2 2 3 29 5 3" xfId="11577" xr:uid="{58EDD09C-E652-47E2-9A1F-0158951AA38B}"/>
    <cellStyle name="Normal 2 2 2 3 29 5 3 2" xfId="31945" xr:uid="{2C52EA81-A831-4E26-87D2-C7CAF2AD8FD5}"/>
    <cellStyle name="Normal 2 2 2 3 29 5 4" xfId="18364" xr:uid="{76D212E4-F8FD-47CF-9B38-804379B9DBEC}"/>
    <cellStyle name="Normal 2 2 2 3 29 5 4 2" xfId="38732" xr:uid="{1865BFBE-3C50-4EB7-ADCA-C3C3A325B795}"/>
    <cellStyle name="Normal 2 2 2 3 29 5 5" xfId="25153" xr:uid="{C275D923-988C-4805-A4A1-6B6ADBB8F005}"/>
    <cellStyle name="Normal 2 2 2 3 29 5 6" xfId="45521" xr:uid="{DF527455-1416-442F-8C92-B599384E0DB7}"/>
    <cellStyle name="Normal 2 2 2 3 29 6" xfId="5071" xr:uid="{97EAAE0C-B452-4068-BECD-0126348D9A8E}"/>
    <cellStyle name="Normal 2 2 2 3 29 6 2" xfId="13713" xr:uid="{161BB28F-C19B-4808-8E02-542523C2547F}"/>
    <cellStyle name="Normal 2 2 2 3 29 6 2 2" xfId="34081" xr:uid="{499E84F3-9E0F-40ED-8F24-18162A80C0F4}"/>
    <cellStyle name="Normal 2 2 2 3 29 6 3" xfId="20500" xr:uid="{2D8A3805-C51C-4FED-B78F-BE5F0DF99B6B}"/>
    <cellStyle name="Normal 2 2 2 3 29 6 3 2" xfId="40868" xr:uid="{A296742C-425A-4CE2-B422-210AC9E1A67B}"/>
    <cellStyle name="Normal 2 2 2 3 29 6 4" xfId="27289" xr:uid="{B302774C-9275-48AF-8551-435B83745AC0}"/>
    <cellStyle name="Normal 2 2 2 3 29 6 5" xfId="47657" xr:uid="{4EB22DD5-D931-4973-A603-8225294CD5DE}"/>
    <cellStyle name="Normal 2 2 2 3 29 7" xfId="1982" xr:uid="{AA4CD663-D816-48BF-BD49-2AB66ABC1899}"/>
    <cellStyle name="Normal 2 2 2 3 29 7 2" xfId="10865" xr:uid="{7861267A-5E0C-4DCF-BAE5-FC32DE4086D5}"/>
    <cellStyle name="Normal 2 2 2 3 29 7 2 2" xfId="31233" xr:uid="{9704169C-B533-4902-AA53-73D3872D10D7}"/>
    <cellStyle name="Normal 2 2 2 3 29 7 3" xfId="17652" xr:uid="{A8A01820-8055-4384-94F2-6AAA3A678B5E}"/>
    <cellStyle name="Normal 2 2 2 3 29 7 3 2" xfId="38020" xr:uid="{0B747068-4CE0-4C41-9DE5-779A76DDCDAA}"/>
    <cellStyle name="Normal 2 2 2 3 29 7 4" xfId="24441" xr:uid="{CCF4C939-5032-468C-95C4-603259A335DE}"/>
    <cellStyle name="Normal 2 2 2 3 29 7 5" xfId="44809" xr:uid="{9FCBC8A9-5842-4C41-9EED-A6B55EA24D5A}"/>
    <cellStyle name="Normal 2 2 2 3 29 8" xfId="9925" xr:uid="{F3BAAE71-490E-4D2A-A959-54F1FAC64A02}"/>
    <cellStyle name="Normal 2 2 2 3 29 8 2" xfId="30293" xr:uid="{AF6A9540-AC00-4658-8761-779D1F9FDBE3}"/>
    <cellStyle name="Normal 2 2 2 3 29 9" xfId="16713" xr:uid="{A13BFC77-3EE4-4D4E-B74C-0BF2B1059D8C}"/>
    <cellStyle name="Normal 2 2 2 3 29 9 2" xfId="37081" xr:uid="{6921A388-1506-49CC-BAE4-4459EC05BB14}"/>
    <cellStyle name="Normal 2 2 2 3 29_Exec Drivers" xfId="8243" xr:uid="{41B0D62A-D654-43CA-8D43-1478FF744E8B}"/>
    <cellStyle name="Normal 2 2 2 3 3" xfId="79" xr:uid="{CE73FC70-811E-46E9-8FA4-EF4911AFEF49}"/>
    <cellStyle name="Normal 2 2 2 3 3 10" xfId="23327" xr:uid="{98788EC6-2A97-4A08-A63F-44A99E92B2C0}"/>
    <cellStyle name="Normal 2 2 2 3 3 11" xfId="43695" xr:uid="{07624291-4370-4DED-9E68-BA67786BF3EE}"/>
    <cellStyle name="Normal 2 2 2 3 3 2" xfId="1418" xr:uid="{EA722540-5EFB-476C-95C9-234D98602C81}"/>
    <cellStyle name="Normal 2 2 2 3 3 2 10" xfId="44278" xr:uid="{BC083FD3-E2BB-4025-95E4-C431E9A513D6}"/>
    <cellStyle name="Normal 2 2 2 3 3 2 2" xfId="4101" xr:uid="{0A58A250-918F-4676-BF45-F3BCD1EA5AD1}"/>
    <cellStyle name="Normal 2 2 2 3 3 2 2 2" xfId="6955" xr:uid="{4CED76A8-DB67-4E27-B0B0-5624A8EE10CA}"/>
    <cellStyle name="Normal 2 2 2 3 3 2 2 2 2" xfId="15597" xr:uid="{28986DC7-7A67-4BDF-819B-73FC361014F8}"/>
    <cellStyle name="Normal 2 2 2 3 3 2 2 2 2 2" xfId="35965" xr:uid="{5A859AC7-C808-4392-8773-BDE4DC2F8498}"/>
    <cellStyle name="Normal 2 2 2 3 3 2 2 2 3" xfId="22384" xr:uid="{DB229553-2F2B-4E11-953C-9CDEA3939769}"/>
    <cellStyle name="Normal 2 2 2 3 3 2 2 2 3 2" xfId="42752" xr:uid="{73AFBA5B-AB32-4A9D-ADD9-8118BA0B84A3}"/>
    <cellStyle name="Normal 2 2 2 3 3 2 2 2 4" xfId="29173" xr:uid="{416E35F9-D610-48FB-AFCD-4821CCB4FDD8}"/>
    <cellStyle name="Normal 2 2 2 3 3 2 2 2 5" xfId="49541" xr:uid="{90F1FDE1-3A52-4CE6-8C61-B88F2B3F527B}"/>
    <cellStyle name="Normal 2 2 2 3 3 2 2 3" xfId="12749" xr:uid="{A4EF2D6B-6B65-4708-843A-791C9A7F3801}"/>
    <cellStyle name="Normal 2 2 2 3 3 2 2 3 2" xfId="33117" xr:uid="{13BDB114-E09E-461E-B1C3-911711EE9CDC}"/>
    <cellStyle name="Normal 2 2 2 3 3 2 2 4" xfId="19536" xr:uid="{C8EE7990-B059-42AA-867F-A88833D51491}"/>
    <cellStyle name="Normal 2 2 2 3 3 2 2 4 2" xfId="39904" xr:uid="{AB56BA37-E8A1-4B7C-A4F2-48308E038396}"/>
    <cellStyle name="Normal 2 2 2 3 3 2 2 5" xfId="26325" xr:uid="{C32BB5CA-6FB0-4A06-B5AB-4E7E670AC6CE}"/>
    <cellStyle name="Normal 2 2 2 3 3 2 2 6" xfId="46693" xr:uid="{6E0B2886-4AA1-4D36-8DAF-85580AC24FB3}"/>
    <cellStyle name="Normal 2 2 2 3 3 2 2_Exec Drivers" xfId="2418" xr:uid="{C4C1C6C5-601D-4FFC-AB07-71E3AB8C6401}"/>
    <cellStyle name="Normal 2 2 2 3 3 2 3" xfId="4819" xr:uid="{82C3CF6D-E6E9-4C3A-A7EC-996D0E4CF242}"/>
    <cellStyle name="Normal 2 2 2 3 3 2 3 2" xfId="7667" xr:uid="{8EC2901F-8468-4B4B-87F8-BBCD99E7C876}"/>
    <cellStyle name="Normal 2 2 2 3 3 2 3 2 2" xfId="16309" xr:uid="{6020084A-C118-4988-A9C7-900BF61CBB0B}"/>
    <cellStyle name="Normal 2 2 2 3 3 2 3 2 2 2" xfId="36677" xr:uid="{54E897EB-87C7-4947-9FDF-04577351C164}"/>
    <cellStyle name="Normal 2 2 2 3 3 2 3 2 3" xfId="23096" xr:uid="{9C918774-49EE-4461-A37E-80DDADB4E4EC}"/>
    <cellStyle name="Normal 2 2 2 3 3 2 3 2 3 2" xfId="43464" xr:uid="{B3C068BD-9CD7-4500-9C4A-ED335BCA0B32}"/>
    <cellStyle name="Normal 2 2 2 3 3 2 3 2 4" xfId="29885" xr:uid="{EF28E7D5-9677-4AEC-A2AE-A29FF7A00B9A}"/>
    <cellStyle name="Normal 2 2 2 3 3 2 3 2 5" xfId="50253" xr:uid="{7E415160-3074-4E58-9B7A-02936807C1CF}"/>
    <cellStyle name="Normal 2 2 2 3 3 2 3 3" xfId="13461" xr:uid="{D4AA3AC8-F34A-4460-9C81-BD6C1280770B}"/>
    <cellStyle name="Normal 2 2 2 3 3 2 3 3 2" xfId="33829" xr:uid="{0D901519-5C50-4BDA-BEE9-FB9D3D2E4E39}"/>
    <cellStyle name="Normal 2 2 2 3 3 2 3 4" xfId="20248" xr:uid="{DB9FB968-CB8B-4FB9-97A2-BF5E632FF364}"/>
    <cellStyle name="Normal 2 2 2 3 3 2 3 4 2" xfId="40616" xr:uid="{94E6A4FE-7D55-43F5-A57B-6E27FB439A09}"/>
    <cellStyle name="Normal 2 2 2 3 3 2 3 5" xfId="27037" xr:uid="{975F4079-BADA-4B24-881E-EA6C4EF7E468}"/>
    <cellStyle name="Normal 2 2 2 3 3 2 3 6" xfId="47405" xr:uid="{286E3794-2654-4958-9527-CF388D4D2503}"/>
    <cellStyle name="Normal 2 2 2 3 3 2 4" xfId="3353" xr:uid="{FED85E8B-AE80-4887-B5EC-9AE51EECF5FD}"/>
    <cellStyle name="Normal 2 2 2 3 3 2 4 2" xfId="6243" xr:uid="{BDA56080-6868-45FB-8720-18843AB451CB}"/>
    <cellStyle name="Normal 2 2 2 3 3 2 4 2 2" xfId="14885" xr:uid="{357E7958-8126-4EBB-9E9E-98D3E6469F01}"/>
    <cellStyle name="Normal 2 2 2 3 3 2 4 2 2 2" xfId="35253" xr:uid="{59094EE2-EF1E-4E93-AF11-4CC222F12EFE}"/>
    <cellStyle name="Normal 2 2 2 3 3 2 4 2 3" xfId="21672" xr:uid="{0A6CB01D-D36A-4CFB-93B6-1E69E24793DF}"/>
    <cellStyle name="Normal 2 2 2 3 3 2 4 2 3 2" xfId="42040" xr:uid="{105B1E0B-2FC3-493E-8DAF-ED8E692304FD}"/>
    <cellStyle name="Normal 2 2 2 3 3 2 4 2 4" xfId="28461" xr:uid="{234091A3-0937-46C2-BF8D-D250A427D5A9}"/>
    <cellStyle name="Normal 2 2 2 3 3 2 4 2 5" xfId="48829" xr:uid="{1560FCEC-E49C-487C-92B7-15A517E12095}"/>
    <cellStyle name="Normal 2 2 2 3 3 2 4 3" xfId="12037" xr:uid="{E7EC14B6-7309-45C8-BDF0-D38554AA0EF3}"/>
    <cellStyle name="Normal 2 2 2 3 3 2 4 3 2" xfId="32405" xr:uid="{C514A66B-7147-46B3-870E-9BC364D34DE4}"/>
    <cellStyle name="Normal 2 2 2 3 3 2 4 4" xfId="18824" xr:uid="{B77DC26A-84ED-4ED7-9B5B-0C806A130D49}"/>
    <cellStyle name="Normal 2 2 2 3 3 2 4 4 2" xfId="39192" xr:uid="{7093D33A-31E7-42D7-970D-1BDE317E1427}"/>
    <cellStyle name="Normal 2 2 2 3 3 2 4 5" xfId="25613" xr:uid="{643DCB80-6A22-41C5-807B-E27FBB831D95}"/>
    <cellStyle name="Normal 2 2 2 3 3 2 4 6" xfId="45981" xr:uid="{6EDFE1DC-D871-4386-8BE2-B8FBC4A85DFC}"/>
    <cellStyle name="Normal 2 2 2 3 3 2 5" xfId="5531" xr:uid="{919643D7-C088-49BB-9855-35D704E087AB}"/>
    <cellStyle name="Normal 2 2 2 3 3 2 5 2" xfId="14173" xr:uid="{231CBCC3-A4C9-441B-B4E6-0F8F62DA67E4}"/>
    <cellStyle name="Normal 2 2 2 3 3 2 5 2 2" xfId="34541" xr:uid="{CCF57808-03A3-4952-98A7-1B6BD4A1E7F4}"/>
    <cellStyle name="Normal 2 2 2 3 3 2 5 3" xfId="20960" xr:uid="{E780591E-5A60-4756-8980-1D331F4B75E2}"/>
    <cellStyle name="Normal 2 2 2 3 3 2 5 3 2" xfId="41328" xr:uid="{E1FBABCA-D154-4F9D-A537-C01062B35BE6}"/>
    <cellStyle name="Normal 2 2 2 3 3 2 5 4" xfId="27749" xr:uid="{E9E1D81A-2124-4D2F-B366-B86ADD8EB7FF}"/>
    <cellStyle name="Normal 2 2 2 3 3 2 5 5" xfId="48117" xr:uid="{7AA9E8B6-C07D-41BF-9014-54F5BD1C267D}"/>
    <cellStyle name="Normal 2 2 2 3 3 2 6" xfId="2604" xr:uid="{42B0DEEC-F4E9-40A4-8E0A-31C4CC244ECD}"/>
    <cellStyle name="Normal 2 2 2 3 3 2 6 2" xfId="11325" xr:uid="{29BDBEE6-940D-4818-A0EC-76E8F6EFC29D}"/>
    <cellStyle name="Normal 2 2 2 3 3 2 6 2 2" xfId="31693" xr:uid="{AD67E7F3-D58E-4F41-A3DD-C4144E7A807F}"/>
    <cellStyle name="Normal 2 2 2 3 3 2 6 3" xfId="18112" xr:uid="{C2E31C4F-12BA-4FD6-AC74-6B5B73172DFD}"/>
    <cellStyle name="Normal 2 2 2 3 3 2 6 3 2" xfId="38480" xr:uid="{C81C5730-5DA0-47AA-8448-019F9892C27A}"/>
    <cellStyle name="Normal 2 2 2 3 3 2 6 4" xfId="24901" xr:uid="{FF677ACA-5788-413A-AD46-6255E4F25A1C}"/>
    <cellStyle name="Normal 2 2 2 3 3 2 6 5" xfId="45269" xr:uid="{DD535141-2C0E-45E7-B625-96D945EFDAEA}"/>
    <cellStyle name="Normal 2 2 2 3 3 2 7" xfId="10334" xr:uid="{F890325D-238B-4E0E-AC22-098072C18E9B}"/>
    <cellStyle name="Normal 2 2 2 3 3 2 7 2" xfId="30702" xr:uid="{58A8D401-FFAD-4171-B3DB-F52114A32634}"/>
    <cellStyle name="Normal 2 2 2 3 3 2 8" xfId="17121" xr:uid="{8C01C1C1-CB27-4719-BF43-5DE9BD0AE81A}"/>
    <cellStyle name="Normal 2 2 2 3 3 2 8 2" xfId="37489" xr:uid="{01AB4C2F-85BE-44E7-AE5B-5D323A02936F}"/>
    <cellStyle name="Normal 2 2 2 3 3 2 9" xfId="23910" xr:uid="{1AC49349-DD28-4FDB-BCB5-F463B84D8F19}"/>
    <cellStyle name="Normal 2 2 2 3 3 2_Exec Drivers" xfId="8656" xr:uid="{00AC98A4-BCF8-4B14-BDC1-24456E74D47A}"/>
    <cellStyle name="Normal 2 2 2 3 3 3" xfId="3612" xr:uid="{DB4478C6-7BB1-4507-BC4C-AACBABCD67A2}"/>
    <cellStyle name="Normal 2 2 2 3 3 3 2" xfId="6496" xr:uid="{F82988CF-8F66-4380-991B-B428ACB0FA42}"/>
    <cellStyle name="Normal 2 2 2 3 3 3 2 2" xfId="15138" xr:uid="{63BAD8EA-6D45-436B-B0F9-C8C1A9A93386}"/>
    <cellStyle name="Normal 2 2 2 3 3 3 2 2 2" xfId="35506" xr:uid="{E57569F8-0D1F-4D30-8463-88794C8C31D1}"/>
    <cellStyle name="Normal 2 2 2 3 3 3 2 3" xfId="21925" xr:uid="{A24D19F1-536D-46C1-B7D2-C35CC3FA38E8}"/>
    <cellStyle name="Normal 2 2 2 3 3 3 2 3 2" xfId="42293" xr:uid="{187492CA-909F-4DB6-ADE9-C62192A3A2A8}"/>
    <cellStyle name="Normal 2 2 2 3 3 3 2 4" xfId="28714" xr:uid="{ECEA9372-37C6-4732-B2F2-7C852A3F022E}"/>
    <cellStyle name="Normal 2 2 2 3 3 3 2 5" xfId="49082" xr:uid="{2CF43843-FD91-4128-B8C4-183B631135F2}"/>
    <cellStyle name="Normal 2 2 2 3 3 3 3" xfId="12290" xr:uid="{424126CC-8A4B-4883-B024-47B00E74E5FC}"/>
    <cellStyle name="Normal 2 2 2 3 3 3 3 2" xfId="32658" xr:uid="{D38A1616-9D8A-470E-96AC-B0B06D9EB723}"/>
    <cellStyle name="Normal 2 2 2 3 3 3 4" xfId="19077" xr:uid="{3BD7DF69-EF21-41F9-9005-F476CCC9249D}"/>
    <cellStyle name="Normal 2 2 2 3 3 3 4 2" xfId="39445" xr:uid="{3EE9F040-74E4-4FFA-B7CA-E8C2DCF91202}"/>
    <cellStyle name="Normal 2 2 2 3 3 3 5" xfId="25866" xr:uid="{22CE3C8C-705E-493D-8D83-361A9EFF7B9E}"/>
    <cellStyle name="Normal 2 2 2 3 3 3 6" xfId="46234" xr:uid="{EE8E553B-6179-437D-A260-7E3459CF29AD}"/>
    <cellStyle name="Normal 2 2 2 3 3 3_Exec Drivers" xfId="9071" xr:uid="{C4829894-4CF4-43B1-B3EC-EA2078214FE5}"/>
    <cellStyle name="Normal 2 2 2 3 3 4" xfId="4360" xr:uid="{82CE8CFC-6B08-44F8-829C-C8C97BA15158}"/>
    <cellStyle name="Normal 2 2 2 3 3 4 2" xfId="7208" xr:uid="{4753F538-C856-49DD-A9FE-A693EFD66C70}"/>
    <cellStyle name="Normal 2 2 2 3 3 4 2 2" xfId="15850" xr:uid="{902CE090-6AE1-4A9C-8F80-1E6CCC70FA85}"/>
    <cellStyle name="Normal 2 2 2 3 3 4 2 2 2" xfId="36218" xr:uid="{6370247B-A64A-4833-99B4-3D69E05B285A}"/>
    <cellStyle name="Normal 2 2 2 3 3 4 2 3" xfId="22637" xr:uid="{559EF367-097D-4301-A80D-7DF05665EA91}"/>
    <cellStyle name="Normal 2 2 2 3 3 4 2 3 2" xfId="43005" xr:uid="{AB3EAAD0-BAF8-4D2F-B1B7-17EE634E5344}"/>
    <cellStyle name="Normal 2 2 2 3 3 4 2 4" xfId="29426" xr:uid="{ED5067E8-CE6D-44BD-A127-6417AA0FEDBB}"/>
    <cellStyle name="Normal 2 2 2 3 3 4 2 5" xfId="49794" xr:uid="{664E5B7A-0480-46C0-95B5-FA768CE07B0D}"/>
    <cellStyle name="Normal 2 2 2 3 3 4 3" xfId="13002" xr:uid="{5F8FDC4F-C3D7-4A75-9099-36547DC2BB00}"/>
    <cellStyle name="Normal 2 2 2 3 3 4 3 2" xfId="33370" xr:uid="{D6F49EDA-4413-4832-B4C4-C9F9D89FEEED}"/>
    <cellStyle name="Normal 2 2 2 3 3 4 4" xfId="19789" xr:uid="{F91286A3-2073-49BD-AAFC-2EFEF01C310F}"/>
    <cellStyle name="Normal 2 2 2 3 3 4 4 2" xfId="40157" xr:uid="{6112D26D-E95B-4EFE-84B9-777AD03D1E29}"/>
    <cellStyle name="Normal 2 2 2 3 3 4 5" xfId="26578" xr:uid="{A137070E-E3E3-496B-82DF-904F424ABCB6}"/>
    <cellStyle name="Normal 2 2 2 3 3 4 6" xfId="46946" xr:uid="{312226B9-BBAD-49F1-9884-4017600B6D3B}"/>
    <cellStyle name="Normal 2 2 2 3 3 5" xfId="2864" xr:uid="{1FE4B197-DF3E-4AFB-8871-66E6E6C2C686}"/>
    <cellStyle name="Normal 2 2 2 3 3 5 2" xfId="5784" xr:uid="{3E76D05A-4AD1-4712-8456-7D1CF189F7E6}"/>
    <cellStyle name="Normal 2 2 2 3 3 5 2 2" xfId="14426" xr:uid="{790B4726-958C-4E36-B342-0117C741F87E}"/>
    <cellStyle name="Normal 2 2 2 3 3 5 2 2 2" xfId="34794" xr:uid="{4FF2ECFA-B5C6-4296-911D-0F6C853CA3F1}"/>
    <cellStyle name="Normal 2 2 2 3 3 5 2 3" xfId="21213" xr:uid="{9C49BF1D-A965-42AD-9A3E-91E27EFF1DE5}"/>
    <cellStyle name="Normal 2 2 2 3 3 5 2 3 2" xfId="41581" xr:uid="{E43A2DF3-589F-46C8-B152-1A0E043537DA}"/>
    <cellStyle name="Normal 2 2 2 3 3 5 2 4" xfId="28002" xr:uid="{851EC599-44D7-41C3-BF89-40A6801B0DB5}"/>
    <cellStyle name="Normal 2 2 2 3 3 5 2 5" xfId="48370" xr:uid="{7DE9E9DA-A1A6-42DA-BC25-F57E8E037B37}"/>
    <cellStyle name="Normal 2 2 2 3 3 5 3" xfId="11578" xr:uid="{24EAFC9A-7879-4109-AFBF-9C83E9567038}"/>
    <cellStyle name="Normal 2 2 2 3 3 5 3 2" xfId="31946" xr:uid="{CA9F7F3F-738C-4728-B505-FDAA9A1E4FD9}"/>
    <cellStyle name="Normal 2 2 2 3 3 5 4" xfId="18365" xr:uid="{B377C16D-9E17-495D-90EE-21E03E8A8240}"/>
    <cellStyle name="Normal 2 2 2 3 3 5 4 2" xfId="38733" xr:uid="{AC3BD21A-A725-4413-B464-8623B5CF4134}"/>
    <cellStyle name="Normal 2 2 2 3 3 5 5" xfId="25154" xr:uid="{CB242273-D624-4759-9B03-359773BC3ED7}"/>
    <cellStyle name="Normal 2 2 2 3 3 5 6" xfId="45522" xr:uid="{70396290-AECF-4B89-B6FA-4868492429FB}"/>
    <cellStyle name="Normal 2 2 2 3 3 6" xfId="5072" xr:uid="{04D7E85C-6E90-41D1-8AD5-0D7351135C5F}"/>
    <cellStyle name="Normal 2 2 2 3 3 6 2" xfId="13714" xr:uid="{1825348D-6C5F-47D3-B17B-D774689B287D}"/>
    <cellStyle name="Normal 2 2 2 3 3 6 2 2" xfId="34082" xr:uid="{6B1EFB9F-5EC2-4BBE-921A-38D61169FF94}"/>
    <cellStyle name="Normal 2 2 2 3 3 6 3" xfId="20501" xr:uid="{3455D00B-A695-4EE3-BA0A-04CA75FB6A6B}"/>
    <cellStyle name="Normal 2 2 2 3 3 6 3 2" xfId="40869" xr:uid="{3EB1219F-7D11-4E7F-9BAF-560C7EBD24EF}"/>
    <cellStyle name="Normal 2 2 2 3 3 6 4" xfId="27290" xr:uid="{45CDFA63-DCB8-4264-A485-35DA2B3E7348}"/>
    <cellStyle name="Normal 2 2 2 3 3 6 5" xfId="47658" xr:uid="{0BD44A6E-94F3-4BC8-8D0B-986111919DF7}"/>
    <cellStyle name="Normal 2 2 2 3 3 7" xfId="1983" xr:uid="{4869E4AF-619A-4F27-9217-C847E1D3A3D9}"/>
    <cellStyle name="Normal 2 2 2 3 3 7 2" xfId="10866" xr:uid="{0E4D76ED-2B3A-4EC2-B44C-4ABF76B2B202}"/>
    <cellStyle name="Normal 2 2 2 3 3 7 2 2" xfId="31234" xr:uid="{FA9FD9B3-A5F7-4669-BB5B-F467394F9A79}"/>
    <cellStyle name="Normal 2 2 2 3 3 7 3" xfId="17653" xr:uid="{45D2A6FB-EDEA-4E5E-8778-4E12A226C2CA}"/>
    <cellStyle name="Normal 2 2 2 3 3 7 3 2" xfId="38021" xr:uid="{844F3E0A-7937-47A4-A335-DEA1FA5ADDA6}"/>
    <cellStyle name="Normal 2 2 2 3 3 7 4" xfId="24442" xr:uid="{553D3CF6-6499-477D-8DD5-67255271A458}"/>
    <cellStyle name="Normal 2 2 2 3 3 7 5" xfId="44810" xr:uid="{83629BBA-B167-4779-8E6E-81E3B9C31BD8}"/>
    <cellStyle name="Normal 2 2 2 3 3 8" xfId="9750" xr:uid="{3C2EC569-2FF9-4A86-B39E-A57427B3EED4}"/>
    <cellStyle name="Normal 2 2 2 3 3 8 2" xfId="30118" xr:uid="{C43505B6-A2EE-4CF8-B123-D6FCD34C12A4}"/>
    <cellStyle name="Normal 2 2 2 3 3 9" xfId="16538" xr:uid="{AC7A439C-D325-4574-B25E-A78C77AD053C}"/>
    <cellStyle name="Normal 2 2 2 3 3 9 2" xfId="36906" xr:uid="{C377215E-2CB7-4D22-8D58-F812EE71E833}"/>
    <cellStyle name="Normal 2 2 2 3 3_Exec Drivers" xfId="9246" xr:uid="{23D73918-CCB4-40E1-B4FC-448FF81F5052}"/>
    <cellStyle name="Normal 2 2 2 3 30" xfId="419" xr:uid="{44D0EE0F-9916-430A-82A8-F9430121C122}"/>
    <cellStyle name="Normal 2 2 2 3 30 10" xfId="23508" xr:uid="{6F44C9B8-AA57-4850-BE67-CC7EF392B638}"/>
    <cellStyle name="Normal 2 2 2 3 30 11" xfId="43876" xr:uid="{0C0567CC-3129-49CC-B659-1AFA6407FFE9}"/>
    <cellStyle name="Normal 2 2 2 3 30 2" xfId="1599" xr:uid="{26CAF0C8-D0F8-4033-85D5-09C6AD9A3EBB}"/>
    <cellStyle name="Normal 2 2 2 3 30 2 10" xfId="44459" xr:uid="{7839D45A-DEFF-4EA4-80CD-B0840BEAA684}"/>
    <cellStyle name="Normal 2 2 2 3 30 2 2" xfId="4133" xr:uid="{720E8671-C595-4A3F-9DE9-ED8DF08CDA8E}"/>
    <cellStyle name="Normal 2 2 2 3 30 2 2 2" xfId="6981" xr:uid="{D9C12162-0A58-4A8B-B705-3D8A75EA5EFB}"/>
    <cellStyle name="Normal 2 2 2 3 30 2 2 2 2" xfId="15623" xr:uid="{020F4195-0116-49F5-831F-E533A214EC77}"/>
    <cellStyle name="Normal 2 2 2 3 30 2 2 2 2 2" xfId="35991" xr:uid="{1A0F4118-8177-4686-8C80-9C6B71C67CEA}"/>
    <cellStyle name="Normal 2 2 2 3 30 2 2 2 3" xfId="22410" xr:uid="{87486EDE-33D1-48F6-94D2-25557644C8DF}"/>
    <cellStyle name="Normal 2 2 2 3 30 2 2 2 3 2" xfId="42778" xr:uid="{83C5D0D6-7240-4EFB-8E56-00C63095D34C}"/>
    <cellStyle name="Normal 2 2 2 3 30 2 2 2 4" xfId="29199" xr:uid="{42FD6791-5C69-4B95-BB81-9546D4D18204}"/>
    <cellStyle name="Normal 2 2 2 3 30 2 2 2 5" xfId="49567" xr:uid="{4C9CAD22-54D6-4237-B5B8-002C1821D280}"/>
    <cellStyle name="Normal 2 2 2 3 30 2 2 3" xfId="12775" xr:uid="{DC284993-B604-4A48-B0D8-8A3B20383CC1}"/>
    <cellStyle name="Normal 2 2 2 3 30 2 2 3 2" xfId="33143" xr:uid="{204384A2-F022-4353-8E57-1784D3192F56}"/>
    <cellStyle name="Normal 2 2 2 3 30 2 2 4" xfId="19562" xr:uid="{D321391E-37AE-4879-97B2-A1A67B9D07D4}"/>
    <cellStyle name="Normal 2 2 2 3 30 2 2 4 2" xfId="39930" xr:uid="{EF957333-DEDF-4123-8018-F678F28E5CDF}"/>
    <cellStyle name="Normal 2 2 2 3 30 2 2 5" xfId="26351" xr:uid="{E99FDFAE-D816-4D1A-9BA9-AE14275922B1}"/>
    <cellStyle name="Normal 2 2 2 3 30 2 2 6" xfId="46719" xr:uid="{96261AE6-469F-41E4-82BC-6D292E1640F0}"/>
    <cellStyle name="Normal 2 2 2 3 30 2 2_Exec Drivers" xfId="8427" xr:uid="{F393601F-D8CF-44C4-9610-B5007E919A78}"/>
    <cellStyle name="Normal 2 2 2 3 30 2 3" xfId="4845" xr:uid="{268A9D82-AE33-429F-AEDC-B554902B425D}"/>
    <cellStyle name="Normal 2 2 2 3 30 2 3 2" xfId="7693" xr:uid="{645CF743-A32C-440A-A447-5C7F6805147A}"/>
    <cellStyle name="Normal 2 2 2 3 30 2 3 2 2" xfId="16335" xr:uid="{B7E47C48-FBFF-47C3-B62F-BF4070EA2770}"/>
    <cellStyle name="Normal 2 2 2 3 30 2 3 2 2 2" xfId="36703" xr:uid="{BB107941-78E9-4C81-BE6E-5990FC27CB1B}"/>
    <cellStyle name="Normal 2 2 2 3 30 2 3 2 3" xfId="23122" xr:uid="{1A9193B3-91F6-451D-A6EE-FF5FC5D81224}"/>
    <cellStyle name="Normal 2 2 2 3 30 2 3 2 3 2" xfId="43490" xr:uid="{70A27154-0DD4-4157-8694-A5B1C8426744}"/>
    <cellStyle name="Normal 2 2 2 3 30 2 3 2 4" xfId="29911" xr:uid="{CEFE9FF1-798A-4CF6-A4A1-F49D91B29AAC}"/>
    <cellStyle name="Normal 2 2 2 3 30 2 3 2 5" xfId="50279" xr:uid="{A14E32D4-D703-42D6-92F0-B2563BF9782D}"/>
    <cellStyle name="Normal 2 2 2 3 30 2 3 3" xfId="13487" xr:uid="{07B0D818-0FC1-4698-9943-FC9ED515E19B}"/>
    <cellStyle name="Normal 2 2 2 3 30 2 3 3 2" xfId="33855" xr:uid="{4E6ED5E0-2C40-4DEA-B287-9D89318C4045}"/>
    <cellStyle name="Normal 2 2 2 3 30 2 3 4" xfId="20274" xr:uid="{ED4039A9-8ED8-4F2D-AD14-6636D27EA245}"/>
    <cellStyle name="Normal 2 2 2 3 30 2 3 4 2" xfId="40642" xr:uid="{19A1B681-30B2-406D-B2FC-B1164024C471}"/>
    <cellStyle name="Normal 2 2 2 3 30 2 3 5" xfId="27063" xr:uid="{6E3252E8-8C0C-4743-B095-E77E02CD24F8}"/>
    <cellStyle name="Normal 2 2 2 3 30 2 3 6" xfId="47431" xr:uid="{034A300B-2EF2-49D8-81A4-3A09A213CBAF}"/>
    <cellStyle name="Normal 2 2 2 3 30 2 4" xfId="3385" xr:uid="{9F5881F0-04F7-402D-B2F9-B02AF1DCF049}"/>
    <cellStyle name="Normal 2 2 2 3 30 2 4 2" xfId="6269" xr:uid="{399A946B-B5F0-4BDB-9219-971D7EEC619D}"/>
    <cellStyle name="Normal 2 2 2 3 30 2 4 2 2" xfId="14911" xr:uid="{1B8650E7-9288-4F57-A359-F909CF48ABBC}"/>
    <cellStyle name="Normal 2 2 2 3 30 2 4 2 2 2" xfId="35279" xr:uid="{D54E4858-EC55-4D9D-8649-C3ED390108A1}"/>
    <cellStyle name="Normal 2 2 2 3 30 2 4 2 3" xfId="21698" xr:uid="{11FF24C3-245E-4019-95CA-188E45E9EA96}"/>
    <cellStyle name="Normal 2 2 2 3 30 2 4 2 3 2" xfId="42066" xr:uid="{CCBF3E79-B41D-4152-9314-9E809DFC6921}"/>
    <cellStyle name="Normal 2 2 2 3 30 2 4 2 4" xfId="28487" xr:uid="{1E6BE245-20A1-42E8-BB46-E96D8B7CFE3C}"/>
    <cellStyle name="Normal 2 2 2 3 30 2 4 2 5" xfId="48855" xr:uid="{4C911669-EE64-419C-A2A0-014B5A7C1712}"/>
    <cellStyle name="Normal 2 2 2 3 30 2 4 3" xfId="12063" xr:uid="{46D776ED-AFDF-4C59-8A52-C1D969D3FDDD}"/>
    <cellStyle name="Normal 2 2 2 3 30 2 4 3 2" xfId="32431" xr:uid="{84658B34-4235-4019-B319-E02B9EBE9B01}"/>
    <cellStyle name="Normal 2 2 2 3 30 2 4 4" xfId="18850" xr:uid="{2BFDFCEB-8F3D-42A7-815D-9AC0BBEAFC7C}"/>
    <cellStyle name="Normal 2 2 2 3 30 2 4 4 2" xfId="39218" xr:uid="{B7720C21-9BC9-4317-9FF0-0871C760DEC7}"/>
    <cellStyle name="Normal 2 2 2 3 30 2 4 5" xfId="25639" xr:uid="{8A3C9BB5-C4EE-4671-ABAF-FFF759C95F4D}"/>
    <cellStyle name="Normal 2 2 2 3 30 2 4 6" xfId="46007" xr:uid="{D2D33C55-CC0E-4402-9ACD-5A37D55847BA}"/>
    <cellStyle name="Normal 2 2 2 3 30 2 5" xfId="5557" xr:uid="{8F05D8FB-F6FF-4053-BB01-B72C4E847BB8}"/>
    <cellStyle name="Normal 2 2 2 3 30 2 5 2" xfId="14199" xr:uid="{524E35BF-F267-4D1C-B9F6-57AC84D19876}"/>
    <cellStyle name="Normal 2 2 2 3 30 2 5 2 2" xfId="34567" xr:uid="{B2CA857A-C6A4-4D06-8BAF-E0C32B5C2E9E}"/>
    <cellStyle name="Normal 2 2 2 3 30 2 5 3" xfId="20986" xr:uid="{A1949C3A-C4AF-4500-9E8D-3CA44F34DFCC}"/>
    <cellStyle name="Normal 2 2 2 3 30 2 5 3 2" xfId="41354" xr:uid="{48B201BE-6C7C-48DF-A6B4-20B8BF49639A}"/>
    <cellStyle name="Normal 2 2 2 3 30 2 5 4" xfId="27775" xr:uid="{E5B4BCE0-90A2-412F-9BC5-5B4154889957}"/>
    <cellStyle name="Normal 2 2 2 3 30 2 5 5" xfId="48143" xr:uid="{4D5540C3-4709-4264-ADD3-CCCC31B63B35}"/>
    <cellStyle name="Normal 2 2 2 3 30 2 6" xfId="2636" xr:uid="{0401F743-6E78-4204-BB2E-3B19A94C415F}"/>
    <cellStyle name="Normal 2 2 2 3 30 2 6 2" xfId="11351" xr:uid="{4ECF9B2A-34C5-4040-A2BD-52F12E17D637}"/>
    <cellStyle name="Normal 2 2 2 3 30 2 6 2 2" xfId="31719" xr:uid="{E253DCE0-A040-48CD-A110-4F7498197311}"/>
    <cellStyle name="Normal 2 2 2 3 30 2 6 3" xfId="18138" xr:uid="{E545DF68-D0CA-453B-AFB4-6054CE952E1F}"/>
    <cellStyle name="Normal 2 2 2 3 30 2 6 3 2" xfId="38506" xr:uid="{869F53B3-621F-4271-A255-79768945A749}"/>
    <cellStyle name="Normal 2 2 2 3 30 2 6 4" xfId="24927" xr:uid="{1A78D960-7F5C-48A7-8C45-AE2C27BE9E1B}"/>
    <cellStyle name="Normal 2 2 2 3 30 2 6 5" xfId="45295" xr:uid="{4D356DA9-3980-49C2-9953-47DB9C107C33}"/>
    <cellStyle name="Normal 2 2 2 3 30 2 7" xfId="10515" xr:uid="{2AB4C315-1DA3-4FFC-A9BC-789AF7234683}"/>
    <cellStyle name="Normal 2 2 2 3 30 2 7 2" xfId="30883" xr:uid="{47C70126-E748-41BE-9D9A-5087CFE663A6}"/>
    <cellStyle name="Normal 2 2 2 3 30 2 8" xfId="17302" xr:uid="{81C90B66-175C-4C7A-B3C7-C701637A9560}"/>
    <cellStyle name="Normal 2 2 2 3 30 2 8 2" xfId="37670" xr:uid="{6DB69AFE-8321-48F7-9CE9-98F700A235D6}"/>
    <cellStyle name="Normal 2 2 2 3 30 2 9" xfId="24091" xr:uid="{27A38D87-8D96-4393-BC0F-C560F109E3AD}"/>
    <cellStyle name="Normal 2 2 2 3 30 2_Exec Drivers" xfId="9713" xr:uid="{E31764C6-89AF-4207-A2E5-6420956738DD}"/>
    <cellStyle name="Normal 2 2 2 3 30 3" xfId="3613" xr:uid="{0A0A3B88-5E9A-4B60-86AB-7B78F1C9B45A}"/>
    <cellStyle name="Normal 2 2 2 3 30 3 2" xfId="6497" xr:uid="{ABA5B618-EAC3-485B-B16F-FB5479DFF651}"/>
    <cellStyle name="Normal 2 2 2 3 30 3 2 2" xfId="15139" xr:uid="{BE732930-54E1-4A87-A920-72434BBFC0FD}"/>
    <cellStyle name="Normal 2 2 2 3 30 3 2 2 2" xfId="35507" xr:uid="{AA7C8205-E97F-416B-87A3-B9F5A4DA5A82}"/>
    <cellStyle name="Normal 2 2 2 3 30 3 2 3" xfId="21926" xr:uid="{4609350E-0D0B-4416-B844-7EFB1543B268}"/>
    <cellStyle name="Normal 2 2 2 3 30 3 2 3 2" xfId="42294" xr:uid="{4F27FDE1-8D22-4A26-8C01-45E21093D152}"/>
    <cellStyle name="Normal 2 2 2 3 30 3 2 4" xfId="28715" xr:uid="{7E552A37-3C92-42B8-8B1C-7D283D8C8EC5}"/>
    <cellStyle name="Normal 2 2 2 3 30 3 2 5" xfId="49083" xr:uid="{F9327ED9-B0DD-4D29-BA08-A697B1347B84}"/>
    <cellStyle name="Normal 2 2 2 3 30 3 3" xfId="12291" xr:uid="{DE12B046-3BA9-479F-BD32-B6D228F093E2}"/>
    <cellStyle name="Normal 2 2 2 3 30 3 3 2" xfId="32659" xr:uid="{8B73A2AF-96F8-46E0-BD55-89DC791ED717}"/>
    <cellStyle name="Normal 2 2 2 3 30 3 4" xfId="19078" xr:uid="{55F58214-2BAB-49FE-AC85-BC2FDC2D5E4B}"/>
    <cellStyle name="Normal 2 2 2 3 30 3 4 2" xfId="39446" xr:uid="{41FF0BCE-67D7-4192-B3C2-802402B6F6F8}"/>
    <cellStyle name="Normal 2 2 2 3 30 3 5" xfId="25867" xr:uid="{4CFFDF1D-9071-4485-95A9-7F20BF0F7E0D}"/>
    <cellStyle name="Normal 2 2 2 3 30 3 6" xfId="46235" xr:uid="{58111347-9BEA-42DF-AF3C-1E818B51B5A2}"/>
    <cellStyle name="Normal 2 2 2 3 30 3_Exec Drivers" xfId="8519" xr:uid="{F514798D-E61B-4F29-884D-C99D0C058874}"/>
    <cellStyle name="Normal 2 2 2 3 30 4" xfId="4361" xr:uid="{297209C8-2127-400B-A9B1-5011E0DD545F}"/>
    <cellStyle name="Normal 2 2 2 3 30 4 2" xfId="7209" xr:uid="{C01CF591-9BD1-4322-BF20-143A10FD3EE6}"/>
    <cellStyle name="Normal 2 2 2 3 30 4 2 2" xfId="15851" xr:uid="{6C83C0DF-CCCC-4356-9887-AA228502481B}"/>
    <cellStyle name="Normal 2 2 2 3 30 4 2 2 2" xfId="36219" xr:uid="{149F6B7D-A918-411D-8D54-3447D33736C1}"/>
    <cellStyle name="Normal 2 2 2 3 30 4 2 3" xfId="22638" xr:uid="{3DFE2BBC-E6FC-4AAE-BD51-8A497AA37643}"/>
    <cellStyle name="Normal 2 2 2 3 30 4 2 3 2" xfId="43006" xr:uid="{9976D921-D12E-4C4C-9B58-5EA07EB53B14}"/>
    <cellStyle name="Normal 2 2 2 3 30 4 2 4" xfId="29427" xr:uid="{9EA833E0-8F33-4322-A96F-43C583B09FB5}"/>
    <cellStyle name="Normal 2 2 2 3 30 4 2 5" xfId="49795" xr:uid="{852F181D-8DBF-42BA-A344-5157D0BB1AA1}"/>
    <cellStyle name="Normal 2 2 2 3 30 4 3" xfId="13003" xr:uid="{0F8FCB45-75AB-45A8-A427-23E7E66AC314}"/>
    <cellStyle name="Normal 2 2 2 3 30 4 3 2" xfId="33371" xr:uid="{BF081DF8-439D-444E-BB28-038723B40764}"/>
    <cellStyle name="Normal 2 2 2 3 30 4 4" xfId="19790" xr:uid="{7008EDC3-0E13-45B8-8908-AAE3EBFF684C}"/>
    <cellStyle name="Normal 2 2 2 3 30 4 4 2" xfId="40158" xr:uid="{2BBC0FBC-A12A-452D-9EAF-932B56E999C2}"/>
    <cellStyle name="Normal 2 2 2 3 30 4 5" xfId="26579" xr:uid="{7DDDD7D1-31F9-444D-B2E7-F4C175FA5850}"/>
    <cellStyle name="Normal 2 2 2 3 30 4 6" xfId="46947" xr:uid="{132E962C-1D88-4F43-93B1-88102A6B142A}"/>
    <cellStyle name="Normal 2 2 2 3 30 5" xfId="2865" xr:uid="{E9665D21-A3BF-43A5-BD30-414AB6E60C59}"/>
    <cellStyle name="Normal 2 2 2 3 30 5 2" xfId="5785" xr:uid="{BBC58E33-866F-46F4-92A6-216ADD4276AA}"/>
    <cellStyle name="Normal 2 2 2 3 30 5 2 2" xfId="14427" xr:uid="{274EEA06-693A-4379-90EE-757F9B481706}"/>
    <cellStyle name="Normal 2 2 2 3 30 5 2 2 2" xfId="34795" xr:uid="{86A0CFD7-AFD1-42C0-826A-58488B86614F}"/>
    <cellStyle name="Normal 2 2 2 3 30 5 2 3" xfId="21214" xr:uid="{2F41AE3A-760D-4CAE-B4A8-A2001F542683}"/>
    <cellStyle name="Normal 2 2 2 3 30 5 2 3 2" xfId="41582" xr:uid="{833537DB-350B-4F27-B2BC-8ACC6C3A3D5C}"/>
    <cellStyle name="Normal 2 2 2 3 30 5 2 4" xfId="28003" xr:uid="{079B4509-B63C-4805-BFA7-645FDD4864BA}"/>
    <cellStyle name="Normal 2 2 2 3 30 5 2 5" xfId="48371" xr:uid="{BFA0B0F0-8FA0-4F4B-9828-F32A481D308B}"/>
    <cellStyle name="Normal 2 2 2 3 30 5 3" xfId="11579" xr:uid="{BF39F3DF-8F53-4495-A1F5-BAA992B3DCC7}"/>
    <cellStyle name="Normal 2 2 2 3 30 5 3 2" xfId="31947" xr:uid="{4E8A751E-1D4F-4791-818B-ADEBA559C070}"/>
    <cellStyle name="Normal 2 2 2 3 30 5 4" xfId="18366" xr:uid="{81DD8B01-5BB4-4E10-9C2D-CDF47F504D58}"/>
    <cellStyle name="Normal 2 2 2 3 30 5 4 2" xfId="38734" xr:uid="{6A9A9CB4-0535-478B-9C67-4B4771BA2B34}"/>
    <cellStyle name="Normal 2 2 2 3 30 5 5" xfId="25155" xr:uid="{A6E643FA-77AA-4285-A9A1-132DA403147E}"/>
    <cellStyle name="Normal 2 2 2 3 30 5 6" xfId="45523" xr:uid="{B4418039-4F00-4B56-9C88-1856F06C154A}"/>
    <cellStyle name="Normal 2 2 2 3 30 6" xfId="5073" xr:uid="{7A4F689E-1CCE-4B83-BA70-31DAE5A0575A}"/>
    <cellStyle name="Normal 2 2 2 3 30 6 2" xfId="13715" xr:uid="{19F0A9C3-D47A-4542-AD26-4B95AF8D53D7}"/>
    <cellStyle name="Normal 2 2 2 3 30 6 2 2" xfId="34083" xr:uid="{F944EB38-5DD3-480E-AAE6-C4194CD57268}"/>
    <cellStyle name="Normal 2 2 2 3 30 6 3" xfId="20502" xr:uid="{DBCBC2B5-9AA5-43EB-A4B4-CA9B20FD5255}"/>
    <cellStyle name="Normal 2 2 2 3 30 6 3 2" xfId="40870" xr:uid="{D04499B2-B1DC-462E-B13F-DDEDCAB74865}"/>
    <cellStyle name="Normal 2 2 2 3 30 6 4" xfId="27291" xr:uid="{42136BB0-0B02-4149-9E3D-C55A3D0A5549}"/>
    <cellStyle name="Normal 2 2 2 3 30 6 5" xfId="47659" xr:uid="{EE89EED3-98FD-4397-BF79-01471E477587}"/>
    <cellStyle name="Normal 2 2 2 3 30 7" xfId="1984" xr:uid="{E3EA8C62-1137-4CC2-A85C-02CDAE46D97A}"/>
    <cellStyle name="Normal 2 2 2 3 30 7 2" xfId="10867" xr:uid="{77198B20-031D-4774-873D-85B23D46A054}"/>
    <cellStyle name="Normal 2 2 2 3 30 7 2 2" xfId="31235" xr:uid="{101F231A-8697-403A-B7D7-0C8C64A6C858}"/>
    <cellStyle name="Normal 2 2 2 3 30 7 3" xfId="17654" xr:uid="{D08BFB6D-9D8A-4D1E-BF20-19CD40F013F2}"/>
    <cellStyle name="Normal 2 2 2 3 30 7 3 2" xfId="38022" xr:uid="{A5D2B9FB-24FE-43FB-810E-6B25FA4FDD00}"/>
    <cellStyle name="Normal 2 2 2 3 30 7 4" xfId="24443" xr:uid="{6EBDCE05-647C-4C23-85E4-17C6156B12AA}"/>
    <cellStyle name="Normal 2 2 2 3 30 7 5" xfId="44811" xr:uid="{90609568-8B27-4A26-9BD2-291624C98BE8}"/>
    <cellStyle name="Normal 2 2 2 3 30 8" xfId="9931" xr:uid="{3B949EAE-C695-40EF-A4E2-5B5AF025C337}"/>
    <cellStyle name="Normal 2 2 2 3 30 8 2" xfId="30299" xr:uid="{B0014694-F893-4979-B67E-467E87BDD6F9}"/>
    <cellStyle name="Normal 2 2 2 3 30 9" xfId="16719" xr:uid="{0EF52631-7A16-40B9-A6A7-90F18092FC23}"/>
    <cellStyle name="Normal 2 2 2 3 30 9 2" xfId="37087" xr:uid="{3252CA73-BC79-4A0A-99BA-095EC3DCE64A}"/>
    <cellStyle name="Normal 2 2 2 3 30_Exec Drivers" xfId="8499" xr:uid="{59457219-9F64-477F-A0F2-E2D050E73E02}"/>
    <cellStyle name="Normal 2 2 2 3 31" xfId="434" xr:uid="{85512BF0-6C1C-4B40-947D-DA0795BCF9A9}"/>
    <cellStyle name="Normal 2 2 2 3 31 10" xfId="23516" xr:uid="{DB59F36E-A580-4EA0-8D5A-40602A88A5B2}"/>
    <cellStyle name="Normal 2 2 2 3 31 11" xfId="43884" xr:uid="{B75298FA-ECC2-4B15-B5F7-7CADE5A6F7F2}"/>
    <cellStyle name="Normal 2 2 2 3 31 2" xfId="1607" xr:uid="{A607CFE8-6BDD-455F-900E-2DFF9514F744}"/>
    <cellStyle name="Normal 2 2 2 3 31 2 10" xfId="44467" xr:uid="{90E0B1B1-3714-4673-B431-0B45F44950DC}"/>
    <cellStyle name="Normal 2 2 2 3 31 2 2" xfId="4141" xr:uid="{7CA210F9-033E-4153-8047-452337FA9AC5}"/>
    <cellStyle name="Normal 2 2 2 3 31 2 2 2" xfId="6989" xr:uid="{A4534EBB-8072-4FA3-8736-F0BFB8383DF9}"/>
    <cellStyle name="Normal 2 2 2 3 31 2 2 2 2" xfId="15631" xr:uid="{01D87BD1-E72D-4E78-9082-D186A2E729EC}"/>
    <cellStyle name="Normal 2 2 2 3 31 2 2 2 2 2" xfId="35999" xr:uid="{2F7F1D8A-477F-49A2-B737-09D4DABDCF24}"/>
    <cellStyle name="Normal 2 2 2 3 31 2 2 2 3" xfId="22418" xr:uid="{C9451942-23C4-4ADE-B485-1A11F9C1AF2F}"/>
    <cellStyle name="Normal 2 2 2 3 31 2 2 2 3 2" xfId="42786" xr:uid="{C56E5BB7-1DD6-465E-B739-39FAADAA9529}"/>
    <cellStyle name="Normal 2 2 2 3 31 2 2 2 4" xfId="29207" xr:uid="{D62B2721-A2AB-4DE6-82A9-6A0F6A7224A6}"/>
    <cellStyle name="Normal 2 2 2 3 31 2 2 2 5" xfId="49575" xr:uid="{E40B803D-D799-48B7-BDF8-EB51871E446C}"/>
    <cellStyle name="Normal 2 2 2 3 31 2 2 3" xfId="12783" xr:uid="{B0814A00-88C2-4CF6-93E6-8CA15C47AF93}"/>
    <cellStyle name="Normal 2 2 2 3 31 2 2 3 2" xfId="33151" xr:uid="{F6DCBE5A-01A1-4069-9BC4-A405FD9BAB19}"/>
    <cellStyle name="Normal 2 2 2 3 31 2 2 4" xfId="19570" xr:uid="{87F9C434-9D8F-4477-8234-A53148036185}"/>
    <cellStyle name="Normal 2 2 2 3 31 2 2 4 2" xfId="39938" xr:uid="{A14AEA31-85A3-48BC-ABD2-9B5E4E8F2612}"/>
    <cellStyle name="Normal 2 2 2 3 31 2 2 5" xfId="26359" xr:uid="{4B6128BF-F519-4AAE-A4CF-05580514D970}"/>
    <cellStyle name="Normal 2 2 2 3 31 2 2 6" xfId="46727" xr:uid="{D08DE3F2-E90D-40D9-8A7E-FE45C8D54409}"/>
    <cellStyle name="Normal 2 2 2 3 31 2 2_Exec Drivers" xfId="8786" xr:uid="{2A923FE2-1285-48EE-BC57-A1495041EE64}"/>
    <cellStyle name="Normal 2 2 2 3 31 2 3" xfId="4853" xr:uid="{04C0201C-1F4A-4F51-86E4-F747326402CB}"/>
    <cellStyle name="Normal 2 2 2 3 31 2 3 2" xfId="7701" xr:uid="{F4933A4D-CB43-4C78-BCEA-C10AC0017E41}"/>
    <cellStyle name="Normal 2 2 2 3 31 2 3 2 2" xfId="16343" xr:uid="{263A7A26-1FF7-44F8-BFA1-03BF1143C49F}"/>
    <cellStyle name="Normal 2 2 2 3 31 2 3 2 2 2" xfId="36711" xr:uid="{B767A5CD-5AB1-4AFD-A9B8-8785D01FB073}"/>
    <cellStyle name="Normal 2 2 2 3 31 2 3 2 3" xfId="23130" xr:uid="{223CCA14-13B9-44FB-A1CA-459A06E57D63}"/>
    <cellStyle name="Normal 2 2 2 3 31 2 3 2 3 2" xfId="43498" xr:uid="{F836A3A5-3406-4CF2-B8D1-34FBAC18F8C1}"/>
    <cellStyle name="Normal 2 2 2 3 31 2 3 2 4" xfId="29919" xr:uid="{48BAAC9A-02AA-45B5-9CB9-E172C9992895}"/>
    <cellStyle name="Normal 2 2 2 3 31 2 3 2 5" xfId="50287" xr:uid="{89773267-ECF9-40DC-9D0E-17080D0B35C1}"/>
    <cellStyle name="Normal 2 2 2 3 31 2 3 3" xfId="13495" xr:uid="{1C2DC0A0-B708-46D4-852C-AF3F713D1A85}"/>
    <cellStyle name="Normal 2 2 2 3 31 2 3 3 2" xfId="33863" xr:uid="{DC074B86-6806-4DD9-8412-584B9D3E1EDB}"/>
    <cellStyle name="Normal 2 2 2 3 31 2 3 4" xfId="20282" xr:uid="{7702C31D-A4A5-4630-B9A0-1F2ECF8A8B7A}"/>
    <cellStyle name="Normal 2 2 2 3 31 2 3 4 2" xfId="40650" xr:uid="{49497205-77C5-4F30-B60A-A7B58FC63548}"/>
    <cellStyle name="Normal 2 2 2 3 31 2 3 5" xfId="27071" xr:uid="{D0B1BBAB-5C8E-4FFF-80C4-A4F3F1DA5DAB}"/>
    <cellStyle name="Normal 2 2 2 3 31 2 3 6" xfId="47439" xr:uid="{53ECB90B-AB61-4871-A75D-4093FF649D83}"/>
    <cellStyle name="Normal 2 2 2 3 31 2 4" xfId="3393" xr:uid="{97D587E3-BCAA-46A0-AC75-EAC9E0AE2BE3}"/>
    <cellStyle name="Normal 2 2 2 3 31 2 4 2" xfId="6277" xr:uid="{ABE1D5DC-61FD-418D-A9CF-58A29E1F8159}"/>
    <cellStyle name="Normal 2 2 2 3 31 2 4 2 2" xfId="14919" xr:uid="{0911AB5D-42C8-4A8E-B4D7-491F45EA3E59}"/>
    <cellStyle name="Normal 2 2 2 3 31 2 4 2 2 2" xfId="35287" xr:uid="{5757023F-F9F4-4147-843F-17383F130B50}"/>
    <cellStyle name="Normal 2 2 2 3 31 2 4 2 3" xfId="21706" xr:uid="{31A6ABBC-903A-49B1-8814-3210AE6D39B5}"/>
    <cellStyle name="Normal 2 2 2 3 31 2 4 2 3 2" xfId="42074" xr:uid="{9053EE76-C9B3-400B-8A29-00B5271DB452}"/>
    <cellStyle name="Normal 2 2 2 3 31 2 4 2 4" xfId="28495" xr:uid="{2E85B515-27B3-42F3-B061-3D40330BE696}"/>
    <cellStyle name="Normal 2 2 2 3 31 2 4 2 5" xfId="48863" xr:uid="{81F44142-6FA3-4C14-84E2-415BAA5656E2}"/>
    <cellStyle name="Normal 2 2 2 3 31 2 4 3" xfId="12071" xr:uid="{CF3B5F4B-D3B0-4DB6-9DC6-60FB7A12291C}"/>
    <cellStyle name="Normal 2 2 2 3 31 2 4 3 2" xfId="32439" xr:uid="{2879742A-18FF-404F-87E3-C5322D47D942}"/>
    <cellStyle name="Normal 2 2 2 3 31 2 4 4" xfId="18858" xr:uid="{002D9D62-4B58-4578-A7E3-A61464857C9A}"/>
    <cellStyle name="Normal 2 2 2 3 31 2 4 4 2" xfId="39226" xr:uid="{C42D3A29-F505-4537-901E-DA24CE3EC798}"/>
    <cellStyle name="Normal 2 2 2 3 31 2 4 5" xfId="25647" xr:uid="{482353D5-27AF-4346-8DD4-2922659ECEDC}"/>
    <cellStyle name="Normal 2 2 2 3 31 2 4 6" xfId="46015" xr:uid="{321EE587-C251-4D2E-9348-5E7A9C66A18A}"/>
    <cellStyle name="Normal 2 2 2 3 31 2 5" xfId="5565" xr:uid="{4FBC82C4-CC3D-4081-A387-AC30818D2BBE}"/>
    <cellStyle name="Normal 2 2 2 3 31 2 5 2" xfId="14207" xr:uid="{D296C334-24E2-4BDC-86C3-6139DEB3E93B}"/>
    <cellStyle name="Normal 2 2 2 3 31 2 5 2 2" xfId="34575" xr:uid="{54312897-42B0-452E-BE5E-01F5F412EB0E}"/>
    <cellStyle name="Normal 2 2 2 3 31 2 5 3" xfId="20994" xr:uid="{E77EF4B0-8715-4CD4-83CA-68394CFD31BA}"/>
    <cellStyle name="Normal 2 2 2 3 31 2 5 3 2" xfId="41362" xr:uid="{3913566D-CDCD-4988-A373-FBE320EFA17F}"/>
    <cellStyle name="Normal 2 2 2 3 31 2 5 4" xfId="27783" xr:uid="{B4046FAF-68C6-4D36-9535-9E6EABA3356C}"/>
    <cellStyle name="Normal 2 2 2 3 31 2 5 5" xfId="48151" xr:uid="{B424AAFD-EF93-46E0-9E65-AC3CA07BE0DF}"/>
    <cellStyle name="Normal 2 2 2 3 31 2 6" xfId="2644" xr:uid="{DC08184A-AFCB-4DA0-B2D2-B465B4D88614}"/>
    <cellStyle name="Normal 2 2 2 3 31 2 6 2" xfId="11359" xr:uid="{14A0ED2C-0287-4186-B72D-5E3E1DEA5885}"/>
    <cellStyle name="Normal 2 2 2 3 31 2 6 2 2" xfId="31727" xr:uid="{BF5FED0E-D06A-4333-964D-18EE4661973A}"/>
    <cellStyle name="Normal 2 2 2 3 31 2 6 3" xfId="18146" xr:uid="{99EBC320-28F9-4A3F-97D4-C1526BB53DCD}"/>
    <cellStyle name="Normal 2 2 2 3 31 2 6 3 2" xfId="38514" xr:uid="{D2337112-4271-4ED9-A9C1-58146BA778DF}"/>
    <cellStyle name="Normal 2 2 2 3 31 2 6 4" xfId="24935" xr:uid="{4E21B25C-8B46-4ACA-8044-5650DC62125C}"/>
    <cellStyle name="Normal 2 2 2 3 31 2 6 5" xfId="45303" xr:uid="{AA84B671-5DA0-46DB-9DA5-50EB488BEF24}"/>
    <cellStyle name="Normal 2 2 2 3 31 2 7" xfId="10523" xr:uid="{6AF46B98-2EA0-45E5-8F64-8D1E5F618BB7}"/>
    <cellStyle name="Normal 2 2 2 3 31 2 7 2" xfId="30891" xr:uid="{884E7D5C-EDF5-4928-8125-F109B7CB74F6}"/>
    <cellStyle name="Normal 2 2 2 3 31 2 8" xfId="17310" xr:uid="{7A04A7BB-EFFF-4661-BADC-BB3C2EFF357F}"/>
    <cellStyle name="Normal 2 2 2 3 31 2 8 2" xfId="37678" xr:uid="{082EADC1-2086-48E7-85B7-85FC13C49509}"/>
    <cellStyle name="Normal 2 2 2 3 31 2 9" xfId="24099" xr:uid="{20886A01-D25B-4D81-9EB6-4711FA091423}"/>
    <cellStyle name="Normal 2 2 2 3 31 2_Exec Drivers" xfId="8817" xr:uid="{D6317844-8F61-43A3-899A-B01C4C768E9A}"/>
    <cellStyle name="Normal 2 2 2 3 31 3" xfId="3614" xr:uid="{813FAD0F-DC98-428E-AC4C-2D45B3B24518}"/>
    <cellStyle name="Normal 2 2 2 3 31 3 2" xfId="6498" xr:uid="{24AEFF4B-887C-4283-BDBD-8572AF296ED9}"/>
    <cellStyle name="Normal 2 2 2 3 31 3 2 2" xfId="15140" xr:uid="{A78B1C0D-9848-419E-A58A-9F61734DBEF7}"/>
    <cellStyle name="Normal 2 2 2 3 31 3 2 2 2" xfId="35508" xr:uid="{84D02AFD-A85E-4BC2-826C-CCD51D2E109D}"/>
    <cellStyle name="Normal 2 2 2 3 31 3 2 3" xfId="21927" xr:uid="{E9F275A3-93B2-484D-A3FC-7BA0983A5B62}"/>
    <cellStyle name="Normal 2 2 2 3 31 3 2 3 2" xfId="42295" xr:uid="{2AAB50B5-31E1-49E5-8BE0-F765F84B3B25}"/>
    <cellStyle name="Normal 2 2 2 3 31 3 2 4" xfId="28716" xr:uid="{BBDB5819-7F52-4948-AF06-23A04843405F}"/>
    <cellStyle name="Normal 2 2 2 3 31 3 2 5" xfId="49084" xr:uid="{C5E39281-5257-4AD6-BBFB-044E5384B28B}"/>
    <cellStyle name="Normal 2 2 2 3 31 3 3" xfId="12292" xr:uid="{985AF1AA-A930-4410-9A3B-CF105845FEB4}"/>
    <cellStyle name="Normal 2 2 2 3 31 3 3 2" xfId="32660" xr:uid="{A289DC6C-497C-4F75-ADFC-F6CA47D8030B}"/>
    <cellStyle name="Normal 2 2 2 3 31 3 4" xfId="19079" xr:uid="{BFB21B2C-2243-4305-BB84-D05C97D00392}"/>
    <cellStyle name="Normal 2 2 2 3 31 3 4 2" xfId="39447" xr:uid="{5AF8C86A-7693-47F1-9DF3-67BEB756FE4E}"/>
    <cellStyle name="Normal 2 2 2 3 31 3 5" xfId="25868" xr:uid="{CDE1970B-E88A-448C-A65E-6B227A232669}"/>
    <cellStyle name="Normal 2 2 2 3 31 3 6" xfId="46236" xr:uid="{1C7BA1BD-DBC5-4F71-8D0D-0E33F2196E96}"/>
    <cellStyle name="Normal 2 2 2 3 31 3_Exec Drivers" xfId="8772" xr:uid="{92CBC541-670D-4E5C-8879-0F0DEB803068}"/>
    <cellStyle name="Normal 2 2 2 3 31 4" xfId="4362" xr:uid="{A0053A82-0367-4058-BD3D-0BBD48A704C2}"/>
    <cellStyle name="Normal 2 2 2 3 31 4 2" xfId="7210" xr:uid="{F59758CE-A8B9-4150-915B-AE2D2340F3A0}"/>
    <cellStyle name="Normal 2 2 2 3 31 4 2 2" xfId="15852" xr:uid="{EF67C782-FE4E-45F1-AD91-8F763DE9C64E}"/>
    <cellStyle name="Normal 2 2 2 3 31 4 2 2 2" xfId="36220" xr:uid="{4C189725-A83F-4BF4-9070-289F49EFFE82}"/>
    <cellStyle name="Normal 2 2 2 3 31 4 2 3" xfId="22639" xr:uid="{11762813-82BF-4306-8EB5-99F8DE43E255}"/>
    <cellStyle name="Normal 2 2 2 3 31 4 2 3 2" xfId="43007" xr:uid="{F3CDB06D-F330-46FF-AFF3-D60F04B4ED03}"/>
    <cellStyle name="Normal 2 2 2 3 31 4 2 4" xfId="29428" xr:uid="{E3CFB313-8F6E-4749-99AE-2F40A825C25C}"/>
    <cellStyle name="Normal 2 2 2 3 31 4 2 5" xfId="49796" xr:uid="{C13676CE-E441-4314-B058-A65BAEC1C4AF}"/>
    <cellStyle name="Normal 2 2 2 3 31 4 3" xfId="13004" xr:uid="{01618141-0717-4118-BFE4-66E5F864DEFC}"/>
    <cellStyle name="Normal 2 2 2 3 31 4 3 2" xfId="33372" xr:uid="{0E8E7A32-DAB4-4859-98CD-E7EFC0E04978}"/>
    <cellStyle name="Normal 2 2 2 3 31 4 4" xfId="19791" xr:uid="{D4F199F2-FEBD-4610-995C-4CD941D5B0EC}"/>
    <cellStyle name="Normal 2 2 2 3 31 4 4 2" xfId="40159" xr:uid="{73F2C7C6-CE47-4E63-8DD8-16DE6D0FD885}"/>
    <cellStyle name="Normal 2 2 2 3 31 4 5" xfId="26580" xr:uid="{E0C0649E-F215-40E0-9BA0-A41C40D5075A}"/>
    <cellStyle name="Normal 2 2 2 3 31 4 6" xfId="46948" xr:uid="{87110D62-7941-4FE3-8097-18358638A8DD}"/>
    <cellStyle name="Normal 2 2 2 3 31 5" xfId="2866" xr:uid="{9D444AA4-FEAC-4215-A746-26A599C74260}"/>
    <cellStyle name="Normal 2 2 2 3 31 5 2" xfId="5786" xr:uid="{138B1882-3DB8-4DE5-9C1A-26578BC65B8E}"/>
    <cellStyle name="Normal 2 2 2 3 31 5 2 2" xfId="14428" xr:uid="{735E160B-330B-4A27-96AF-13DE5E8B9E39}"/>
    <cellStyle name="Normal 2 2 2 3 31 5 2 2 2" xfId="34796" xr:uid="{34BA1ABE-85DE-44EC-BAD7-C30B6E1233F4}"/>
    <cellStyle name="Normal 2 2 2 3 31 5 2 3" xfId="21215" xr:uid="{C1751C9A-B78E-4684-B92D-CEC98A863685}"/>
    <cellStyle name="Normal 2 2 2 3 31 5 2 3 2" xfId="41583" xr:uid="{C2063F2F-880E-4089-BC31-39048CD81AD7}"/>
    <cellStyle name="Normal 2 2 2 3 31 5 2 4" xfId="28004" xr:uid="{C72DC6C9-0925-40D0-986F-C005254FE013}"/>
    <cellStyle name="Normal 2 2 2 3 31 5 2 5" xfId="48372" xr:uid="{5BE5187F-5648-485D-9A17-026C12F4DF1E}"/>
    <cellStyle name="Normal 2 2 2 3 31 5 3" xfId="11580" xr:uid="{B97E00F4-BA36-4F16-9BD5-69E72D44960A}"/>
    <cellStyle name="Normal 2 2 2 3 31 5 3 2" xfId="31948" xr:uid="{9108A839-4ADD-4902-8B83-D7FA6F763384}"/>
    <cellStyle name="Normal 2 2 2 3 31 5 4" xfId="18367" xr:uid="{64FBCA33-F205-44C4-A554-907D717688CC}"/>
    <cellStyle name="Normal 2 2 2 3 31 5 4 2" xfId="38735" xr:uid="{C30F9889-37F5-449C-9411-D85F30265FE0}"/>
    <cellStyle name="Normal 2 2 2 3 31 5 5" xfId="25156" xr:uid="{6EA89115-14D1-464B-A7E7-93826584E81A}"/>
    <cellStyle name="Normal 2 2 2 3 31 5 6" xfId="45524" xr:uid="{1465DC6E-2747-4953-87EF-9E85B4111A9B}"/>
    <cellStyle name="Normal 2 2 2 3 31 6" xfId="5074" xr:uid="{025FD7B4-C6F0-499F-AB61-CB65B3F6827D}"/>
    <cellStyle name="Normal 2 2 2 3 31 6 2" xfId="13716" xr:uid="{AB67BECD-7429-4C5A-BDC1-8936B15569BD}"/>
    <cellStyle name="Normal 2 2 2 3 31 6 2 2" xfId="34084" xr:uid="{9227D9BF-05E8-4B09-AB5E-5D161EDCAE53}"/>
    <cellStyle name="Normal 2 2 2 3 31 6 3" xfId="20503" xr:uid="{AD3CBC89-A664-4CF9-938C-723CD7A76F0C}"/>
    <cellStyle name="Normal 2 2 2 3 31 6 3 2" xfId="40871" xr:uid="{9AF014E2-DA1F-4286-8E76-C92F5A140D53}"/>
    <cellStyle name="Normal 2 2 2 3 31 6 4" xfId="27292" xr:uid="{D5C45388-A979-44FA-A509-092C3148C0A6}"/>
    <cellStyle name="Normal 2 2 2 3 31 6 5" xfId="47660" xr:uid="{82F2258B-224D-4A12-A615-A625046E3799}"/>
    <cellStyle name="Normal 2 2 2 3 31 7" xfId="1985" xr:uid="{A0B24F16-7742-4AEC-BD23-BB35DB90BB87}"/>
    <cellStyle name="Normal 2 2 2 3 31 7 2" xfId="10868" xr:uid="{6B3C5537-E865-4362-860F-0A51EAC5DAC6}"/>
    <cellStyle name="Normal 2 2 2 3 31 7 2 2" xfId="31236" xr:uid="{C0047E06-830C-4A52-829D-1979541ABDC6}"/>
    <cellStyle name="Normal 2 2 2 3 31 7 3" xfId="17655" xr:uid="{7C99F45F-B296-487F-B075-B4DDF33C6052}"/>
    <cellStyle name="Normal 2 2 2 3 31 7 3 2" xfId="38023" xr:uid="{94288E8E-94C4-4BE6-A3B9-484028AEEEFB}"/>
    <cellStyle name="Normal 2 2 2 3 31 7 4" xfId="24444" xr:uid="{AED1CE21-5362-48A6-ABC4-5320CBAF8907}"/>
    <cellStyle name="Normal 2 2 2 3 31 7 5" xfId="44812" xr:uid="{13A3943C-CEFA-4FAC-9DBE-5D5B661FE0C7}"/>
    <cellStyle name="Normal 2 2 2 3 31 8" xfId="9939" xr:uid="{DBB8BB63-EB54-4C0B-86B2-DDB55B9E9EC8}"/>
    <cellStyle name="Normal 2 2 2 3 31 8 2" xfId="30307" xr:uid="{5CCE98FA-2328-4851-9467-B2629314E066}"/>
    <cellStyle name="Normal 2 2 2 3 31 9" xfId="16727" xr:uid="{B4F7A5AC-D587-4D54-A349-E767EC8FB573}"/>
    <cellStyle name="Normal 2 2 2 3 31 9 2" xfId="37095" xr:uid="{716E8A3E-21E8-4A62-B1B1-F9152308C5FB}"/>
    <cellStyle name="Normal 2 2 2 3 31_Exec Drivers" xfId="8858" xr:uid="{4F561F36-C638-4DC1-BB6F-C4799B35BFF4}"/>
    <cellStyle name="Normal 2 2 2 3 32" xfId="450" xr:uid="{5C5051DB-04FB-411B-A667-37C9152F92BC}"/>
    <cellStyle name="Normal 2 2 2 3 32 10" xfId="23524" xr:uid="{68ACED01-7C6A-4BFA-A5AB-B38BC80A40B1}"/>
    <cellStyle name="Normal 2 2 2 3 32 11" xfId="43892" xr:uid="{37A55E52-1A2D-4F19-9BB3-0A21FD0437D7}"/>
    <cellStyle name="Normal 2 2 2 3 32 2" xfId="1615" xr:uid="{086DA559-86A3-47B9-89F1-4385FA4CFDE3}"/>
    <cellStyle name="Normal 2 2 2 3 32 2 10" xfId="44475" xr:uid="{C77A4A5E-06BF-49FC-8745-B7AACE8EABBB}"/>
    <cellStyle name="Normal 2 2 2 3 32 2 2" xfId="4149" xr:uid="{C4D94B86-09B4-462E-A29C-8353703AB399}"/>
    <cellStyle name="Normal 2 2 2 3 32 2 2 2" xfId="6997" xr:uid="{772AC524-C0A4-43AF-BF15-9E4EADFDB5FA}"/>
    <cellStyle name="Normal 2 2 2 3 32 2 2 2 2" xfId="15639" xr:uid="{6048CC06-5BE4-464C-9B68-A550402CE215}"/>
    <cellStyle name="Normal 2 2 2 3 32 2 2 2 2 2" xfId="36007" xr:uid="{33FB32C6-F313-4BEF-8E2B-231B31D5048A}"/>
    <cellStyle name="Normal 2 2 2 3 32 2 2 2 3" xfId="22426" xr:uid="{42581681-C808-44ED-BA02-0C8D98F2739F}"/>
    <cellStyle name="Normal 2 2 2 3 32 2 2 2 3 2" xfId="42794" xr:uid="{F381EFF9-FB0B-4949-9B8D-944936937F63}"/>
    <cellStyle name="Normal 2 2 2 3 32 2 2 2 4" xfId="29215" xr:uid="{5DCDEEAE-3C8E-4699-9369-7F2B3FBAB04E}"/>
    <cellStyle name="Normal 2 2 2 3 32 2 2 2 5" xfId="49583" xr:uid="{645CD16C-DD88-4DBC-9B82-D32E1F21030F}"/>
    <cellStyle name="Normal 2 2 2 3 32 2 2 3" xfId="12791" xr:uid="{2A93021E-A73E-48D0-8F5A-19D811D083E3}"/>
    <cellStyle name="Normal 2 2 2 3 32 2 2 3 2" xfId="33159" xr:uid="{AA77DCA8-5A36-4AD8-B7EC-9855CC537F37}"/>
    <cellStyle name="Normal 2 2 2 3 32 2 2 4" xfId="19578" xr:uid="{7C8548BE-AEDE-4D77-BD6F-E645CB48576C}"/>
    <cellStyle name="Normal 2 2 2 3 32 2 2 4 2" xfId="39946" xr:uid="{DCE7052A-3534-48B8-B70B-EB7E58CF72C7}"/>
    <cellStyle name="Normal 2 2 2 3 32 2 2 5" xfId="26367" xr:uid="{37D47E0F-F3DF-4482-B923-FE987BB68C15}"/>
    <cellStyle name="Normal 2 2 2 3 32 2 2 6" xfId="46735" xr:uid="{59BC5F79-EE86-4404-959F-531DAE3DDA6D}"/>
    <cellStyle name="Normal 2 2 2 3 32 2 2_Exec Drivers" xfId="8582" xr:uid="{C62636B8-2F4F-4299-9BE2-A4D13CBAC7CF}"/>
    <cellStyle name="Normal 2 2 2 3 32 2 3" xfId="4861" xr:uid="{626C7291-C70A-4A46-95DA-566885589141}"/>
    <cellStyle name="Normal 2 2 2 3 32 2 3 2" xfId="7709" xr:uid="{F198415F-F8BB-4172-8FBA-FE258E9896F6}"/>
    <cellStyle name="Normal 2 2 2 3 32 2 3 2 2" xfId="16351" xr:uid="{DAA2B4FB-EDF6-4DFB-AE1F-C2177C2299EA}"/>
    <cellStyle name="Normal 2 2 2 3 32 2 3 2 2 2" xfId="36719" xr:uid="{F80E1BD2-66E7-46A9-9F39-1695964759B7}"/>
    <cellStyle name="Normal 2 2 2 3 32 2 3 2 3" xfId="23138" xr:uid="{AAFEACA2-420A-43F6-AFD6-97CBE5BACBA1}"/>
    <cellStyle name="Normal 2 2 2 3 32 2 3 2 3 2" xfId="43506" xr:uid="{3218AF02-7FF3-4311-960F-9076ED2A2246}"/>
    <cellStyle name="Normal 2 2 2 3 32 2 3 2 4" xfId="29927" xr:uid="{7EE7A891-FF74-4681-8BB5-03AF32EA841B}"/>
    <cellStyle name="Normal 2 2 2 3 32 2 3 2 5" xfId="50295" xr:uid="{FBC30DDB-5D2C-4BF6-BD48-4ADD32F29415}"/>
    <cellStyle name="Normal 2 2 2 3 32 2 3 3" xfId="13503" xr:uid="{2A989A62-34BF-4CF7-937E-CB3084B72932}"/>
    <cellStyle name="Normal 2 2 2 3 32 2 3 3 2" xfId="33871" xr:uid="{8B4F5BBC-EBA1-455C-8433-5F2C357C95B7}"/>
    <cellStyle name="Normal 2 2 2 3 32 2 3 4" xfId="20290" xr:uid="{ACB52B40-39CB-44DB-BFA8-CC20480A54F8}"/>
    <cellStyle name="Normal 2 2 2 3 32 2 3 4 2" xfId="40658" xr:uid="{42494E2C-7979-4679-AF87-9CDA5498ED6F}"/>
    <cellStyle name="Normal 2 2 2 3 32 2 3 5" xfId="27079" xr:uid="{944E01A4-B405-40A9-A6FB-677FECFE64AD}"/>
    <cellStyle name="Normal 2 2 2 3 32 2 3 6" xfId="47447" xr:uid="{003F4FA4-D361-4DDE-A764-B864C6E3A9CF}"/>
    <cellStyle name="Normal 2 2 2 3 32 2 4" xfId="3401" xr:uid="{F565F802-945A-4920-9EE9-044764BD3DF4}"/>
    <cellStyle name="Normal 2 2 2 3 32 2 4 2" xfId="6285" xr:uid="{6C161DA2-8C70-4670-BAC7-B690DC70B792}"/>
    <cellStyle name="Normal 2 2 2 3 32 2 4 2 2" xfId="14927" xr:uid="{759646E3-4B65-40B6-8850-352B9F70E957}"/>
    <cellStyle name="Normal 2 2 2 3 32 2 4 2 2 2" xfId="35295" xr:uid="{A436FAE8-3A76-4521-B273-B67A18DE2CBD}"/>
    <cellStyle name="Normal 2 2 2 3 32 2 4 2 3" xfId="21714" xr:uid="{6D51B874-3478-4FC8-BA17-9A61F7647163}"/>
    <cellStyle name="Normal 2 2 2 3 32 2 4 2 3 2" xfId="42082" xr:uid="{4D2FB3E6-0FC0-4ADD-A967-A83C9603EB8A}"/>
    <cellStyle name="Normal 2 2 2 3 32 2 4 2 4" xfId="28503" xr:uid="{37A78AA4-D3AD-406A-9B06-5E8F7A47EA8D}"/>
    <cellStyle name="Normal 2 2 2 3 32 2 4 2 5" xfId="48871" xr:uid="{50707813-1D60-4946-9396-04FA27C8742C}"/>
    <cellStyle name="Normal 2 2 2 3 32 2 4 3" xfId="12079" xr:uid="{08B38CC3-D4F0-4F14-8721-A5F6EF0A83F7}"/>
    <cellStyle name="Normal 2 2 2 3 32 2 4 3 2" xfId="32447" xr:uid="{6CB97821-A0DE-4C2C-85D7-EDD638517914}"/>
    <cellStyle name="Normal 2 2 2 3 32 2 4 4" xfId="18866" xr:uid="{A327F38B-8FF2-4685-8EBB-2F637FF70CE5}"/>
    <cellStyle name="Normal 2 2 2 3 32 2 4 4 2" xfId="39234" xr:uid="{E3512DFD-5CEA-4693-B119-7CA8F2814CA2}"/>
    <cellStyle name="Normal 2 2 2 3 32 2 4 5" xfId="25655" xr:uid="{9CFB03D3-E37D-484D-BDD0-A0354031F970}"/>
    <cellStyle name="Normal 2 2 2 3 32 2 4 6" xfId="46023" xr:uid="{93F293B9-4AB8-4F42-9651-2A63CA40A3CB}"/>
    <cellStyle name="Normal 2 2 2 3 32 2 5" xfId="5573" xr:uid="{CA8C1D30-5784-42D3-9559-A7B51DC23E40}"/>
    <cellStyle name="Normal 2 2 2 3 32 2 5 2" xfId="14215" xr:uid="{388FC1F5-110C-48E6-A2D8-392857B546B6}"/>
    <cellStyle name="Normal 2 2 2 3 32 2 5 2 2" xfId="34583" xr:uid="{AC9D573E-0798-4FA1-9A44-D2543F7101A9}"/>
    <cellStyle name="Normal 2 2 2 3 32 2 5 3" xfId="21002" xr:uid="{50A511D9-E86F-448B-B773-7A0897E62AE6}"/>
    <cellStyle name="Normal 2 2 2 3 32 2 5 3 2" xfId="41370" xr:uid="{D8B6BCEB-3A79-4C52-A1C0-4035FFD3C7FA}"/>
    <cellStyle name="Normal 2 2 2 3 32 2 5 4" xfId="27791" xr:uid="{7667CA2C-A2E5-4044-B088-7B84EE06EA96}"/>
    <cellStyle name="Normal 2 2 2 3 32 2 5 5" xfId="48159" xr:uid="{2B1626AB-5D52-4416-B120-8508982E0A83}"/>
    <cellStyle name="Normal 2 2 2 3 32 2 6" xfId="2652" xr:uid="{D2C894CD-E026-40CD-8912-E58AE7A3E567}"/>
    <cellStyle name="Normal 2 2 2 3 32 2 6 2" xfId="11367" xr:uid="{910CAD3E-7C76-4CC5-86D2-81EE88D06A41}"/>
    <cellStyle name="Normal 2 2 2 3 32 2 6 2 2" xfId="31735" xr:uid="{D0F68C53-E2B0-446E-A5BA-DAD52AF136ED}"/>
    <cellStyle name="Normal 2 2 2 3 32 2 6 3" xfId="18154" xr:uid="{CA8ECD0C-D1DB-4B53-BFEF-F7B973E0FF37}"/>
    <cellStyle name="Normal 2 2 2 3 32 2 6 3 2" xfId="38522" xr:uid="{63CF0EBF-8B2C-478E-968D-DD6DEBDB96C8}"/>
    <cellStyle name="Normal 2 2 2 3 32 2 6 4" xfId="24943" xr:uid="{A1E8E997-1DB5-463B-BA2D-4786FBCE7450}"/>
    <cellStyle name="Normal 2 2 2 3 32 2 6 5" xfId="45311" xr:uid="{FAC1E838-1959-4CBB-AC85-642A1344B713}"/>
    <cellStyle name="Normal 2 2 2 3 32 2 7" xfId="10531" xr:uid="{B5136C56-9ACA-45DA-AFCE-B921B2168EAA}"/>
    <cellStyle name="Normal 2 2 2 3 32 2 7 2" xfId="30899" xr:uid="{3A47268F-6118-417D-9EC7-3768149E1850}"/>
    <cellStyle name="Normal 2 2 2 3 32 2 8" xfId="17318" xr:uid="{8991F595-C241-4164-A9D5-C30EE4398D67}"/>
    <cellStyle name="Normal 2 2 2 3 32 2 8 2" xfId="37686" xr:uid="{41D08AD4-8E91-474D-8944-CF2325BA71F3}"/>
    <cellStyle name="Normal 2 2 2 3 32 2 9" xfId="24107" xr:uid="{517972B7-31FE-4D81-A572-99DA1CBC11D3}"/>
    <cellStyle name="Normal 2 2 2 3 32 2_Exec Drivers" xfId="8406" xr:uid="{DC866AEB-E8A3-4920-8F4F-9C21FCF2E22A}"/>
    <cellStyle name="Normal 2 2 2 3 32 3" xfId="3615" xr:uid="{453C115D-2E79-46BB-9CD1-C4A28B8B6C40}"/>
    <cellStyle name="Normal 2 2 2 3 32 3 2" xfId="6499" xr:uid="{DB2F9DC3-52D4-480D-8AB7-1DCB7BBCB5AA}"/>
    <cellStyle name="Normal 2 2 2 3 32 3 2 2" xfId="15141" xr:uid="{8186531F-0425-4B52-8423-29F6828FCADA}"/>
    <cellStyle name="Normal 2 2 2 3 32 3 2 2 2" xfId="35509" xr:uid="{2E153B90-E0F7-4301-8648-5D50AA18931A}"/>
    <cellStyle name="Normal 2 2 2 3 32 3 2 3" xfId="21928" xr:uid="{A6F21653-BF27-4492-9DC6-7370F96BB30F}"/>
    <cellStyle name="Normal 2 2 2 3 32 3 2 3 2" xfId="42296" xr:uid="{B556227D-04D3-4A28-97EB-815C78F8CE64}"/>
    <cellStyle name="Normal 2 2 2 3 32 3 2 4" xfId="28717" xr:uid="{DCC2E816-CA47-4D55-8A62-4FE91DDCF525}"/>
    <cellStyle name="Normal 2 2 2 3 32 3 2 5" xfId="49085" xr:uid="{8A105162-20D3-4428-9AF0-C490DCDCE3BC}"/>
    <cellStyle name="Normal 2 2 2 3 32 3 3" xfId="12293" xr:uid="{C11731C9-3A86-4BA1-9095-19C655097260}"/>
    <cellStyle name="Normal 2 2 2 3 32 3 3 2" xfId="32661" xr:uid="{368B5055-07D5-4087-B471-D6F468D0C4A3}"/>
    <cellStyle name="Normal 2 2 2 3 32 3 4" xfId="19080" xr:uid="{DF517C83-8572-4731-AE7A-C4849CD1FF9A}"/>
    <cellStyle name="Normal 2 2 2 3 32 3 4 2" xfId="39448" xr:uid="{FAF4B83C-3886-411C-9559-210DDDA05D76}"/>
    <cellStyle name="Normal 2 2 2 3 32 3 5" xfId="25869" xr:uid="{A44A4AE0-669F-447F-A004-4DB7D706F283}"/>
    <cellStyle name="Normal 2 2 2 3 32 3 6" xfId="46237" xr:uid="{CF1E3776-6321-40F1-81BE-0179AFA58681}"/>
    <cellStyle name="Normal 2 2 2 3 32 3_Exec Drivers" xfId="9404" xr:uid="{D5344482-9B4F-4E18-B685-DBBCEBF0247A}"/>
    <cellStyle name="Normal 2 2 2 3 32 4" xfId="4363" xr:uid="{E1820000-3C27-44BC-8E78-10F6F136B10C}"/>
    <cellStyle name="Normal 2 2 2 3 32 4 2" xfId="7211" xr:uid="{281CA026-24D4-4996-908B-5E87F78F2656}"/>
    <cellStyle name="Normal 2 2 2 3 32 4 2 2" xfId="15853" xr:uid="{35BB289C-5BF4-40B2-8ABC-CD04B8B571B8}"/>
    <cellStyle name="Normal 2 2 2 3 32 4 2 2 2" xfId="36221" xr:uid="{D2CED77C-BFF3-430B-9B79-CF836DF970A0}"/>
    <cellStyle name="Normal 2 2 2 3 32 4 2 3" xfId="22640" xr:uid="{9504AC1D-A6B6-4CCC-8048-EB988A18F67A}"/>
    <cellStyle name="Normal 2 2 2 3 32 4 2 3 2" xfId="43008" xr:uid="{9BF6E5E7-E65F-4899-9AB7-3907A1AEA994}"/>
    <cellStyle name="Normal 2 2 2 3 32 4 2 4" xfId="29429" xr:uid="{AE5FE039-45C3-4330-B640-B710CAA63B48}"/>
    <cellStyle name="Normal 2 2 2 3 32 4 2 5" xfId="49797" xr:uid="{8037CA21-7AE1-4E60-B76C-674FDDCA5CD9}"/>
    <cellStyle name="Normal 2 2 2 3 32 4 3" xfId="13005" xr:uid="{0F863486-1E1F-4F4E-86A4-694B5D44DC32}"/>
    <cellStyle name="Normal 2 2 2 3 32 4 3 2" xfId="33373" xr:uid="{BDF30A9E-9FD3-46A5-B1AE-8A8D9F5DB4A6}"/>
    <cellStyle name="Normal 2 2 2 3 32 4 4" xfId="19792" xr:uid="{1ADEEE09-2895-4D9A-9F1A-C95A5767DE88}"/>
    <cellStyle name="Normal 2 2 2 3 32 4 4 2" xfId="40160" xr:uid="{97885FC6-F27E-4476-AB5E-08B8F1B225D5}"/>
    <cellStyle name="Normal 2 2 2 3 32 4 5" xfId="26581" xr:uid="{B3B30FA8-B6E0-4925-95C2-AD09FD4CED58}"/>
    <cellStyle name="Normal 2 2 2 3 32 4 6" xfId="46949" xr:uid="{C38786F8-A9DE-403A-9AEA-E631AE1890C2}"/>
    <cellStyle name="Normal 2 2 2 3 32 5" xfId="2867" xr:uid="{F9D23250-03FB-49B6-BD30-BB4D922D0768}"/>
    <cellStyle name="Normal 2 2 2 3 32 5 2" xfId="5787" xr:uid="{9B3B45ED-89FB-4C79-AAF2-3B2EF0ACE773}"/>
    <cellStyle name="Normal 2 2 2 3 32 5 2 2" xfId="14429" xr:uid="{5C16F659-64BF-4F42-AB1C-F10CE243FE48}"/>
    <cellStyle name="Normal 2 2 2 3 32 5 2 2 2" xfId="34797" xr:uid="{3486B262-302B-4227-97B6-5ED15C98FC38}"/>
    <cellStyle name="Normal 2 2 2 3 32 5 2 3" xfId="21216" xr:uid="{E9880BD3-8A1A-439A-9D87-69EC67E0A124}"/>
    <cellStyle name="Normal 2 2 2 3 32 5 2 3 2" xfId="41584" xr:uid="{58D3351C-7B32-47AB-A903-41B77764CE3D}"/>
    <cellStyle name="Normal 2 2 2 3 32 5 2 4" xfId="28005" xr:uid="{D50D166E-65B0-42EE-AC78-E442EA18E2D1}"/>
    <cellStyle name="Normal 2 2 2 3 32 5 2 5" xfId="48373" xr:uid="{DE931367-4F2B-441D-B1ED-264C9BE6132D}"/>
    <cellStyle name="Normal 2 2 2 3 32 5 3" xfId="11581" xr:uid="{8B7D4E4D-5CFF-47BE-B2E2-2036151FA6D0}"/>
    <cellStyle name="Normal 2 2 2 3 32 5 3 2" xfId="31949" xr:uid="{3625F7BD-9424-4759-A224-11E40153ABF7}"/>
    <cellStyle name="Normal 2 2 2 3 32 5 4" xfId="18368" xr:uid="{8778273A-FC98-4744-BD62-D26007A7D0C7}"/>
    <cellStyle name="Normal 2 2 2 3 32 5 4 2" xfId="38736" xr:uid="{9F881E30-EB63-40AD-996B-400998BBEC1F}"/>
    <cellStyle name="Normal 2 2 2 3 32 5 5" xfId="25157" xr:uid="{F6CB27F1-FD21-4F2E-94B5-5A49582B4610}"/>
    <cellStyle name="Normal 2 2 2 3 32 5 6" xfId="45525" xr:uid="{92411F0F-7ABD-4B1A-AAF7-F989F6FC73B7}"/>
    <cellStyle name="Normal 2 2 2 3 32 6" xfId="5075" xr:uid="{3B27262E-6D95-42F8-B7A8-D28CD96D86BD}"/>
    <cellStyle name="Normal 2 2 2 3 32 6 2" xfId="13717" xr:uid="{2002C2AA-3126-431C-B0A4-E0BBC3D1EA5B}"/>
    <cellStyle name="Normal 2 2 2 3 32 6 2 2" xfId="34085" xr:uid="{14E91807-5388-4530-91F8-753DB9503D8D}"/>
    <cellStyle name="Normal 2 2 2 3 32 6 3" xfId="20504" xr:uid="{C4D87CAC-C424-44DB-A8EE-1DC8ADB52D9A}"/>
    <cellStyle name="Normal 2 2 2 3 32 6 3 2" xfId="40872" xr:uid="{67E19606-F554-4F42-885F-38C8E2EA6E98}"/>
    <cellStyle name="Normal 2 2 2 3 32 6 4" xfId="27293" xr:uid="{D45C5EFD-DB25-4D86-8060-30DD1D43C292}"/>
    <cellStyle name="Normal 2 2 2 3 32 6 5" xfId="47661" xr:uid="{AEEB6A46-A1CD-4393-8143-623F1C9583CC}"/>
    <cellStyle name="Normal 2 2 2 3 32 7" xfId="1986" xr:uid="{114FBB06-68E0-48DB-A350-785F1C6BB9A2}"/>
    <cellStyle name="Normal 2 2 2 3 32 7 2" xfId="10869" xr:uid="{C4AC7DBC-F2E5-4538-92CF-8D5D744E138B}"/>
    <cellStyle name="Normal 2 2 2 3 32 7 2 2" xfId="31237" xr:uid="{CA8A95B5-1A81-42D9-B019-7D36F78EEE97}"/>
    <cellStyle name="Normal 2 2 2 3 32 7 3" xfId="17656" xr:uid="{1E09C8AC-708A-4377-AC46-095D77822F8D}"/>
    <cellStyle name="Normal 2 2 2 3 32 7 3 2" xfId="38024" xr:uid="{110101E1-8946-4644-B89E-EB1D1B3AEDC9}"/>
    <cellStyle name="Normal 2 2 2 3 32 7 4" xfId="24445" xr:uid="{2F0AD03E-1BE0-4B1C-911D-97423C2123E8}"/>
    <cellStyle name="Normal 2 2 2 3 32 7 5" xfId="44813" xr:uid="{50E1732D-C0FC-424F-A030-D8D2E2F98669}"/>
    <cellStyle name="Normal 2 2 2 3 32 8" xfId="9947" xr:uid="{EDFD4EB1-EBE4-4A3F-A2C5-E8A205BB9D3E}"/>
    <cellStyle name="Normal 2 2 2 3 32 8 2" xfId="30315" xr:uid="{CBBB7F9E-EC07-4125-B40B-1D502E09B281}"/>
    <cellStyle name="Normal 2 2 2 3 32 9" xfId="16735" xr:uid="{A9EF41D7-29FE-44AC-8E17-EFA08E8F628C}"/>
    <cellStyle name="Normal 2 2 2 3 32 9 2" xfId="37103" xr:uid="{9A3E9711-2CA3-4F1D-B858-79675FB002B6}"/>
    <cellStyle name="Normal 2 2 2 3 32_Exec Drivers" xfId="9714" xr:uid="{A41BF3CE-0D5C-4F7A-BC2E-997EFA93A3BF}"/>
    <cellStyle name="Normal 2 2 2 3 33" xfId="547" xr:uid="{2731EE21-2FE1-448A-BECF-D5EF00D8740A}"/>
    <cellStyle name="Normal 2 2 2 3 33 10" xfId="23591" xr:uid="{FD587108-9D7E-45FE-AE1E-7DD4B386094C}"/>
    <cellStyle name="Normal 2 2 2 3 33 11" xfId="43959" xr:uid="{C80C9C06-545B-4913-852C-D9A16F8C5BA6}"/>
    <cellStyle name="Normal 2 2 2 3 33 2" xfId="1681" xr:uid="{666B0E70-9565-47B3-BBC7-8AD97F1CBBD7}"/>
    <cellStyle name="Normal 2 2 2 3 33 2 10" xfId="44541" xr:uid="{25722322-6A13-4BCA-AD9C-33D6DD46691A}"/>
    <cellStyle name="Normal 2 2 2 3 33 2 2" xfId="4216" xr:uid="{9B290A89-037A-428E-B172-D85E0AEF3F64}"/>
    <cellStyle name="Normal 2 2 2 3 33 2 2 2" xfId="7064" xr:uid="{BC838CEF-6CA3-40DA-8966-76EC0C7EDAD1}"/>
    <cellStyle name="Normal 2 2 2 3 33 2 2 2 2" xfId="15706" xr:uid="{F294F210-5A6D-4E36-AEFF-2BBFED8C1602}"/>
    <cellStyle name="Normal 2 2 2 3 33 2 2 2 2 2" xfId="36074" xr:uid="{05E85BE9-7E0E-49F6-A495-30BADEEC5923}"/>
    <cellStyle name="Normal 2 2 2 3 33 2 2 2 3" xfId="22493" xr:uid="{A57ED449-13F2-4F65-938B-7FBE119FC112}"/>
    <cellStyle name="Normal 2 2 2 3 33 2 2 2 3 2" xfId="42861" xr:uid="{C7BD4EAF-8370-4778-83FD-24A7950A9C82}"/>
    <cellStyle name="Normal 2 2 2 3 33 2 2 2 4" xfId="29282" xr:uid="{2F2E6336-DA0A-46FE-9F74-6BEF09D83AD8}"/>
    <cellStyle name="Normal 2 2 2 3 33 2 2 2 5" xfId="49650" xr:uid="{B9C97D00-3611-467D-8E4B-BC2CD8E30FB9}"/>
    <cellStyle name="Normal 2 2 2 3 33 2 2 3" xfId="12858" xr:uid="{2A924573-9764-4011-8110-3280C87EB94B}"/>
    <cellStyle name="Normal 2 2 2 3 33 2 2 3 2" xfId="33226" xr:uid="{175E4F03-6220-4EB2-9FD2-D7BA568AA756}"/>
    <cellStyle name="Normal 2 2 2 3 33 2 2 4" xfId="19645" xr:uid="{C4B957F2-1628-4FCC-84E7-8E7A8CCD4254}"/>
    <cellStyle name="Normal 2 2 2 3 33 2 2 4 2" xfId="40013" xr:uid="{5220C4CA-B2C5-4EE0-9D6E-094E41AD411B}"/>
    <cellStyle name="Normal 2 2 2 3 33 2 2 5" xfId="26434" xr:uid="{A7F7FDB3-27F2-40C5-9287-D36772C5ADBB}"/>
    <cellStyle name="Normal 2 2 2 3 33 2 2 6" xfId="46802" xr:uid="{F4779E56-4280-4671-A5E7-82BD2600B472}"/>
    <cellStyle name="Normal 2 2 2 3 33 2 2_Exec Drivers" xfId="8697" xr:uid="{BB2970AF-C03A-4136-8E26-779F6F18CAC9}"/>
    <cellStyle name="Normal 2 2 2 3 33 2 3" xfId="4928" xr:uid="{DBCDD591-3EAC-43A7-A7B4-DBC94505E3EA}"/>
    <cellStyle name="Normal 2 2 2 3 33 2 3 2" xfId="7776" xr:uid="{C4142158-3377-4143-8CF2-6DBD021DE9AC}"/>
    <cellStyle name="Normal 2 2 2 3 33 2 3 2 2" xfId="16418" xr:uid="{FE30D45A-5E6D-4424-8B79-66FCE97355AD}"/>
    <cellStyle name="Normal 2 2 2 3 33 2 3 2 2 2" xfId="36786" xr:uid="{0BEDCDF1-9920-4392-89F1-9CD10DFE1C83}"/>
    <cellStyle name="Normal 2 2 2 3 33 2 3 2 3" xfId="23205" xr:uid="{9AA154E6-0631-4885-8E21-C5BC4FDFEB75}"/>
    <cellStyle name="Normal 2 2 2 3 33 2 3 2 3 2" xfId="43573" xr:uid="{8486ADA4-E1D4-4F31-AF1E-645E92E873E7}"/>
    <cellStyle name="Normal 2 2 2 3 33 2 3 2 4" xfId="29994" xr:uid="{B578DD81-C022-4998-B6B3-1A52B3D4BB38}"/>
    <cellStyle name="Normal 2 2 2 3 33 2 3 2 5" xfId="50362" xr:uid="{60E3DB5B-88E7-44AD-BA71-239B6178F549}"/>
    <cellStyle name="Normal 2 2 2 3 33 2 3 3" xfId="13570" xr:uid="{6827B4CB-A3AA-40D9-ADA9-8AADB61D58C3}"/>
    <cellStyle name="Normal 2 2 2 3 33 2 3 3 2" xfId="33938" xr:uid="{10130EA7-21AD-4102-963F-1334C24DDFBA}"/>
    <cellStyle name="Normal 2 2 2 3 33 2 3 4" xfId="20357" xr:uid="{4B13785C-B9C4-4253-97B5-74AB30103AED}"/>
    <cellStyle name="Normal 2 2 2 3 33 2 3 4 2" xfId="40725" xr:uid="{891DC241-A035-4C63-BA6B-C0951D7F0E2F}"/>
    <cellStyle name="Normal 2 2 2 3 33 2 3 5" xfId="27146" xr:uid="{9AA5C355-FBAD-43C2-BDDC-039DF76612EF}"/>
    <cellStyle name="Normal 2 2 2 3 33 2 3 6" xfId="47514" xr:uid="{7E743E9D-A68C-4CAF-90C7-897CA426D8A8}"/>
    <cellStyle name="Normal 2 2 2 3 33 2 4" xfId="3468" xr:uid="{81F6A719-56B5-4222-9195-D046FCDADBBE}"/>
    <cellStyle name="Normal 2 2 2 3 33 2 4 2" xfId="6352" xr:uid="{E831E288-E2FD-42F6-AC1D-9686640D2B67}"/>
    <cellStyle name="Normal 2 2 2 3 33 2 4 2 2" xfId="14994" xr:uid="{7D58AB3E-764A-4563-A5FC-42A611B1CF99}"/>
    <cellStyle name="Normal 2 2 2 3 33 2 4 2 2 2" xfId="35362" xr:uid="{DC1C45BE-5AE2-47AA-BDC5-85CFBEB739B0}"/>
    <cellStyle name="Normal 2 2 2 3 33 2 4 2 3" xfId="21781" xr:uid="{B945C3ED-5970-41B8-A61A-839B44322D8C}"/>
    <cellStyle name="Normal 2 2 2 3 33 2 4 2 3 2" xfId="42149" xr:uid="{EB3FCBCB-6E9A-421B-A5CC-C7A5CB9E22F4}"/>
    <cellStyle name="Normal 2 2 2 3 33 2 4 2 4" xfId="28570" xr:uid="{E665A858-5A0A-44E2-8A1E-7B0859DFA444}"/>
    <cellStyle name="Normal 2 2 2 3 33 2 4 2 5" xfId="48938" xr:uid="{DA7D7E54-A5BB-4B77-AB16-40FB235A1913}"/>
    <cellStyle name="Normal 2 2 2 3 33 2 4 3" xfId="12146" xr:uid="{6E46359E-BDCF-4194-9C8D-ECECE91D3B3B}"/>
    <cellStyle name="Normal 2 2 2 3 33 2 4 3 2" xfId="32514" xr:uid="{4042190C-0216-40C6-B9B4-8887608B59BB}"/>
    <cellStyle name="Normal 2 2 2 3 33 2 4 4" xfId="18933" xr:uid="{67FF0DE5-544C-4075-9F7B-C2BB3EE59B63}"/>
    <cellStyle name="Normal 2 2 2 3 33 2 4 4 2" xfId="39301" xr:uid="{92B668DB-E7D9-4B3F-B3B5-891606E5FCBD}"/>
    <cellStyle name="Normal 2 2 2 3 33 2 4 5" xfId="25722" xr:uid="{956A2F9B-92FF-4BE1-B820-C63DB456DE68}"/>
    <cellStyle name="Normal 2 2 2 3 33 2 4 6" xfId="46090" xr:uid="{9FE2088A-CCF7-45F9-9CB9-82C86F707794}"/>
    <cellStyle name="Normal 2 2 2 3 33 2 5" xfId="5640" xr:uid="{5CBAAD8B-FEB2-42F6-986A-703FDE4420A2}"/>
    <cellStyle name="Normal 2 2 2 3 33 2 5 2" xfId="14282" xr:uid="{CFB8F75F-51E9-4D33-81CF-3B00E09661A9}"/>
    <cellStyle name="Normal 2 2 2 3 33 2 5 2 2" xfId="34650" xr:uid="{B9F6CD1B-2F90-472B-919F-0CB0BF3AC306}"/>
    <cellStyle name="Normal 2 2 2 3 33 2 5 3" xfId="21069" xr:uid="{4F589779-889E-4A48-BC49-804E77F05B2E}"/>
    <cellStyle name="Normal 2 2 2 3 33 2 5 3 2" xfId="41437" xr:uid="{8B09C50F-ABFB-4320-AA00-5A745D9E3851}"/>
    <cellStyle name="Normal 2 2 2 3 33 2 5 4" xfId="27858" xr:uid="{8A7692EE-1FB8-4BFA-89AD-72D5BD9EE517}"/>
    <cellStyle name="Normal 2 2 2 3 33 2 5 5" xfId="48226" xr:uid="{1B441D1C-6444-4598-9AAB-D093FBBFDDC6}"/>
    <cellStyle name="Normal 2 2 2 3 33 2 6" xfId="2719" xr:uid="{5D3C35CC-D2AB-471D-8AD3-869597CB4943}"/>
    <cellStyle name="Normal 2 2 2 3 33 2 6 2" xfId="11434" xr:uid="{105E4C26-FCB4-468C-8EEA-4E538BC486D6}"/>
    <cellStyle name="Normal 2 2 2 3 33 2 6 2 2" xfId="31802" xr:uid="{24CFD31E-8BEA-4524-B72C-5210FE44ADE0}"/>
    <cellStyle name="Normal 2 2 2 3 33 2 6 3" xfId="18221" xr:uid="{CEE1D22F-3EC6-402B-9DE0-6B4564F52BF1}"/>
    <cellStyle name="Normal 2 2 2 3 33 2 6 3 2" xfId="38589" xr:uid="{9A5F99F0-19C8-4947-AAF4-2C1671CB62BA}"/>
    <cellStyle name="Normal 2 2 2 3 33 2 6 4" xfId="25010" xr:uid="{6ACD5980-50E3-4A47-8815-F1940603973B}"/>
    <cellStyle name="Normal 2 2 2 3 33 2 6 5" xfId="45378" xr:uid="{FFAD9890-D15F-4D48-BD1A-FFD3B21BD109}"/>
    <cellStyle name="Normal 2 2 2 3 33 2 7" xfId="10597" xr:uid="{E1B3237C-2D9C-4AF1-BB3C-F975CDEC1629}"/>
    <cellStyle name="Normal 2 2 2 3 33 2 7 2" xfId="30965" xr:uid="{9953F141-574E-48C3-B188-0C10117D6443}"/>
    <cellStyle name="Normal 2 2 2 3 33 2 8" xfId="17384" xr:uid="{07D4A219-F25F-4D00-A4C4-F9643F6DF9E9}"/>
    <cellStyle name="Normal 2 2 2 3 33 2 8 2" xfId="37752" xr:uid="{5843E434-D694-43F4-A7E3-92E20DEBDB50}"/>
    <cellStyle name="Normal 2 2 2 3 33 2 9" xfId="24173" xr:uid="{02272075-CAFD-47AE-910A-D4E262E8D3E7}"/>
    <cellStyle name="Normal 2 2 2 3 33 2_Exec Drivers" xfId="9079" xr:uid="{09469A9A-9BB0-4AD7-9777-7B4C8C1E8820}"/>
    <cellStyle name="Normal 2 2 2 3 33 3" xfId="3616" xr:uid="{74AFE243-ED9A-47FA-A23C-1F2A63D88195}"/>
    <cellStyle name="Normal 2 2 2 3 33 3 2" xfId="6500" xr:uid="{522E7982-F2BB-48A3-B2D1-D0546FE58EF4}"/>
    <cellStyle name="Normal 2 2 2 3 33 3 2 2" xfId="15142" xr:uid="{CCB6436A-42B8-4F29-8124-17DDA98E5CC0}"/>
    <cellStyle name="Normal 2 2 2 3 33 3 2 2 2" xfId="35510" xr:uid="{4728C721-B8A3-49B2-8A66-FF9535A7600F}"/>
    <cellStyle name="Normal 2 2 2 3 33 3 2 3" xfId="21929" xr:uid="{E1F9018B-6B39-4362-A13A-00201185E5DC}"/>
    <cellStyle name="Normal 2 2 2 3 33 3 2 3 2" xfId="42297" xr:uid="{F65428AA-BA5C-4C07-8BCE-B29DFC94745A}"/>
    <cellStyle name="Normal 2 2 2 3 33 3 2 4" xfId="28718" xr:uid="{9FC8E76D-3501-48C3-A738-31E76D807913}"/>
    <cellStyle name="Normal 2 2 2 3 33 3 2 5" xfId="49086" xr:uid="{AE2EF519-7EDF-4A2A-8916-412B1F7937B7}"/>
    <cellStyle name="Normal 2 2 2 3 33 3 3" xfId="12294" xr:uid="{BA036ADF-CE9A-44C2-9833-BE2A50849991}"/>
    <cellStyle name="Normal 2 2 2 3 33 3 3 2" xfId="32662" xr:uid="{D0675C29-C55D-4FFC-BA22-02188CCA9B13}"/>
    <cellStyle name="Normal 2 2 2 3 33 3 4" xfId="19081" xr:uid="{25E9317E-942F-4298-9166-D0C13E7B03B0}"/>
    <cellStyle name="Normal 2 2 2 3 33 3 4 2" xfId="39449" xr:uid="{6AE85EFC-EC24-4F1A-84D6-F878035F6217}"/>
    <cellStyle name="Normal 2 2 2 3 33 3 5" xfId="25870" xr:uid="{BF08BCBD-C84A-407F-A7C1-24FA832127CE}"/>
    <cellStyle name="Normal 2 2 2 3 33 3 6" xfId="46238" xr:uid="{AA51836B-BA69-47C1-B839-6594B46B170A}"/>
    <cellStyle name="Normal 2 2 2 3 33 3_Exec Drivers" xfId="9167" xr:uid="{1C05B11F-9988-4BE6-A9EF-70CD017800AD}"/>
    <cellStyle name="Normal 2 2 2 3 33 4" xfId="4364" xr:uid="{DE999069-9025-4D0A-BFDE-1EA2FBD0D13A}"/>
    <cellStyle name="Normal 2 2 2 3 33 4 2" xfId="7212" xr:uid="{B55C372A-C3A1-41E6-94CB-AF3BA24C9D39}"/>
    <cellStyle name="Normal 2 2 2 3 33 4 2 2" xfId="15854" xr:uid="{6696DD3B-E79A-44C5-A5E7-47E86623C86E}"/>
    <cellStyle name="Normal 2 2 2 3 33 4 2 2 2" xfId="36222" xr:uid="{489FCDF9-7B3C-407A-A2EB-A299567248D2}"/>
    <cellStyle name="Normal 2 2 2 3 33 4 2 3" xfId="22641" xr:uid="{AE73F27A-BD3F-4EFF-92C6-6FE9909AB321}"/>
    <cellStyle name="Normal 2 2 2 3 33 4 2 3 2" xfId="43009" xr:uid="{3656E003-0AEF-43B9-9F70-395CAA02D210}"/>
    <cellStyle name="Normal 2 2 2 3 33 4 2 4" xfId="29430" xr:uid="{2D7371F2-CA6E-4B5B-AFA4-99432E758A85}"/>
    <cellStyle name="Normal 2 2 2 3 33 4 2 5" xfId="49798" xr:uid="{84CE6786-2C2E-48EA-9B12-30332FEEA7E2}"/>
    <cellStyle name="Normal 2 2 2 3 33 4 3" xfId="13006" xr:uid="{3F3DF4CF-B2B1-43E1-82D3-B3FBA5103FDF}"/>
    <cellStyle name="Normal 2 2 2 3 33 4 3 2" xfId="33374" xr:uid="{071FB6BA-FBC3-4A10-8CE5-F196D11A4C8B}"/>
    <cellStyle name="Normal 2 2 2 3 33 4 4" xfId="19793" xr:uid="{8257A588-E69A-4131-BE80-2BB58430E60B}"/>
    <cellStyle name="Normal 2 2 2 3 33 4 4 2" xfId="40161" xr:uid="{1BF632FB-3CBD-4E82-BD84-E36A8061EB63}"/>
    <cellStyle name="Normal 2 2 2 3 33 4 5" xfId="26582" xr:uid="{4A7CC917-F234-4AD7-8289-959B438DBF57}"/>
    <cellStyle name="Normal 2 2 2 3 33 4 6" xfId="46950" xr:uid="{DD05510F-977F-415F-9473-5A4110308664}"/>
    <cellStyle name="Normal 2 2 2 3 33 5" xfId="2868" xr:uid="{B3F8D2E3-5813-4153-9187-F1274DFBABBE}"/>
    <cellStyle name="Normal 2 2 2 3 33 5 2" xfId="5788" xr:uid="{47B37345-385A-498C-A03E-1BD1E4EE08E3}"/>
    <cellStyle name="Normal 2 2 2 3 33 5 2 2" xfId="14430" xr:uid="{EAC0DB4A-BEBD-445C-B558-253ED3E63096}"/>
    <cellStyle name="Normal 2 2 2 3 33 5 2 2 2" xfId="34798" xr:uid="{3239E9AA-4A04-49AF-84D0-441C050F91AF}"/>
    <cellStyle name="Normal 2 2 2 3 33 5 2 3" xfId="21217" xr:uid="{F2FA41A1-9E1E-4B8C-B28D-90E9ACCDF52D}"/>
    <cellStyle name="Normal 2 2 2 3 33 5 2 3 2" xfId="41585" xr:uid="{5F47BAE5-80A6-4AD6-84B8-3168CC974458}"/>
    <cellStyle name="Normal 2 2 2 3 33 5 2 4" xfId="28006" xr:uid="{C43B0FB1-DFE8-4EE2-BD7C-90C810DFBD39}"/>
    <cellStyle name="Normal 2 2 2 3 33 5 2 5" xfId="48374" xr:uid="{126E4AFB-CE1D-4E2D-9E4E-8145AB0ADDAE}"/>
    <cellStyle name="Normal 2 2 2 3 33 5 3" xfId="11582" xr:uid="{708993DE-B952-406B-A17A-3EAFE54B0DE0}"/>
    <cellStyle name="Normal 2 2 2 3 33 5 3 2" xfId="31950" xr:uid="{C6BB435B-9688-4C12-B6B3-A317D082656B}"/>
    <cellStyle name="Normal 2 2 2 3 33 5 4" xfId="18369" xr:uid="{C46DBA70-7005-495C-AA6E-E0BAF88350F7}"/>
    <cellStyle name="Normal 2 2 2 3 33 5 4 2" xfId="38737" xr:uid="{570DCD49-0837-44F8-9B3A-DBCF35F53415}"/>
    <cellStyle name="Normal 2 2 2 3 33 5 5" xfId="25158" xr:uid="{26B8BC44-B067-4B4B-BCC0-EDB3177BA20D}"/>
    <cellStyle name="Normal 2 2 2 3 33 5 6" xfId="45526" xr:uid="{7983277F-2F9C-44AC-AE17-E941FBB03518}"/>
    <cellStyle name="Normal 2 2 2 3 33 6" xfId="5076" xr:uid="{FAD5E203-807D-469B-9865-33F618504A5B}"/>
    <cellStyle name="Normal 2 2 2 3 33 6 2" xfId="13718" xr:uid="{9BC98422-5091-45DD-A858-894EA818D720}"/>
    <cellStyle name="Normal 2 2 2 3 33 6 2 2" xfId="34086" xr:uid="{2FA5F397-80B2-4820-BD89-8B45DBF7C4C7}"/>
    <cellStyle name="Normal 2 2 2 3 33 6 3" xfId="20505" xr:uid="{1BA17BFE-5A26-4B80-BDA0-F22AA1A424C8}"/>
    <cellStyle name="Normal 2 2 2 3 33 6 3 2" xfId="40873" xr:uid="{5C71284A-45D9-484B-A4D2-B88C8A96FB54}"/>
    <cellStyle name="Normal 2 2 2 3 33 6 4" xfId="27294" xr:uid="{E16C463C-A680-406F-B630-A6B077D47E36}"/>
    <cellStyle name="Normal 2 2 2 3 33 6 5" xfId="47662" xr:uid="{3DC64C5F-8264-4739-8791-38BE296D303B}"/>
    <cellStyle name="Normal 2 2 2 3 33 7" xfId="1987" xr:uid="{C49E7FEB-5695-4CD8-8C83-80608AD6319F}"/>
    <cellStyle name="Normal 2 2 2 3 33 7 2" xfId="10870" xr:uid="{3CB02D45-707C-4961-B693-6EACAFB1D8EF}"/>
    <cellStyle name="Normal 2 2 2 3 33 7 2 2" xfId="31238" xr:uid="{5E8D87BF-616D-4DCF-B1EF-FB65DFD1AC94}"/>
    <cellStyle name="Normal 2 2 2 3 33 7 3" xfId="17657" xr:uid="{96785AC3-ECCF-4808-B711-E368693A0BBE}"/>
    <cellStyle name="Normal 2 2 2 3 33 7 3 2" xfId="38025" xr:uid="{D5E5C557-02CC-4BEF-95A0-3E462EE2F491}"/>
    <cellStyle name="Normal 2 2 2 3 33 7 4" xfId="24446" xr:uid="{25FE9AFF-2A16-4D35-8330-BBC1F8ED3D9F}"/>
    <cellStyle name="Normal 2 2 2 3 33 7 5" xfId="44814" xr:uid="{11C1EA20-02FC-40D9-9533-2EAD7DE28FDD}"/>
    <cellStyle name="Normal 2 2 2 3 33 8" xfId="10014" xr:uid="{1639248F-7813-4282-ADAD-B0D9BA563272}"/>
    <cellStyle name="Normal 2 2 2 3 33 8 2" xfId="30382" xr:uid="{7C6BD06B-83D7-47DA-9EBC-8FF7D90E8182}"/>
    <cellStyle name="Normal 2 2 2 3 33 9" xfId="16802" xr:uid="{ACD343FE-D204-48B3-80DA-7DEAC3B1FDB0}"/>
    <cellStyle name="Normal 2 2 2 3 33 9 2" xfId="37170" xr:uid="{19BD99B3-FB1A-430A-A9EB-37BA559090F0}"/>
    <cellStyle name="Normal 2 2 2 3 33_Exec Drivers" xfId="9247" xr:uid="{43D02879-4515-4D8B-9685-392FD59E8B7A}"/>
    <cellStyle name="Normal 2 2 2 3 4" xfId="85" xr:uid="{0ABEDBAD-0B1F-4B67-BD12-11E1C6E1BE28}"/>
    <cellStyle name="Normal 2 2 2 3 4 10" xfId="23330" xr:uid="{75D5DA23-02E5-4E65-8509-E934B407A5C0}"/>
    <cellStyle name="Normal 2 2 2 3 4 11" xfId="43698" xr:uid="{22312071-EAED-44BF-88C2-9534B3252A50}"/>
    <cellStyle name="Normal 2 2 2 3 4 2" xfId="1421" xr:uid="{2D89C33B-4D36-48E3-B0E2-523B0115150B}"/>
    <cellStyle name="Normal 2 2 2 3 4 2 10" xfId="44281" xr:uid="{B3CDC8D0-5D9E-4668-B30D-0359A866CC45}"/>
    <cellStyle name="Normal 2 2 2 3 4 2 2" xfId="4092" xr:uid="{90572CAB-BACB-4051-84A0-A47089798C53}"/>
    <cellStyle name="Normal 2 2 2 3 4 2 2 2" xfId="6952" xr:uid="{340F1C56-E0D0-47EE-A375-47B6A2C1D052}"/>
    <cellStyle name="Normal 2 2 2 3 4 2 2 2 2" xfId="15594" xr:uid="{E8EE9795-ED10-4C7F-8511-41E2D0F067D5}"/>
    <cellStyle name="Normal 2 2 2 3 4 2 2 2 2 2" xfId="35962" xr:uid="{880D56BA-85D6-42BD-84B6-8423066F62B2}"/>
    <cellStyle name="Normal 2 2 2 3 4 2 2 2 3" xfId="22381" xr:uid="{4EABE821-D4AB-4A91-AB4E-125746CD8322}"/>
    <cellStyle name="Normal 2 2 2 3 4 2 2 2 3 2" xfId="42749" xr:uid="{98EAA9C4-ADA6-4E98-AAC3-8A87BC703070}"/>
    <cellStyle name="Normal 2 2 2 3 4 2 2 2 4" xfId="29170" xr:uid="{4471D5F9-1D1B-404E-839D-D986A92EB933}"/>
    <cellStyle name="Normal 2 2 2 3 4 2 2 2 5" xfId="49538" xr:uid="{FB94D6EC-90FB-451B-ACFF-81431CDC7616}"/>
    <cellStyle name="Normal 2 2 2 3 4 2 2 3" xfId="12746" xr:uid="{34392BEA-3B57-43C2-94AF-3A5AEDD193EE}"/>
    <cellStyle name="Normal 2 2 2 3 4 2 2 3 2" xfId="33114" xr:uid="{55EED8FB-A45F-42FF-907F-DFD786BE538A}"/>
    <cellStyle name="Normal 2 2 2 3 4 2 2 4" xfId="19533" xr:uid="{F4BF3A60-63C9-4453-8938-8E7A6DB860C7}"/>
    <cellStyle name="Normal 2 2 2 3 4 2 2 4 2" xfId="39901" xr:uid="{26A6405F-21CB-43A9-9D14-51CB425A6031}"/>
    <cellStyle name="Normal 2 2 2 3 4 2 2 5" xfId="26322" xr:uid="{0D5EF4FF-0AC5-46F6-B09A-4DF33BE01DD6}"/>
    <cellStyle name="Normal 2 2 2 3 4 2 2 6" xfId="46690" xr:uid="{54AEDB3E-B98D-49CA-9464-9A637FD51627}"/>
    <cellStyle name="Normal 2 2 2 3 4 2 2_Exec Drivers" xfId="9464" xr:uid="{6D9330A1-C988-4B37-A113-ECCBD538F2F8}"/>
    <cellStyle name="Normal 2 2 2 3 4 2 3" xfId="4816" xr:uid="{5F8C1830-5AE8-4572-B76E-DBC8D3647AB3}"/>
    <cellStyle name="Normal 2 2 2 3 4 2 3 2" xfId="7664" xr:uid="{00EA97F2-58CD-4987-8209-718C077B9C83}"/>
    <cellStyle name="Normal 2 2 2 3 4 2 3 2 2" xfId="16306" xr:uid="{348938B5-BBFF-42FA-AED8-2DDE9E31F58F}"/>
    <cellStyle name="Normal 2 2 2 3 4 2 3 2 2 2" xfId="36674" xr:uid="{A729D2F3-E465-4757-90E6-D371D558EBDA}"/>
    <cellStyle name="Normal 2 2 2 3 4 2 3 2 3" xfId="23093" xr:uid="{4DDBC439-F826-41CE-8206-4F03AB09CAA3}"/>
    <cellStyle name="Normal 2 2 2 3 4 2 3 2 3 2" xfId="43461" xr:uid="{7BBCCC19-7375-4D8F-9FB2-C978EE20BBAA}"/>
    <cellStyle name="Normal 2 2 2 3 4 2 3 2 4" xfId="29882" xr:uid="{EB7153E1-4029-499A-95C2-BCDF10DB0311}"/>
    <cellStyle name="Normal 2 2 2 3 4 2 3 2 5" xfId="50250" xr:uid="{857165A1-2AF2-4D86-AF26-BFAE94A2CAF4}"/>
    <cellStyle name="Normal 2 2 2 3 4 2 3 3" xfId="13458" xr:uid="{0933634C-D485-485D-894A-99E1012935AE}"/>
    <cellStyle name="Normal 2 2 2 3 4 2 3 3 2" xfId="33826" xr:uid="{2F3F359A-F65A-41A1-9181-5BEE11E68056}"/>
    <cellStyle name="Normal 2 2 2 3 4 2 3 4" xfId="20245" xr:uid="{7862D910-C17C-4445-9613-C4353C5F9D04}"/>
    <cellStyle name="Normal 2 2 2 3 4 2 3 4 2" xfId="40613" xr:uid="{96B82E21-BC50-4070-9683-525378482E2B}"/>
    <cellStyle name="Normal 2 2 2 3 4 2 3 5" xfId="27034" xr:uid="{C162C4BE-ACF1-41F3-AF0C-B34472082A61}"/>
    <cellStyle name="Normal 2 2 2 3 4 2 3 6" xfId="47402" xr:uid="{DA4B42CC-C17C-4041-95D4-E9BB15EC851E}"/>
    <cellStyle name="Normal 2 2 2 3 4 2 4" xfId="3344" xr:uid="{05011066-A80B-424F-8C0A-AA69DF9CDC0E}"/>
    <cellStyle name="Normal 2 2 2 3 4 2 4 2" xfId="6240" xr:uid="{B25189C7-184A-4700-8CB7-3C93860A941E}"/>
    <cellStyle name="Normal 2 2 2 3 4 2 4 2 2" xfId="14882" xr:uid="{1A697099-C1D0-4826-A857-19084C0491A7}"/>
    <cellStyle name="Normal 2 2 2 3 4 2 4 2 2 2" xfId="35250" xr:uid="{99F6D681-C91B-49A5-A9F0-605202702FBE}"/>
    <cellStyle name="Normal 2 2 2 3 4 2 4 2 3" xfId="21669" xr:uid="{CC636890-D43F-49D3-A109-B490D7AC132D}"/>
    <cellStyle name="Normal 2 2 2 3 4 2 4 2 3 2" xfId="42037" xr:uid="{BE1744E1-E8C9-41CC-878E-08D5E3F81551}"/>
    <cellStyle name="Normal 2 2 2 3 4 2 4 2 4" xfId="28458" xr:uid="{08370EAD-5ED3-49B3-837E-9512D2D905FA}"/>
    <cellStyle name="Normal 2 2 2 3 4 2 4 2 5" xfId="48826" xr:uid="{E61EB15B-CD48-4539-A19F-1851AB7F2BAD}"/>
    <cellStyle name="Normal 2 2 2 3 4 2 4 3" xfId="12034" xr:uid="{D2D2CC7F-B0AE-49F8-8A33-A1843886AC89}"/>
    <cellStyle name="Normal 2 2 2 3 4 2 4 3 2" xfId="32402" xr:uid="{7A370680-AE26-4B94-8B98-1E03FB725BE7}"/>
    <cellStyle name="Normal 2 2 2 3 4 2 4 4" xfId="18821" xr:uid="{165EA128-1C00-49A5-BC11-C55E9CBBB816}"/>
    <cellStyle name="Normal 2 2 2 3 4 2 4 4 2" xfId="39189" xr:uid="{833AD509-2680-4979-860A-20429894CFCF}"/>
    <cellStyle name="Normal 2 2 2 3 4 2 4 5" xfId="25610" xr:uid="{C2502AAA-FD1F-46FA-B314-F1AB6953F1DB}"/>
    <cellStyle name="Normal 2 2 2 3 4 2 4 6" xfId="45978" xr:uid="{FFA68E0C-A230-4AC7-93C4-EB2D3762C6EB}"/>
    <cellStyle name="Normal 2 2 2 3 4 2 5" xfId="5528" xr:uid="{6E1EB3A8-00EE-48E0-95A9-A12D728CBC0D}"/>
    <cellStyle name="Normal 2 2 2 3 4 2 5 2" xfId="14170" xr:uid="{CBD52E70-3921-4D7A-9ADB-6E170EAA55A2}"/>
    <cellStyle name="Normal 2 2 2 3 4 2 5 2 2" xfId="34538" xr:uid="{7DD5C081-4548-4C08-B5F7-BC4749A9C912}"/>
    <cellStyle name="Normal 2 2 2 3 4 2 5 3" xfId="20957" xr:uid="{C6785936-BD3E-4ACE-B739-2AF490AB07BD}"/>
    <cellStyle name="Normal 2 2 2 3 4 2 5 3 2" xfId="41325" xr:uid="{6A09F186-0415-43FA-AFFB-3AA3EED6A263}"/>
    <cellStyle name="Normal 2 2 2 3 4 2 5 4" xfId="27746" xr:uid="{2704D7E5-0450-441B-9AEA-7AA97FA391E2}"/>
    <cellStyle name="Normal 2 2 2 3 4 2 5 5" xfId="48114" xr:uid="{BA3541CF-4A8D-4818-B8A6-AE313138F292}"/>
    <cellStyle name="Normal 2 2 2 3 4 2 6" xfId="2595" xr:uid="{085BAFEA-13D4-43B8-BECE-A8CF59B3AC03}"/>
    <cellStyle name="Normal 2 2 2 3 4 2 6 2" xfId="11322" xr:uid="{F040047D-BB83-46F8-B9FE-CEBA6661550E}"/>
    <cellStyle name="Normal 2 2 2 3 4 2 6 2 2" xfId="31690" xr:uid="{14E99E9B-E8D5-4D62-BEB7-3942EFF44E82}"/>
    <cellStyle name="Normal 2 2 2 3 4 2 6 3" xfId="18109" xr:uid="{F8F68703-95CF-435D-9C72-EDEE5A7A8D60}"/>
    <cellStyle name="Normal 2 2 2 3 4 2 6 3 2" xfId="38477" xr:uid="{CDCF4935-7A72-404A-8602-217B2CF9EFAF}"/>
    <cellStyle name="Normal 2 2 2 3 4 2 6 4" xfId="24898" xr:uid="{5CB7468D-E5B5-431A-AFDF-90CFB6C7FA05}"/>
    <cellStyle name="Normal 2 2 2 3 4 2 6 5" xfId="45266" xr:uid="{22C9A721-E12A-4E6A-A014-4D3D96A063B5}"/>
    <cellStyle name="Normal 2 2 2 3 4 2 7" xfId="10337" xr:uid="{AD54331F-3656-4625-BB97-444CAE7D5D5E}"/>
    <cellStyle name="Normal 2 2 2 3 4 2 7 2" xfId="30705" xr:uid="{3FF0351D-CF7E-4C45-B8A0-283148065B5A}"/>
    <cellStyle name="Normal 2 2 2 3 4 2 8" xfId="17124" xr:uid="{7079DAF7-15B9-4A91-B4AA-956BB22114F7}"/>
    <cellStyle name="Normal 2 2 2 3 4 2 8 2" xfId="37492" xr:uid="{47CE2A8D-3036-437F-97A6-6A350BC232F4}"/>
    <cellStyle name="Normal 2 2 2 3 4 2 9" xfId="23913" xr:uid="{3EF12E8D-C9A5-434A-8BC1-9CC7C4F0EE85}"/>
    <cellStyle name="Normal 2 2 2 3 4 2_Exec Drivers" xfId="8403" xr:uid="{29937DDA-1222-4BE4-82E7-3DD1808A46E1}"/>
    <cellStyle name="Normal 2 2 2 3 4 3" xfId="3617" xr:uid="{886656FC-2B7E-469E-A159-AF7D055734EF}"/>
    <cellStyle name="Normal 2 2 2 3 4 3 2" xfId="6501" xr:uid="{6F57D93E-8EB0-470A-8A5D-C37B446419A0}"/>
    <cellStyle name="Normal 2 2 2 3 4 3 2 2" xfId="15143" xr:uid="{D0D37DC7-6813-4D1F-8142-1A22545FB376}"/>
    <cellStyle name="Normal 2 2 2 3 4 3 2 2 2" xfId="35511" xr:uid="{81C23601-B47D-4DB2-A79A-11CF1EC0C8AF}"/>
    <cellStyle name="Normal 2 2 2 3 4 3 2 3" xfId="21930" xr:uid="{EADE25B7-0B8D-4979-ADE3-03F230B90407}"/>
    <cellStyle name="Normal 2 2 2 3 4 3 2 3 2" xfId="42298" xr:uid="{3197619C-288C-4FBB-817F-E7E78D5ED8E3}"/>
    <cellStyle name="Normal 2 2 2 3 4 3 2 4" xfId="28719" xr:uid="{94EA5183-291C-4ECE-BCD7-3188E01A3B73}"/>
    <cellStyle name="Normal 2 2 2 3 4 3 2 5" xfId="49087" xr:uid="{234E88CC-D2E3-4F45-BE06-2B4B120F4BC7}"/>
    <cellStyle name="Normal 2 2 2 3 4 3 3" xfId="12295" xr:uid="{133E9AE9-FDDF-41BE-845B-2164C668020F}"/>
    <cellStyle name="Normal 2 2 2 3 4 3 3 2" xfId="32663" xr:uid="{47449C8E-B70C-4C48-BB98-A7352B14F78A}"/>
    <cellStyle name="Normal 2 2 2 3 4 3 4" xfId="19082" xr:uid="{C8334E06-A96F-427A-AA8E-4A0B050C7E26}"/>
    <cellStyle name="Normal 2 2 2 3 4 3 4 2" xfId="39450" xr:uid="{CB633703-304D-493F-8E8E-7AA5AA42249B}"/>
    <cellStyle name="Normal 2 2 2 3 4 3 5" xfId="25871" xr:uid="{42410CF4-4E02-4A5D-9BC2-F3B2E0505D1D}"/>
    <cellStyle name="Normal 2 2 2 3 4 3 6" xfId="46239" xr:uid="{47C68384-D800-41B8-B422-A8936AC6DA38}"/>
    <cellStyle name="Normal 2 2 2 3 4 3_Exec Drivers" xfId="8908" xr:uid="{37457CDC-1575-4806-AFED-FD25C14890CC}"/>
    <cellStyle name="Normal 2 2 2 3 4 4" xfId="4365" xr:uid="{8B0933A1-77E5-472A-B00E-C416EF303550}"/>
    <cellStyle name="Normal 2 2 2 3 4 4 2" xfId="7213" xr:uid="{217E3113-2DE0-4403-B40D-10E744F6EB76}"/>
    <cellStyle name="Normal 2 2 2 3 4 4 2 2" xfId="15855" xr:uid="{47BDA72F-B094-4F1F-A46C-8E16C0B685E2}"/>
    <cellStyle name="Normal 2 2 2 3 4 4 2 2 2" xfId="36223" xr:uid="{C8DB8AE9-A248-47D1-9C3A-3CB660E8180F}"/>
    <cellStyle name="Normal 2 2 2 3 4 4 2 3" xfId="22642" xr:uid="{9FA301C2-D49E-4CCB-8872-B11E2A83DACA}"/>
    <cellStyle name="Normal 2 2 2 3 4 4 2 3 2" xfId="43010" xr:uid="{BC7746EF-DAB9-4EC3-BAF4-0C95149EEB89}"/>
    <cellStyle name="Normal 2 2 2 3 4 4 2 4" xfId="29431" xr:uid="{FFC1DBBA-6D53-49C9-B4EB-307A543EF95B}"/>
    <cellStyle name="Normal 2 2 2 3 4 4 2 5" xfId="49799" xr:uid="{C232D0E6-1C7D-4211-978A-095F1C74579D}"/>
    <cellStyle name="Normal 2 2 2 3 4 4 3" xfId="13007" xr:uid="{761806B9-8098-479C-9AE7-63C7E811A69F}"/>
    <cellStyle name="Normal 2 2 2 3 4 4 3 2" xfId="33375" xr:uid="{01E5AFEA-922D-497F-A8E1-8EDD3BCD6EB5}"/>
    <cellStyle name="Normal 2 2 2 3 4 4 4" xfId="19794" xr:uid="{F7C2C291-9AD3-4C00-B44D-9B3DAC0477A7}"/>
    <cellStyle name="Normal 2 2 2 3 4 4 4 2" xfId="40162" xr:uid="{18067341-D3E5-49F3-A2EA-0ED0343AC3DF}"/>
    <cellStyle name="Normal 2 2 2 3 4 4 5" xfId="26583" xr:uid="{5E0AFFAA-580E-4890-96A7-700ED9E7CDAF}"/>
    <cellStyle name="Normal 2 2 2 3 4 4 6" xfId="46951" xr:uid="{18DB86F0-91D1-4EE6-9DE1-A3255E33E1E7}"/>
    <cellStyle name="Normal 2 2 2 3 4 5" xfId="2869" xr:uid="{C4AB59DF-8153-46CC-877E-6AEF650AE75D}"/>
    <cellStyle name="Normal 2 2 2 3 4 5 2" xfId="5789" xr:uid="{C0B4D71A-BBF0-4D35-A5EE-642F82EED653}"/>
    <cellStyle name="Normal 2 2 2 3 4 5 2 2" xfId="14431" xr:uid="{21735244-6A0F-45D8-9276-4D504BAFA8E1}"/>
    <cellStyle name="Normal 2 2 2 3 4 5 2 2 2" xfId="34799" xr:uid="{3867DB03-D3C1-4207-A3C7-1EA4FB24CC74}"/>
    <cellStyle name="Normal 2 2 2 3 4 5 2 3" xfId="21218" xr:uid="{AD948BCA-A537-4AFA-8943-70B535A42914}"/>
    <cellStyle name="Normal 2 2 2 3 4 5 2 3 2" xfId="41586" xr:uid="{7862AA63-249A-4B51-92D0-DC4D348B0031}"/>
    <cellStyle name="Normal 2 2 2 3 4 5 2 4" xfId="28007" xr:uid="{C8E30105-99ED-4DF4-A59B-CEA10B2111CB}"/>
    <cellStyle name="Normal 2 2 2 3 4 5 2 5" xfId="48375" xr:uid="{C97266BE-235B-4A81-8F75-F067A6163BAB}"/>
    <cellStyle name="Normal 2 2 2 3 4 5 3" xfId="11583" xr:uid="{1E862C4B-645D-41CC-A7CC-476054723F27}"/>
    <cellStyle name="Normal 2 2 2 3 4 5 3 2" xfId="31951" xr:uid="{28ABF59E-1D53-4017-8542-CCFCCB09F9BA}"/>
    <cellStyle name="Normal 2 2 2 3 4 5 4" xfId="18370" xr:uid="{FF43BDED-39E3-45B7-AADE-DE4C2609A6E6}"/>
    <cellStyle name="Normal 2 2 2 3 4 5 4 2" xfId="38738" xr:uid="{001CEE43-5BAD-48FF-A33B-9F31BBCB1294}"/>
    <cellStyle name="Normal 2 2 2 3 4 5 5" xfId="25159" xr:uid="{0DDF4959-E5EA-464F-918A-BE78FD10F0B6}"/>
    <cellStyle name="Normal 2 2 2 3 4 5 6" xfId="45527" xr:uid="{5C8CD916-2043-4FA2-BCCA-3B9828BDD8B3}"/>
    <cellStyle name="Normal 2 2 2 3 4 6" xfId="5077" xr:uid="{E510D18E-360B-427F-A15B-B73E94BF9DA1}"/>
    <cellStyle name="Normal 2 2 2 3 4 6 2" xfId="13719" xr:uid="{FF64C59E-E214-44FE-95DB-E67C1AD5B7DB}"/>
    <cellStyle name="Normal 2 2 2 3 4 6 2 2" xfId="34087" xr:uid="{BD609189-C164-4CF4-ACE2-02566DEAA31F}"/>
    <cellStyle name="Normal 2 2 2 3 4 6 3" xfId="20506" xr:uid="{22F51204-8BE4-41E1-9F13-701F0783C2DC}"/>
    <cellStyle name="Normal 2 2 2 3 4 6 3 2" xfId="40874" xr:uid="{14095E09-D843-4546-97D9-0B374723543E}"/>
    <cellStyle name="Normal 2 2 2 3 4 6 4" xfId="27295" xr:uid="{EE8DD85E-BD28-49A5-B055-BE06CF929439}"/>
    <cellStyle name="Normal 2 2 2 3 4 6 5" xfId="47663" xr:uid="{1FE26379-F0BF-44FC-8727-84E43B3FE951}"/>
    <cellStyle name="Normal 2 2 2 3 4 7" xfId="1988" xr:uid="{1794AFA8-0638-41A7-8A1F-FA603D94499C}"/>
    <cellStyle name="Normal 2 2 2 3 4 7 2" xfId="10871" xr:uid="{2A2C83D6-BF3A-4D7B-A95F-07D3D8DE2537}"/>
    <cellStyle name="Normal 2 2 2 3 4 7 2 2" xfId="31239" xr:uid="{4A8EAFA7-E49E-4D8B-8642-3A31D4A554AF}"/>
    <cellStyle name="Normal 2 2 2 3 4 7 3" xfId="17658" xr:uid="{45772A28-DA9C-4DFB-962D-8D6B8B0B9BF6}"/>
    <cellStyle name="Normal 2 2 2 3 4 7 3 2" xfId="38026" xr:uid="{8779E2C2-EBE1-4745-B09F-F483E299FC43}"/>
    <cellStyle name="Normal 2 2 2 3 4 7 4" xfId="24447" xr:uid="{1E7AEB38-6C4C-4191-8D1F-46830ED36898}"/>
    <cellStyle name="Normal 2 2 2 3 4 7 5" xfId="44815" xr:uid="{50644150-0B10-44BA-A26C-BFD274DDE7DF}"/>
    <cellStyle name="Normal 2 2 2 3 4 8" xfId="9753" xr:uid="{6ED9CAF6-49FE-48E2-8FA8-AB410C891C91}"/>
    <cellStyle name="Normal 2 2 2 3 4 8 2" xfId="30121" xr:uid="{876F8D94-8E9F-4BA4-9683-44E5AE6E48FE}"/>
    <cellStyle name="Normal 2 2 2 3 4 9" xfId="16541" xr:uid="{6D57DAB0-EBC8-4AB2-A233-DAC7537B94CE}"/>
    <cellStyle name="Normal 2 2 2 3 4 9 2" xfId="36909" xr:uid="{9FF4ADDE-214A-4849-A10B-2C236E374A87}"/>
    <cellStyle name="Normal 2 2 2 3 4_Exec Drivers" xfId="2311" xr:uid="{8BC8AA2A-99E1-4EA0-BF92-CA27E2145230}"/>
    <cellStyle name="Normal 2 2 2 3 5" xfId="106" xr:uid="{2F711AAB-2A7A-4D73-8809-B688D841C4EE}"/>
    <cellStyle name="Normal 2 2 2 3 5 10" xfId="23342" xr:uid="{E0582A72-8114-4CE7-8766-869960E61335}"/>
    <cellStyle name="Normal 2 2 2 3 5 11" xfId="43710" xr:uid="{54782CBF-F784-4144-AE79-684EA8FCC8B5}"/>
    <cellStyle name="Normal 2 2 2 3 5 2" xfId="1433" xr:uid="{F431F64B-A32C-4D2D-81EF-CB4C0A2285D7}"/>
    <cellStyle name="Normal 2 2 2 3 5 2 10" xfId="44293" xr:uid="{9C22A825-E06E-4A35-99BD-1387FDE412C2}"/>
    <cellStyle name="Normal 2 2 2 3 5 2 2" xfId="4080" xr:uid="{84478C0C-6CEC-4D2B-B848-B55B62F26A9D}"/>
    <cellStyle name="Normal 2 2 2 3 5 2 2 2" xfId="6940" xr:uid="{B4149007-1AFE-4E71-98C8-E7AE43097863}"/>
    <cellStyle name="Normal 2 2 2 3 5 2 2 2 2" xfId="15582" xr:uid="{091782BA-5DE0-413F-BC26-F48AFC45D715}"/>
    <cellStyle name="Normal 2 2 2 3 5 2 2 2 2 2" xfId="35950" xr:uid="{723675C3-1CCF-4184-8FDF-60FA5D7CFB5C}"/>
    <cellStyle name="Normal 2 2 2 3 5 2 2 2 3" xfId="22369" xr:uid="{27BEFCA8-F89E-4E63-8389-AFE2CF05F0FA}"/>
    <cellStyle name="Normal 2 2 2 3 5 2 2 2 3 2" xfId="42737" xr:uid="{285F3668-350A-49AB-B491-7BC23A632C75}"/>
    <cellStyle name="Normal 2 2 2 3 5 2 2 2 4" xfId="29158" xr:uid="{4517DD23-4A13-46B8-B487-6607C12EA204}"/>
    <cellStyle name="Normal 2 2 2 3 5 2 2 2 5" xfId="49526" xr:uid="{3759E1CC-F3B8-41B5-8477-BAFE2FDBD7D5}"/>
    <cellStyle name="Normal 2 2 2 3 5 2 2 3" xfId="12734" xr:uid="{109F035B-1DDB-4756-9822-6A8C80BA736F}"/>
    <cellStyle name="Normal 2 2 2 3 5 2 2 3 2" xfId="33102" xr:uid="{EEA7BDBA-CD01-4E80-A705-7FDF24151F7C}"/>
    <cellStyle name="Normal 2 2 2 3 5 2 2 4" xfId="19521" xr:uid="{90BD7617-9AC6-45E5-A4D6-F8D6490D27BB}"/>
    <cellStyle name="Normal 2 2 2 3 5 2 2 4 2" xfId="39889" xr:uid="{F56A1D96-B30A-4E17-9736-007114937507}"/>
    <cellStyle name="Normal 2 2 2 3 5 2 2 5" xfId="26310" xr:uid="{36D18D77-AA2D-4702-9BBE-ABEF40803AC0}"/>
    <cellStyle name="Normal 2 2 2 3 5 2 2 6" xfId="46678" xr:uid="{7C8DC83A-55CD-41FE-A5D9-0408F0220ECF}"/>
    <cellStyle name="Normal 2 2 2 3 5 2 2_Exec Drivers" xfId="9233" xr:uid="{0B611D67-BB6A-48F4-AC35-B065DF5ED59F}"/>
    <cellStyle name="Normal 2 2 2 3 5 2 3" xfId="4804" xr:uid="{BC31F548-8B04-4414-89AF-FC5AC5AEB364}"/>
    <cellStyle name="Normal 2 2 2 3 5 2 3 2" xfId="7652" xr:uid="{23E93993-9833-4B45-80CC-DB3006884917}"/>
    <cellStyle name="Normal 2 2 2 3 5 2 3 2 2" xfId="16294" xr:uid="{27FFC89A-9AA1-44D9-B5D1-9BF735265248}"/>
    <cellStyle name="Normal 2 2 2 3 5 2 3 2 2 2" xfId="36662" xr:uid="{BB55E487-8EBF-4E2B-B2FE-8F8F9AB85092}"/>
    <cellStyle name="Normal 2 2 2 3 5 2 3 2 3" xfId="23081" xr:uid="{8E869DDF-F196-492B-89B5-C8F5AF830AE9}"/>
    <cellStyle name="Normal 2 2 2 3 5 2 3 2 3 2" xfId="43449" xr:uid="{9A3D398C-550C-4BDC-B751-F5CD0D18E564}"/>
    <cellStyle name="Normal 2 2 2 3 5 2 3 2 4" xfId="29870" xr:uid="{51364770-02F2-46DE-BC94-4A6BC6CAC0F2}"/>
    <cellStyle name="Normal 2 2 2 3 5 2 3 2 5" xfId="50238" xr:uid="{E002D9D5-B71C-4D77-8BC3-03B4743DF3BB}"/>
    <cellStyle name="Normal 2 2 2 3 5 2 3 3" xfId="13446" xr:uid="{4635950C-92D9-463C-8A10-94532745C026}"/>
    <cellStyle name="Normal 2 2 2 3 5 2 3 3 2" xfId="33814" xr:uid="{D0D7C3D0-9797-4263-ACEF-18C528D10F1F}"/>
    <cellStyle name="Normal 2 2 2 3 5 2 3 4" xfId="20233" xr:uid="{4E09F246-2C2E-4823-B521-05694E74429F}"/>
    <cellStyle name="Normal 2 2 2 3 5 2 3 4 2" xfId="40601" xr:uid="{D14E5180-DF3E-4626-BE97-4FAD053780D2}"/>
    <cellStyle name="Normal 2 2 2 3 5 2 3 5" xfId="27022" xr:uid="{DE026213-F20F-4896-9EFF-00588DBAEB77}"/>
    <cellStyle name="Normal 2 2 2 3 5 2 3 6" xfId="47390" xr:uid="{4F55D997-FF95-4105-B951-BEBA835BF6EC}"/>
    <cellStyle name="Normal 2 2 2 3 5 2 4" xfId="3332" xr:uid="{1C5E16AD-4EE4-4E16-86C5-829E4FFED045}"/>
    <cellStyle name="Normal 2 2 2 3 5 2 4 2" xfId="6228" xr:uid="{2D07D70B-EBDE-4125-A9B2-927A92F95ABF}"/>
    <cellStyle name="Normal 2 2 2 3 5 2 4 2 2" xfId="14870" xr:uid="{43B5E8EF-42D4-4152-92D4-4B65F55F0C65}"/>
    <cellStyle name="Normal 2 2 2 3 5 2 4 2 2 2" xfId="35238" xr:uid="{06F76F36-F3E2-4636-9BF0-AD11C7EE5742}"/>
    <cellStyle name="Normal 2 2 2 3 5 2 4 2 3" xfId="21657" xr:uid="{B345B7DA-6644-4C6E-8A2F-BFE806936789}"/>
    <cellStyle name="Normal 2 2 2 3 5 2 4 2 3 2" xfId="42025" xr:uid="{957BD344-C033-4732-8257-67A8EBB0B5D0}"/>
    <cellStyle name="Normal 2 2 2 3 5 2 4 2 4" xfId="28446" xr:uid="{748CFAA5-3E97-4F66-9430-0C8D7187265D}"/>
    <cellStyle name="Normal 2 2 2 3 5 2 4 2 5" xfId="48814" xr:uid="{96CAABEF-F1AC-4AAC-A4FC-67FEA6141A85}"/>
    <cellStyle name="Normal 2 2 2 3 5 2 4 3" xfId="12022" xr:uid="{6B891A2C-BE82-430A-B8AE-7447298DD7ED}"/>
    <cellStyle name="Normal 2 2 2 3 5 2 4 3 2" xfId="32390" xr:uid="{448012C5-4704-4F0B-9714-319FC132D465}"/>
    <cellStyle name="Normal 2 2 2 3 5 2 4 4" xfId="18809" xr:uid="{51870F47-E654-4098-944E-5BE1B4E14C0C}"/>
    <cellStyle name="Normal 2 2 2 3 5 2 4 4 2" xfId="39177" xr:uid="{0CE2E839-682F-46F2-9D2E-CE81EC5F2D42}"/>
    <cellStyle name="Normal 2 2 2 3 5 2 4 5" xfId="25598" xr:uid="{BBDDFA90-182D-4FAE-8E1D-71672716630A}"/>
    <cellStyle name="Normal 2 2 2 3 5 2 4 6" xfId="45966" xr:uid="{DF3A4FF7-B672-4C3A-9B31-023E5E16E18D}"/>
    <cellStyle name="Normal 2 2 2 3 5 2 5" xfId="5516" xr:uid="{61B608E3-EF72-46A5-AF90-0B403D90E0AC}"/>
    <cellStyle name="Normal 2 2 2 3 5 2 5 2" xfId="14158" xr:uid="{6E33FC4A-514B-4D08-B569-331C38A07A78}"/>
    <cellStyle name="Normal 2 2 2 3 5 2 5 2 2" xfId="34526" xr:uid="{2DDFE97C-E34C-48A8-9571-D4D1D1788F47}"/>
    <cellStyle name="Normal 2 2 2 3 5 2 5 3" xfId="20945" xr:uid="{A4011085-63CD-4424-9A1F-8EAFA5DB382A}"/>
    <cellStyle name="Normal 2 2 2 3 5 2 5 3 2" xfId="41313" xr:uid="{C115B0FA-CEAB-47B5-AF71-DACFBCB78C41}"/>
    <cellStyle name="Normal 2 2 2 3 5 2 5 4" xfId="27734" xr:uid="{BE071B60-B9B5-4C66-8528-02D370244C01}"/>
    <cellStyle name="Normal 2 2 2 3 5 2 5 5" xfId="48102" xr:uid="{295DE222-B8B0-46E7-AD24-50D50398D73C}"/>
    <cellStyle name="Normal 2 2 2 3 5 2 6" xfId="2583" xr:uid="{5FA6D588-8780-495E-9196-B8D22697D441}"/>
    <cellStyle name="Normal 2 2 2 3 5 2 6 2" xfId="11310" xr:uid="{896FEC45-5AC5-41CC-B6C3-862F77F9DA70}"/>
    <cellStyle name="Normal 2 2 2 3 5 2 6 2 2" xfId="31678" xr:uid="{96C62886-5DA3-4B63-B8B6-472BB501ED93}"/>
    <cellStyle name="Normal 2 2 2 3 5 2 6 3" xfId="18097" xr:uid="{E402C3DB-2F67-4DF7-9FC4-3A8A1D81C9DE}"/>
    <cellStyle name="Normal 2 2 2 3 5 2 6 3 2" xfId="38465" xr:uid="{4796B1B8-88E7-40BB-AD2F-9B024BBC22F7}"/>
    <cellStyle name="Normal 2 2 2 3 5 2 6 4" xfId="24886" xr:uid="{97C4A564-8856-43D2-9914-FAEC216D8CE3}"/>
    <cellStyle name="Normal 2 2 2 3 5 2 6 5" xfId="45254" xr:uid="{1E811C60-8548-4DBB-BEF3-80712DB05A5D}"/>
    <cellStyle name="Normal 2 2 2 3 5 2 7" xfId="10349" xr:uid="{1C65F52E-DBE7-45A2-8470-F0FA4FB5898D}"/>
    <cellStyle name="Normal 2 2 2 3 5 2 7 2" xfId="30717" xr:uid="{CDF4253E-7038-4C89-9C4D-446D7CD6F276}"/>
    <cellStyle name="Normal 2 2 2 3 5 2 8" xfId="17136" xr:uid="{08131736-E51F-47F8-BFE6-5429501FCFD4}"/>
    <cellStyle name="Normal 2 2 2 3 5 2 8 2" xfId="37504" xr:uid="{0D35F3AE-94E0-4698-8BBE-5E142F218528}"/>
    <cellStyle name="Normal 2 2 2 3 5 2 9" xfId="23925" xr:uid="{159BFA8A-E97A-488F-9B1B-B8E709AB1E8C}"/>
    <cellStyle name="Normal 2 2 2 3 5 2_Exec Drivers" xfId="8232" xr:uid="{5BFEFA81-0891-4A4C-B308-DCA752F02C22}"/>
    <cellStyle name="Normal 2 2 2 3 5 3" xfId="3618" xr:uid="{0EE58264-F99B-4590-999A-D7AA92744872}"/>
    <cellStyle name="Normal 2 2 2 3 5 3 2" xfId="6502" xr:uid="{1856FC53-E910-4A47-A947-EB583F09FF74}"/>
    <cellStyle name="Normal 2 2 2 3 5 3 2 2" xfId="15144" xr:uid="{E10EBC83-2F3B-4CB6-8298-913BC5B36BC0}"/>
    <cellStyle name="Normal 2 2 2 3 5 3 2 2 2" xfId="35512" xr:uid="{B1AD7DE0-A937-4AB5-8ECD-50C794D2CD5A}"/>
    <cellStyle name="Normal 2 2 2 3 5 3 2 3" xfId="21931" xr:uid="{8180EACA-FECF-4770-834E-FB383A2D2EF0}"/>
    <cellStyle name="Normal 2 2 2 3 5 3 2 3 2" xfId="42299" xr:uid="{DBC40700-DE1A-4FDE-9A01-BF70A8442909}"/>
    <cellStyle name="Normal 2 2 2 3 5 3 2 4" xfId="28720" xr:uid="{EC9B2051-0FB6-4015-A4F8-7962DD17A80F}"/>
    <cellStyle name="Normal 2 2 2 3 5 3 2 5" xfId="49088" xr:uid="{FCDB6EDB-FCAA-4765-9B88-7E3817147CC5}"/>
    <cellStyle name="Normal 2 2 2 3 5 3 3" xfId="12296" xr:uid="{911E4775-3CDC-482A-AFD7-971C82DF8BD9}"/>
    <cellStyle name="Normal 2 2 2 3 5 3 3 2" xfId="32664" xr:uid="{BE501323-1BC7-465E-84DF-7ED61397FF08}"/>
    <cellStyle name="Normal 2 2 2 3 5 3 4" xfId="19083" xr:uid="{1E1444BA-98B3-40DA-A35F-08D3A5949BA3}"/>
    <cellStyle name="Normal 2 2 2 3 5 3 4 2" xfId="39451" xr:uid="{526AB2FE-2582-4059-8E57-DB1879A12255}"/>
    <cellStyle name="Normal 2 2 2 3 5 3 5" xfId="25872" xr:uid="{287C731A-196F-48D5-8013-0D1CF48ECBCA}"/>
    <cellStyle name="Normal 2 2 2 3 5 3 6" xfId="46240" xr:uid="{BC46B79B-5258-4143-8E14-F431DB633319}"/>
    <cellStyle name="Normal 2 2 2 3 5 3_Exec Drivers" xfId="9403" xr:uid="{CFFA44B6-E469-45B5-941E-333DD0ABBCF2}"/>
    <cellStyle name="Normal 2 2 2 3 5 4" xfId="4366" xr:uid="{2F94D5F7-F260-4B46-B8EB-4B2C5E226BF8}"/>
    <cellStyle name="Normal 2 2 2 3 5 4 2" xfId="7214" xr:uid="{0F896910-F4B5-4909-8C43-6C2B3952718E}"/>
    <cellStyle name="Normal 2 2 2 3 5 4 2 2" xfId="15856" xr:uid="{03B0FD64-C76C-495D-85FB-30C694550910}"/>
    <cellStyle name="Normal 2 2 2 3 5 4 2 2 2" xfId="36224" xr:uid="{F8A72D57-7470-45D2-BDD9-9DF3D18E10D8}"/>
    <cellStyle name="Normal 2 2 2 3 5 4 2 3" xfId="22643" xr:uid="{0F3DDD8D-9024-4283-945A-068D6E7F2E73}"/>
    <cellStyle name="Normal 2 2 2 3 5 4 2 3 2" xfId="43011" xr:uid="{68719064-0F40-4044-939D-A01FF1A9C03F}"/>
    <cellStyle name="Normal 2 2 2 3 5 4 2 4" xfId="29432" xr:uid="{65055CE6-DED4-40A8-99F2-0D9AD9C78A4C}"/>
    <cellStyle name="Normal 2 2 2 3 5 4 2 5" xfId="49800" xr:uid="{B701498A-801D-4EC2-9C33-78543D7E0FF9}"/>
    <cellStyle name="Normal 2 2 2 3 5 4 3" xfId="13008" xr:uid="{B3DC0B2A-6003-4825-8520-D6CCD1D6647A}"/>
    <cellStyle name="Normal 2 2 2 3 5 4 3 2" xfId="33376" xr:uid="{618ED2DB-B8AD-4439-8602-239D7DD63DD4}"/>
    <cellStyle name="Normal 2 2 2 3 5 4 4" xfId="19795" xr:uid="{1045C7FD-B0D0-4F96-B1F8-C1C5ADD8A00A}"/>
    <cellStyle name="Normal 2 2 2 3 5 4 4 2" xfId="40163" xr:uid="{931D3A6E-EB28-4C3E-8FCC-833463AC1142}"/>
    <cellStyle name="Normal 2 2 2 3 5 4 5" xfId="26584" xr:uid="{E14724F0-862D-4F8A-8359-C3DFDF22775B}"/>
    <cellStyle name="Normal 2 2 2 3 5 4 6" xfId="46952" xr:uid="{410C56F1-9A65-45F0-8672-0F3BB6A6F12C}"/>
    <cellStyle name="Normal 2 2 2 3 5 5" xfId="2870" xr:uid="{16E4C370-63E5-48B7-ADB9-E51DFF4AEDA3}"/>
    <cellStyle name="Normal 2 2 2 3 5 5 2" xfId="5790" xr:uid="{BD57BEE6-52CD-4C12-8803-3311745B46B5}"/>
    <cellStyle name="Normal 2 2 2 3 5 5 2 2" xfId="14432" xr:uid="{C5953456-BDFC-4903-AD1A-AB0A87093680}"/>
    <cellStyle name="Normal 2 2 2 3 5 5 2 2 2" xfId="34800" xr:uid="{60B6DD77-6089-4F61-9327-AA6256996FD7}"/>
    <cellStyle name="Normal 2 2 2 3 5 5 2 3" xfId="21219" xr:uid="{FF87CFBE-6E78-446C-905D-74B0FA1B4A17}"/>
    <cellStyle name="Normal 2 2 2 3 5 5 2 3 2" xfId="41587" xr:uid="{4BAA7DC7-11FB-4618-976E-24454E789A41}"/>
    <cellStyle name="Normal 2 2 2 3 5 5 2 4" xfId="28008" xr:uid="{208497C5-C636-4D62-94E6-ACD9BDEEC53B}"/>
    <cellStyle name="Normal 2 2 2 3 5 5 2 5" xfId="48376" xr:uid="{CAB08B9F-41CA-422D-952D-48BCCCF4E2AB}"/>
    <cellStyle name="Normal 2 2 2 3 5 5 3" xfId="11584" xr:uid="{881956CC-E146-4153-814B-EA3B51385824}"/>
    <cellStyle name="Normal 2 2 2 3 5 5 3 2" xfId="31952" xr:uid="{3235CA08-D441-4AFB-B7CE-BE8639E06735}"/>
    <cellStyle name="Normal 2 2 2 3 5 5 4" xfId="18371" xr:uid="{40169C56-740E-4199-8CD8-E7573A07FA6D}"/>
    <cellStyle name="Normal 2 2 2 3 5 5 4 2" xfId="38739" xr:uid="{98C1715C-872B-4AF6-A11C-C2BEEAF80D27}"/>
    <cellStyle name="Normal 2 2 2 3 5 5 5" xfId="25160" xr:uid="{C5495BC6-9949-4594-8A61-BCA8F46A9BA4}"/>
    <cellStyle name="Normal 2 2 2 3 5 5 6" xfId="45528" xr:uid="{8A55C5AB-EBF2-4DB1-81C4-A814E76C763A}"/>
    <cellStyle name="Normal 2 2 2 3 5 6" xfId="5078" xr:uid="{B122E97F-10B0-4126-B8D3-7A9B2722EA06}"/>
    <cellStyle name="Normal 2 2 2 3 5 6 2" xfId="13720" xr:uid="{0746F0B8-9E6C-4012-A4B0-DA8502DBE327}"/>
    <cellStyle name="Normal 2 2 2 3 5 6 2 2" xfId="34088" xr:uid="{A0C879A4-0C1D-4CF9-89D7-A92E66180BF6}"/>
    <cellStyle name="Normal 2 2 2 3 5 6 3" xfId="20507" xr:uid="{BA64610A-80E5-4F59-97AB-1B2B4C3396C9}"/>
    <cellStyle name="Normal 2 2 2 3 5 6 3 2" xfId="40875" xr:uid="{BFD84254-5AC1-47A0-802D-5A54AB8570EE}"/>
    <cellStyle name="Normal 2 2 2 3 5 6 4" xfId="27296" xr:uid="{0B89CCAB-2D80-4627-BB95-7E26240D20F4}"/>
    <cellStyle name="Normal 2 2 2 3 5 6 5" xfId="47664" xr:uid="{E66E18BA-C848-4836-A71F-0485097E2A44}"/>
    <cellStyle name="Normal 2 2 2 3 5 7" xfId="1989" xr:uid="{0D050988-4F27-4232-94F5-C1A17AE6135C}"/>
    <cellStyle name="Normal 2 2 2 3 5 7 2" xfId="10872" xr:uid="{5D01CFC5-6596-46B5-9F91-E9D386850E25}"/>
    <cellStyle name="Normal 2 2 2 3 5 7 2 2" xfId="31240" xr:uid="{34CB043C-330D-4A25-8FD4-D4DBB9263C32}"/>
    <cellStyle name="Normal 2 2 2 3 5 7 3" xfId="17659" xr:uid="{A1EA8D79-52BE-41B2-85CC-C218F4C4B4BC}"/>
    <cellStyle name="Normal 2 2 2 3 5 7 3 2" xfId="38027" xr:uid="{A8F2B4B6-54AC-4637-9557-C9C7EC7AA38E}"/>
    <cellStyle name="Normal 2 2 2 3 5 7 4" xfId="24448" xr:uid="{269CE530-114D-4A02-911A-1E85EC07EF40}"/>
    <cellStyle name="Normal 2 2 2 3 5 7 5" xfId="44816" xr:uid="{50554541-8E74-4A09-89BC-880F0307CBAF}"/>
    <cellStyle name="Normal 2 2 2 3 5 8" xfId="9765" xr:uid="{90D258AC-E519-4F3C-9230-826823CD0566}"/>
    <cellStyle name="Normal 2 2 2 3 5 8 2" xfId="30133" xr:uid="{5FE95FCF-5D5C-45E6-8F6E-7259CEF37831}"/>
    <cellStyle name="Normal 2 2 2 3 5 9" xfId="16553" xr:uid="{E7B061C8-0168-4D33-97F4-854CC4FBBF4C}"/>
    <cellStyle name="Normal 2 2 2 3 5 9 2" xfId="36921" xr:uid="{1C4037C2-261F-47A6-A894-95FA706BEEAF}"/>
    <cellStyle name="Normal 2 2 2 3 5_Exec Drivers" xfId="8249" xr:uid="{B188D829-CFFF-45B4-A1E0-27EEC4988BF4}"/>
    <cellStyle name="Normal 2 2 2 3 6" xfId="113" xr:uid="{8960C654-6AC7-4379-BDAD-2A05921E745A}"/>
    <cellStyle name="Normal 2 2 2 3 6 10" xfId="23345" xr:uid="{637E02FE-3E38-4945-A28B-E80F2448AD14}"/>
    <cellStyle name="Normal 2 2 2 3 6 11" xfId="43713" xr:uid="{52CF541C-5F64-4930-B2D4-A7063234F648}"/>
    <cellStyle name="Normal 2 2 2 3 6 2" xfId="1436" xr:uid="{23165BB6-8B16-4710-953E-8087BD9768E1}"/>
    <cellStyle name="Normal 2 2 2 3 6 2 10" xfId="44296" xr:uid="{1B98AE12-EF48-4F24-AE57-61680DF93687}"/>
    <cellStyle name="Normal 2 2 2 3 6 2 2" xfId="4077" xr:uid="{A5D64972-C932-45FB-83F2-10E226316A14}"/>
    <cellStyle name="Normal 2 2 2 3 6 2 2 2" xfId="6937" xr:uid="{5BA6C828-4ADA-430C-8E87-008B2CA68263}"/>
    <cellStyle name="Normal 2 2 2 3 6 2 2 2 2" xfId="15579" xr:uid="{DCE9F44B-2BDA-43C3-978A-D541202732F3}"/>
    <cellStyle name="Normal 2 2 2 3 6 2 2 2 2 2" xfId="35947" xr:uid="{D578AA37-74FB-4D51-8C97-5D4C1B1531F3}"/>
    <cellStyle name="Normal 2 2 2 3 6 2 2 2 3" xfId="22366" xr:uid="{06108AE9-9A95-46A3-A5AA-64637D1ED6D1}"/>
    <cellStyle name="Normal 2 2 2 3 6 2 2 2 3 2" xfId="42734" xr:uid="{210CC9CC-24D8-40F0-9AA9-F29079195439}"/>
    <cellStyle name="Normal 2 2 2 3 6 2 2 2 4" xfId="29155" xr:uid="{891A1ACB-CE60-47C5-9185-AEB281B295F6}"/>
    <cellStyle name="Normal 2 2 2 3 6 2 2 2 5" xfId="49523" xr:uid="{8AB01AC8-6E97-4A90-A3A0-E7A1404334F3}"/>
    <cellStyle name="Normal 2 2 2 3 6 2 2 3" xfId="12731" xr:uid="{FADA4355-548A-4C96-82A8-BE9250CE6658}"/>
    <cellStyle name="Normal 2 2 2 3 6 2 2 3 2" xfId="33099" xr:uid="{0B5D1E5E-C2C0-4870-A7FF-BF5B7EC284CA}"/>
    <cellStyle name="Normal 2 2 2 3 6 2 2 4" xfId="19518" xr:uid="{7B8B328F-549C-4FF9-83C4-BC58A201A845}"/>
    <cellStyle name="Normal 2 2 2 3 6 2 2 4 2" xfId="39886" xr:uid="{66C000AC-1E4D-49AA-B40E-6DAB26C5A55D}"/>
    <cellStyle name="Normal 2 2 2 3 6 2 2 5" xfId="26307" xr:uid="{8E50E4A4-9EEB-42E5-B063-748C865CA973}"/>
    <cellStyle name="Normal 2 2 2 3 6 2 2 6" xfId="46675" xr:uid="{5812022B-D30B-493D-9EA9-4A33B3CA48AF}"/>
    <cellStyle name="Normal 2 2 2 3 6 2 2_Exec Drivers" xfId="9157" xr:uid="{A2AE9116-784E-4D1A-876E-3FC6C735BA79}"/>
    <cellStyle name="Normal 2 2 2 3 6 2 3" xfId="4801" xr:uid="{5B0C78A5-FD6D-4C82-B9C7-B441844B0F8A}"/>
    <cellStyle name="Normal 2 2 2 3 6 2 3 2" xfId="7649" xr:uid="{9140915D-A625-472B-BB99-05EC1C0C9949}"/>
    <cellStyle name="Normal 2 2 2 3 6 2 3 2 2" xfId="16291" xr:uid="{6FD2A4D8-DA55-4D2C-8ABD-70E29F718204}"/>
    <cellStyle name="Normal 2 2 2 3 6 2 3 2 2 2" xfId="36659" xr:uid="{AA31F489-748D-4128-B172-A7B96CA17F6E}"/>
    <cellStyle name="Normal 2 2 2 3 6 2 3 2 3" xfId="23078" xr:uid="{880C087F-B8B7-450C-9AB1-D5C2E64DDB64}"/>
    <cellStyle name="Normal 2 2 2 3 6 2 3 2 3 2" xfId="43446" xr:uid="{486B7600-D8CF-45CF-939C-8F8707686DD5}"/>
    <cellStyle name="Normal 2 2 2 3 6 2 3 2 4" xfId="29867" xr:uid="{04137552-C00B-44A7-921A-0DCBF58276D3}"/>
    <cellStyle name="Normal 2 2 2 3 6 2 3 2 5" xfId="50235" xr:uid="{2413EBE9-954C-4382-AC2B-EEB61C8E34BF}"/>
    <cellStyle name="Normal 2 2 2 3 6 2 3 3" xfId="13443" xr:uid="{EB2DDF6F-CA6C-4C38-A72B-D702394470B2}"/>
    <cellStyle name="Normal 2 2 2 3 6 2 3 3 2" xfId="33811" xr:uid="{90C59731-CF9E-494A-AE8C-B495938371C6}"/>
    <cellStyle name="Normal 2 2 2 3 6 2 3 4" xfId="20230" xr:uid="{2A40EC94-0B6B-4AAC-B5AC-E38D91A1E253}"/>
    <cellStyle name="Normal 2 2 2 3 6 2 3 4 2" xfId="40598" xr:uid="{D5BB56C4-E0B9-483A-AFB2-0C601751C515}"/>
    <cellStyle name="Normal 2 2 2 3 6 2 3 5" xfId="27019" xr:uid="{8AB11AA1-B4B0-4482-9565-CA80E9A52575}"/>
    <cellStyle name="Normal 2 2 2 3 6 2 3 6" xfId="47387" xr:uid="{35350414-BB4A-4412-A33F-52D1700AB92D}"/>
    <cellStyle name="Normal 2 2 2 3 6 2 4" xfId="3329" xr:uid="{B62C2FE6-3125-48A4-87B8-30CC4ACC75B9}"/>
    <cellStyle name="Normal 2 2 2 3 6 2 4 2" xfId="6225" xr:uid="{F7BE5634-7688-4434-8D93-94935DF6005B}"/>
    <cellStyle name="Normal 2 2 2 3 6 2 4 2 2" xfId="14867" xr:uid="{398DDC70-9A45-4638-AC8C-C332A1C509BC}"/>
    <cellStyle name="Normal 2 2 2 3 6 2 4 2 2 2" xfId="35235" xr:uid="{E84BB6BD-439F-426A-8688-87890B2EC6C0}"/>
    <cellStyle name="Normal 2 2 2 3 6 2 4 2 3" xfId="21654" xr:uid="{46F1436F-67A2-4D32-997E-DEF61F3DACF3}"/>
    <cellStyle name="Normal 2 2 2 3 6 2 4 2 3 2" xfId="42022" xr:uid="{5AF530C2-91DC-457A-98D3-6333EA21AB1F}"/>
    <cellStyle name="Normal 2 2 2 3 6 2 4 2 4" xfId="28443" xr:uid="{1B3D843A-0E14-41BB-BCAB-95BF332E49EB}"/>
    <cellStyle name="Normal 2 2 2 3 6 2 4 2 5" xfId="48811" xr:uid="{A59A4B61-4706-4BFB-A37D-EC77C37BE309}"/>
    <cellStyle name="Normal 2 2 2 3 6 2 4 3" xfId="12019" xr:uid="{46AC8166-37F5-4E3A-B0DA-524A5B11261E}"/>
    <cellStyle name="Normal 2 2 2 3 6 2 4 3 2" xfId="32387" xr:uid="{AE71D594-497B-4AA5-A614-7ACC2D3CB1D2}"/>
    <cellStyle name="Normal 2 2 2 3 6 2 4 4" xfId="18806" xr:uid="{A2C4A9C6-F608-4C1F-AE01-E621B946C298}"/>
    <cellStyle name="Normal 2 2 2 3 6 2 4 4 2" xfId="39174" xr:uid="{18E45423-5842-42BB-8624-7426F176CA33}"/>
    <cellStyle name="Normal 2 2 2 3 6 2 4 5" xfId="25595" xr:uid="{6AA307C0-3C48-4001-9B49-11BD6AA5025D}"/>
    <cellStyle name="Normal 2 2 2 3 6 2 4 6" xfId="45963" xr:uid="{D50342AE-8C76-4529-AB6B-DC36A142FB01}"/>
    <cellStyle name="Normal 2 2 2 3 6 2 5" xfId="5513" xr:uid="{7C9F7317-BD2A-4730-A82A-A26B1CC19A9E}"/>
    <cellStyle name="Normal 2 2 2 3 6 2 5 2" xfId="14155" xr:uid="{BE31E71B-A4BD-4582-863B-576869097F7A}"/>
    <cellStyle name="Normal 2 2 2 3 6 2 5 2 2" xfId="34523" xr:uid="{F82656BA-36B1-4E9C-96B9-630DCF171B0E}"/>
    <cellStyle name="Normal 2 2 2 3 6 2 5 3" xfId="20942" xr:uid="{BDD20EB2-D9DC-467F-96B9-8741C7DB5DCE}"/>
    <cellStyle name="Normal 2 2 2 3 6 2 5 3 2" xfId="41310" xr:uid="{D1315D9E-95BD-493A-BD8B-8719A53A9FCB}"/>
    <cellStyle name="Normal 2 2 2 3 6 2 5 4" xfId="27731" xr:uid="{A14B807C-75B0-4654-B02A-FAC09842296B}"/>
    <cellStyle name="Normal 2 2 2 3 6 2 5 5" xfId="48099" xr:uid="{091B4005-3A47-4BFC-B2EC-F8DEA39A5472}"/>
    <cellStyle name="Normal 2 2 2 3 6 2 6" xfId="2580" xr:uid="{A864EE7B-52C0-4F72-96C0-2402314A1C39}"/>
    <cellStyle name="Normal 2 2 2 3 6 2 6 2" xfId="11307" xr:uid="{E5E37805-3837-4A94-BA72-502963475BE3}"/>
    <cellStyle name="Normal 2 2 2 3 6 2 6 2 2" xfId="31675" xr:uid="{635056C1-9C38-441F-9615-3D1931452F7A}"/>
    <cellStyle name="Normal 2 2 2 3 6 2 6 3" xfId="18094" xr:uid="{756571B4-CBDF-4C08-A132-A2CD14EAEA9E}"/>
    <cellStyle name="Normal 2 2 2 3 6 2 6 3 2" xfId="38462" xr:uid="{13690D13-33D7-4185-A094-35A349C11B24}"/>
    <cellStyle name="Normal 2 2 2 3 6 2 6 4" xfId="24883" xr:uid="{DA141B03-DB8A-4993-B596-B74538E782BF}"/>
    <cellStyle name="Normal 2 2 2 3 6 2 6 5" xfId="45251" xr:uid="{BFCF9ABB-4FB9-4844-A9DC-A7F6A06B6090}"/>
    <cellStyle name="Normal 2 2 2 3 6 2 7" xfId="10352" xr:uid="{59619801-BE12-4701-8280-DDE97DF6DF03}"/>
    <cellStyle name="Normal 2 2 2 3 6 2 7 2" xfId="30720" xr:uid="{EAB84181-25B0-4C90-B871-B39845C30F7F}"/>
    <cellStyle name="Normal 2 2 2 3 6 2 8" xfId="17139" xr:uid="{6524AFC3-593A-411A-A29C-15781573C85E}"/>
    <cellStyle name="Normal 2 2 2 3 6 2 8 2" xfId="37507" xr:uid="{08C452CE-FCB4-4401-B4EA-5FF73A262144}"/>
    <cellStyle name="Normal 2 2 2 3 6 2 9" xfId="23928" xr:uid="{44D93809-9E0C-478C-8ABC-4DA25C098EF1}"/>
    <cellStyle name="Normal 2 2 2 3 6 2_Exec Drivers" xfId="8407" xr:uid="{006A882E-3B76-4F89-9D2F-A4D8934F4F36}"/>
    <cellStyle name="Normal 2 2 2 3 6 3" xfId="3619" xr:uid="{22E9B1CE-095F-415E-A30B-44C240F24C12}"/>
    <cellStyle name="Normal 2 2 2 3 6 3 2" xfId="6503" xr:uid="{FE559131-55F1-4C63-A2E5-E9EA932F8A65}"/>
    <cellStyle name="Normal 2 2 2 3 6 3 2 2" xfId="15145" xr:uid="{D98FB4AF-1DE4-4B3D-B973-51DBBD793C57}"/>
    <cellStyle name="Normal 2 2 2 3 6 3 2 2 2" xfId="35513" xr:uid="{BB189CD0-D55D-480C-ABD2-0CDB3A4BC0E6}"/>
    <cellStyle name="Normal 2 2 2 3 6 3 2 3" xfId="21932" xr:uid="{CC5C974F-A844-443E-94DB-6858B57BC630}"/>
    <cellStyle name="Normal 2 2 2 3 6 3 2 3 2" xfId="42300" xr:uid="{81492C19-60BB-4E57-9EE1-844018DEC9AE}"/>
    <cellStyle name="Normal 2 2 2 3 6 3 2 4" xfId="28721" xr:uid="{C2649F48-5C07-41CC-BEBD-E9671993FD70}"/>
    <cellStyle name="Normal 2 2 2 3 6 3 2 5" xfId="49089" xr:uid="{A60111F2-21CE-481B-8D4F-CB3DCB780E62}"/>
    <cellStyle name="Normal 2 2 2 3 6 3 3" xfId="12297" xr:uid="{CF75A24E-B56A-450D-A9A0-D1534F9D0E04}"/>
    <cellStyle name="Normal 2 2 2 3 6 3 3 2" xfId="32665" xr:uid="{66CD0B5A-E7CC-44C2-B31B-4C4B7F873C3C}"/>
    <cellStyle name="Normal 2 2 2 3 6 3 4" xfId="19084" xr:uid="{26067F7A-08EE-407C-BE92-671757A46D11}"/>
    <cellStyle name="Normal 2 2 2 3 6 3 4 2" xfId="39452" xr:uid="{F825D3E3-AEDD-431B-A5E2-FD5D439680B0}"/>
    <cellStyle name="Normal 2 2 2 3 6 3 5" xfId="25873" xr:uid="{C7431A7F-AB4A-4604-BC80-48628CABD4B0}"/>
    <cellStyle name="Normal 2 2 2 3 6 3 6" xfId="46241" xr:uid="{41C9C8B6-9DE1-4B89-8334-C12B2D847C00}"/>
    <cellStyle name="Normal 2 2 2 3 6 3_Exec Drivers" xfId="2344" xr:uid="{80D3F977-5895-441B-9B11-46B459FA904C}"/>
    <cellStyle name="Normal 2 2 2 3 6 4" xfId="4367" xr:uid="{C1ECCD98-BAAC-49D6-B733-D3490BE6C1EF}"/>
    <cellStyle name="Normal 2 2 2 3 6 4 2" xfId="7215" xr:uid="{44F86AE9-3135-4D4C-B0BE-C704E3BB2192}"/>
    <cellStyle name="Normal 2 2 2 3 6 4 2 2" xfId="15857" xr:uid="{F81709DA-CBFF-4106-8F5B-48590A669AD3}"/>
    <cellStyle name="Normal 2 2 2 3 6 4 2 2 2" xfId="36225" xr:uid="{B1B9F1BD-B414-46E0-83EE-A51464132032}"/>
    <cellStyle name="Normal 2 2 2 3 6 4 2 3" xfId="22644" xr:uid="{68861E86-4373-47B9-91DB-BE5995EA450C}"/>
    <cellStyle name="Normal 2 2 2 3 6 4 2 3 2" xfId="43012" xr:uid="{F242B879-FB5E-430F-9D40-F6056DBE4760}"/>
    <cellStyle name="Normal 2 2 2 3 6 4 2 4" xfId="29433" xr:uid="{03665F8E-7486-41CB-9319-ACCA5C62E7CD}"/>
    <cellStyle name="Normal 2 2 2 3 6 4 2 5" xfId="49801" xr:uid="{34EAC8A8-CEB7-4F1A-AF4C-73B8017296EA}"/>
    <cellStyle name="Normal 2 2 2 3 6 4 3" xfId="13009" xr:uid="{14EA01B1-4BC6-45C7-9B38-623394DA1B8B}"/>
    <cellStyle name="Normal 2 2 2 3 6 4 3 2" xfId="33377" xr:uid="{F705752B-100B-42FF-BDA8-BC5426992D57}"/>
    <cellStyle name="Normal 2 2 2 3 6 4 4" xfId="19796" xr:uid="{B155142B-B85B-466A-8F53-D579623EB89F}"/>
    <cellStyle name="Normal 2 2 2 3 6 4 4 2" xfId="40164" xr:uid="{113B3EF3-791A-467B-9ACF-81072B2603DE}"/>
    <cellStyle name="Normal 2 2 2 3 6 4 5" xfId="26585" xr:uid="{9E73399C-3873-4319-B871-6F30F864BA53}"/>
    <cellStyle name="Normal 2 2 2 3 6 4 6" xfId="46953" xr:uid="{6C226309-EC52-44B0-B802-C52A21C47B07}"/>
    <cellStyle name="Normal 2 2 2 3 6 5" xfId="2871" xr:uid="{00F258D1-EC4B-4055-8CA3-E0CF0FDA32A2}"/>
    <cellStyle name="Normal 2 2 2 3 6 5 2" xfId="5791" xr:uid="{896B8E56-C97A-4A71-935A-6A8E1E377B7F}"/>
    <cellStyle name="Normal 2 2 2 3 6 5 2 2" xfId="14433" xr:uid="{E6A4014E-4BDD-4B3F-94EA-5F3DDFEC6D8A}"/>
    <cellStyle name="Normal 2 2 2 3 6 5 2 2 2" xfId="34801" xr:uid="{9AB007DF-F21F-4865-9B67-BF0AF8F42D8D}"/>
    <cellStyle name="Normal 2 2 2 3 6 5 2 3" xfId="21220" xr:uid="{99D92E2A-944F-4BA6-B468-416C8FAAB31E}"/>
    <cellStyle name="Normal 2 2 2 3 6 5 2 3 2" xfId="41588" xr:uid="{5232819A-5183-4578-8C71-7573514C6305}"/>
    <cellStyle name="Normal 2 2 2 3 6 5 2 4" xfId="28009" xr:uid="{CFD80599-8D5A-4502-8D7F-7285B2088C19}"/>
    <cellStyle name="Normal 2 2 2 3 6 5 2 5" xfId="48377" xr:uid="{E75747E0-6317-49E9-A141-3AC874DB07C1}"/>
    <cellStyle name="Normal 2 2 2 3 6 5 3" xfId="11585" xr:uid="{6EF015B7-D80D-4306-A89B-E40D9440F335}"/>
    <cellStyle name="Normal 2 2 2 3 6 5 3 2" xfId="31953" xr:uid="{22699247-8D5F-48B3-98AB-6A59F8E2A282}"/>
    <cellStyle name="Normal 2 2 2 3 6 5 4" xfId="18372" xr:uid="{6CC28298-0C08-474B-BB9F-1652D9FFB4E9}"/>
    <cellStyle name="Normal 2 2 2 3 6 5 4 2" xfId="38740" xr:uid="{13732B4D-0A32-43EC-A3ED-3C6BED5FCCE9}"/>
    <cellStyle name="Normal 2 2 2 3 6 5 5" xfId="25161" xr:uid="{36C7016E-7CAF-4B05-868A-385332D4B1CF}"/>
    <cellStyle name="Normal 2 2 2 3 6 5 6" xfId="45529" xr:uid="{D07C82CC-AAB8-4933-92D3-8880FAD40FF7}"/>
    <cellStyle name="Normal 2 2 2 3 6 6" xfId="5079" xr:uid="{C127992A-41C6-40A8-A9B2-540ACA57B257}"/>
    <cellStyle name="Normal 2 2 2 3 6 6 2" xfId="13721" xr:uid="{1F11E46B-FA82-4431-B8FC-89BA846755D1}"/>
    <cellStyle name="Normal 2 2 2 3 6 6 2 2" xfId="34089" xr:uid="{A06114CC-18C3-4545-BF88-FABB81C0AD0F}"/>
    <cellStyle name="Normal 2 2 2 3 6 6 3" xfId="20508" xr:uid="{37C04EE3-E111-4E44-B53F-BEDA6750CFC2}"/>
    <cellStyle name="Normal 2 2 2 3 6 6 3 2" xfId="40876" xr:uid="{9462EA07-B802-4843-8665-066BA146E3D3}"/>
    <cellStyle name="Normal 2 2 2 3 6 6 4" xfId="27297" xr:uid="{D7429882-C020-4975-BE53-6CC6E0CD38AC}"/>
    <cellStyle name="Normal 2 2 2 3 6 6 5" xfId="47665" xr:uid="{388E10C3-E523-44E0-8886-8D6242C8865A}"/>
    <cellStyle name="Normal 2 2 2 3 6 7" xfId="1990" xr:uid="{9CD0A307-A836-41F8-976B-1ABDED5208AC}"/>
    <cellStyle name="Normal 2 2 2 3 6 7 2" xfId="10873" xr:uid="{5096C2F6-77C2-4870-B957-55E70B95B7BE}"/>
    <cellStyle name="Normal 2 2 2 3 6 7 2 2" xfId="31241" xr:uid="{1CAAC9BE-AE3F-4800-B036-9B7A0FB04AE0}"/>
    <cellStyle name="Normal 2 2 2 3 6 7 3" xfId="17660" xr:uid="{B042991F-C89A-446A-A35C-B2017B368400}"/>
    <cellStyle name="Normal 2 2 2 3 6 7 3 2" xfId="38028" xr:uid="{0CFD5098-0199-4911-88C7-BBC430FFB577}"/>
    <cellStyle name="Normal 2 2 2 3 6 7 4" xfId="24449" xr:uid="{49834110-87A3-4043-B7A0-E0AF667B1652}"/>
    <cellStyle name="Normal 2 2 2 3 6 7 5" xfId="44817" xr:uid="{E5B005C6-22DF-465C-87BB-295A1CF10580}"/>
    <cellStyle name="Normal 2 2 2 3 6 8" xfId="9768" xr:uid="{C5F93389-EEFB-4473-9B23-B75FFC8C0992}"/>
    <cellStyle name="Normal 2 2 2 3 6 8 2" xfId="30136" xr:uid="{A0F6C4B4-F6D1-493E-B77D-DD0E86457D61}"/>
    <cellStyle name="Normal 2 2 2 3 6 9" xfId="16556" xr:uid="{DF50CF6A-E4BF-4159-B5F4-270AC0488EE0}"/>
    <cellStyle name="Normal 2 2 2 3 6 9 2" xfId="36924" xr:uid="{72FE9A4E-35F3-4DB4-822B-755B9A16549F}"/>
    <cellStyle name="Normal 2 2 2 3 6_Exec Drivers" xfId="9224" xr:uid="{6ABBDB5B-E6B9-4A85-ADE5-800033FE9D4B}"/>
    <cellStyle name="Normal 2 2 2 3 7" xfId="126" xr:uid="{5A454F2E-1F05-4B20-A2CF-3EF5277AE5E7}"/>
    <cellStyle name="Normal 2 2 2 3 7 10" xfId="23352" xr:uid="{F5C2E3EC-79EC-4C7E-BE0C-173BAE7F3716}"/>
    <cellStyle name="Normal 2 2 2 3 7 11" xfId="43720" xr:uid="{FD6BA178-F036-4C91-9CF5-CFE3B64F2884}"/>
    <cellStyle name="Normal 2 2 2 3 7 2" xfId="1443" xr:uid="{B8860704-E0C0-422D-9438-61795DD2FF3D}"/>
    <cellStyle name="Normal 2 2 2 3 7 2 10" xfId="44303" xr:uid="{B18C7CA5-A1AA-4F68-B80E-73F59AF91F79}"/>
    <cellStyle name="Normal 2 2 2 3 7 2 2" xfId="4070" xr:uid="{D4A837AA-2FDF-4FD7-8A60-56EB970D91B8}"/>
    <cellStyle name="Normal 2 2 2 3 7 2 2 2" xfId="6930" xr:uid="{3C2B06FE-A78A-4693-91A0-1DE96611DBFA}"/>
    <cellStyle name="Normal 2 2 2 3 7 2 2 2 2" xfId="15572" xr:uid="{C20E1A5B-31AB-415B-90C5-8EADC15575DD}"/>
    <cellStyle name="Normal 2 2 2 3 7 2 2 2 2 2" xfId="35940" xr:uid="{F5F0007D-8090-432E-BE32-67BB77B1E0B2}"/>
    <cellStyle name="Normal 2 2 2 3 7 2 2 2 3" xfId="22359" xr:uid="{EF8039B6-27A1-4210-B2CC-1BA64B76A212}"/>
    <cellStyle name="Normal 2 2 2 3 7 2 2 2 3 2" xfId="42727" xr:uid="{716681EC-6723-426E-B11E-4F60CF526B10}"/>
    <cellStyle name="Normal 2 2 2 3 7 2 2 2 4" xfId="29148" xr:uid="{89A57AD6-FF3A-4912-9161-0A60BF56C9F7}"/>
    <cellStyle name="Normal 2 2 2 3 7 2 2 2 5" xfId="49516" xr:uid="{9C4C8314-3697-41E9-A0A7-F22F213C6DCE}"/>
    <cellStyle name="Normal 2 2 2 3 7 2 2 3" xfId="12724" xr:uid="{0D25DF13-142C-4D25-8ED7-BCFDABC6BC50}"/>
    <cellStyle name="Normal 2 2 2 3 7 2 2 3 2" xfId="33092" xr:uid="{D489051A-3434-409C-A75A-D53516C014ED}"/>
    <cellStyle name="Normal 2 2 2 3 7 2 2 4" xfId="19511" xr:uid="{6BBD4E40-46C2-44F8-A5BF-CA4437F0AA67}"/>
    <cellStyle name="Normal 2 2 2 3 7 2 2 4 2" xfId="39879" xr:uid="{A52096DB-7D35-4875-A175-92B1F409368E}"/>
    <cellStyle name="Normal 2 2 2 3 7 2 2 5" xfId="26300" xr:uid="{31C34EAB-B734-41BB-A512-8AB4D9B0AD49}"/>
    <cellStyle name="Normal 2 2 2 3 7 2 2 6" xfId="46668" xr:uid="{FB16B56B-17F7-49C9-956E-971537C6A3EE}"/>
    <cellStyle name="Normal 2 2 2 3 7 2 2_Exec Drivers" xfId="8549" xr:uid="{77CDD7E6-776D-4B14-9EDC-9D7C6C58D789}"/>
    <cellStyle name="Normal 2 2 2 3 7 2 3" xfId="4794" xr:uid="{16DA6B33-9B46-4624-A878-346DA6795C68}"/>
    <cellStyle name="Normal 2 2 2 3 7 2 3 2" xfId="7642" xr:uid="{143B8265-081C-43D9-830B-81338BF57558}"/>
    <cellStyle name="Normal 2 2 2 3 7 2 3 2 2" xfId="16284" xr:uid="{945BD382-441C-448B-AB46-6C3797EA8763}"/>
    <cellStyle name="Normal 2 2 2 3 7 2 3 2 2 2" xfId="36652" xr:uid="{5D8FC7F7-E6EA-4279-B43B-9C1C01C8E6EB}"/>
    <cellStyle name="Normal 2 2 2 3 7 2 3 2 3" xfId="23071" xr:uid="{406D9D30-6179-41B9-A1EB-217EB879921C}"/>
    <cellStyle name="Normal 2 2 2 3 7 2 3 2 3 2" xfId="43439" xr:uid="{A0DCFC3C-E63D-4BBD-A924-CF5A2C774617}"/>
    <cellStyle name="Normal 2 2 2 3 7 2 3 2 4" xfId="29860" xr:uid="{CDAB41DF-E67A-4CD4-B539-62F0F3EC8B93}"/>
    <cellStyle name="Normal 2 2 2 3 7 2 3 2 5" xfId="50228" xr:uid="{E633B760-D85F-4B3F-A3FC-744338783229}"/>
    <cellStyle name="Normal 2 2 2 3 7 2 3 3" xfId="13436" xr:uid="{BE9510BD-FAAE-4F08-848A-83B7EA4BCEDE}"/>
    <cellStyle name="Normal 2 2 2 3 7 2 3 3 2" xfId="33804" xr:uid="{81F63820-39A7-42F7-A078-69758DDC19A5}"/>
    <cellStyle name="Normal 2 2 2 3 7 2 3 4" xfId="20223" xr:uid="{17C21938-3466-4179-AD50-A393D185AA1A}"/>
    <cellStyle name="Normal 2 2 2 3 7 2 3 4 2" xfId="40591" xr:uid="{7CD59F0F-CC76-44CF-B6B5-BE9452214CC7}"/>
    <cellStyle name="Normal 2 2 2 3 7 2 3 5" xfId="27012" xr:uid="{658E26EF-F844-4FA4-9B10-7C2D39ED62E5}"/>
    <cellStyle name="Normal 2 2 2 3 7 2 3 6" xfId="47380" xr:uid="{4943EE04-2DA1-4A85-9501-361BDAE1EB55}"/>
    <cellStyle name="Normal 2 2 2 3 7 2 4" xfId="3322" xr:uid="{4C394E51-D1DC-41AC-AA81-E93FF34E6C52}"/>
    <cellStyle name="Normal 2 2 2 3 7 2 4 2" xfId="6218" xr:uid="{69281196-4C18-4C6C-BA71-18A42E9D9DAE}"/>
    <cellStyle name="Normal 2 2 2 3 7 2 4 2 2" xfId="14860" xr:uid="{BA69A2B4-90A1-4D2D-A006-9CFF74199B04}"/>
    <cellStyle name="Normal 2 2 2 3 7 2 4 2 2 2" xfId="35228" xr:uid="{BF7C6474-A5EA-4243-B179-B18768BFBCE4}"/>
    <cellStyle name="Normal 2 2 2 3 7 2 4 2 3" xfId="21647" xr:uid="{4C228AA3-D462-4C5A-9D46-97C7A974D83D}"/>
    <cellStyle name="Normal 2 2 2 3 7 2 4 2 3 2" xfId="42015" xr:uid="{783AAC1C-D04E-4686-8A74-FB44C1BE9066}"/>
    <cellStyle name="Normal 2 2 2 3 7 2 4 2 4" xfId="28436" xr:uid="{F20C8806-BF7D-4EDB-AA73-4407D9CD55DB}"/>
    <cellStyle name="Normal 2 2 2 3 7 2 4 2 5" xfId="48804" xr:uid="{22D45E22-863D-4D0A-9C20-ACD8B00CDD31}"/>
    <cellStyle name="Normal 2 2 2 3 7 2 4 3" xfId="12012" xr:uid="{D46D01FF-84F5-4CA1-BB31-9AC3B727F466}"/>
    <cellStyle name="Normal 2 2 2 3 7 2 4 3 2" xfId="32380" xr:uid="{9DE87761-7852-46E8-86D1-5554B4F9F8AE}"/>
    <cellStyle name="Normal 2 2 2 3 7 2 4 4" xfId="18799" xr:uid="{9B1089CC-F239-4808-A16B-C819DD9C517A}"/>
    <cellStyle name="Normal 2 2 2 3 7 2 4 4 2" xfId="39167" xr:uid="{DC46BCE1-4B14-4446-B217-3A618AEFA3FE}"/>
    <cellStyle name="Normal 2 2 2 3 7 2 4 5" xfId="25588" xr:uid="{81061C64-2AE3-48B9-8679-AC81651A92F1}"/>
    <cellStyle name="Normal 2 2 2 3 7 2 4 6" xfId="45956" xr:uid="{935FC0BA-2B0E-4790-B71E-EC72979526F5}"/>
    <cellStyle name="Normal 2 2 2 3 7 2 5" xfId="5506" xr:uid="{A655ACA1-634B-4EEC-989A-9708CE9269AF}"/>
    <cellStyle name="Normal 2 2 2 3 7 2 5 2" xfId="14148" xr:uid="{1144EEEA-BA9D-429A-A7B4-812E37275A2C}"/>
    <cellStyle name="Normal 2 2 2 3 7 2 5 2 2" xfId="34516" xr:uid="{AD6AC93D-116A-4A4C-8168-48B3B83E32DE}"/>
    <cellStyle name="Normal 2 2 2 3 7 2 5 3" xfId="20935" xr:uid="{4B173430-B4E8-47F8-92EA-00487D359F24}"/>
    <cellStyle name="Normal 2 2 2 3 7 2 5 3 2" xfId="41303" xr:uid="{7D979CBD-DA89-4DD3-A20F-B27C1B9E62C5}"/>
    <cellStyle name="Normal 2 2 2 3 7 2 5 4" xfId="27724" xr:uid="{C2BF514E-42A8-4378-A001-0B35CEA84111}"/>
    <cellStyle name="Normal 2 2 2 3 7 2 5 5" xfId="48092" xr:uid="{ACDE9465-BA0F-4B59-B415-1DD5CB128221}"/>
    <cellStyle name="Normal 2 2 2 3 7 2 6" xfId="2573" xr:uid="{5B21E244-5B9C-4EE4-956D-DBA04EB5AA3F}"/>
    <cellStyle name="Normal 2 2 2 3 7 2 6 2" xfId="11300" xr:uid="{1B700BC9-B38C-4D10-BBA2-DF7056603A73}"/>
    <cellStyle name="Normal 2 2 2 3 7 2 6 2 2" xfId="31668" xr:uid="{5DDEA60B-DC10-47C8-B412-D96816FB9276}"/>
    <cellStyle name="Normal 2 2 2 3 7 2 6 3" xfId="18087" xr:uid="{499361DD-99DD-4E97-9B30-CC66A9DF7602}"/>
    <cellStyle name="Normal 2 2 2 3 7 2 6 3 2" xfId="38455" xr:uid="{DB20E994-14BE-47ED-AB5E-2954CF0B447E}"/>
    <cellStyle name="Normal 2 2 2 3 7 2 6 4" xfId="24876" xr:uid="{255527EF-7411-4049-9F2A-AD4D99D97489}"/>
    <cellStyle name="Normal 2 2 2 3 7 2 6 5" xfId="45244" xr:uid="{4A21E95B-C52B-4F62-B759-89F8A7644FCB}"/>
    <cellStyle name="Normal 2 2 2 3 7 2 7" xfId="10359" xr:uid="{5A936CE1-1E99-4506-89B2-BD820830C4DB}"/>
    <cellStyle name="Normal 2 2 2 3 7 2 7 2" xfId="30727" xr:uid="{95815A33-BFF6-4012-AC20-D6B7B0488A4C}"/>
    <cellStyle name="Normal 2 2 2 3 7 2 8" xfId="17146" xr:uid="{6808EE3A-5284-4EFC-86FD-7D1E95361D2C}"/>
    <cellStyle name="Normal 2 2 2 3 7 2 8 2" xfId="37514" xr:uid="{F20F4161-6ACB-4A5B-A0EE-01E482DF37C3}"/>
    <cellStyle name="Normal 2 2 2 3 7 2 9" xfId="23935" xr:uid="{E8311D2F-A45C-4345-9D78-58180A2EA974}"/>
    <cellStyle name="Normal 2 2 2 3 7 2_Exec Drivers" xfId="9289" xr:uid="{E5D91692-331C-4915-AE15-425EEC7656C4}"/>
    <cellStyle name="Normal 2 2 2 3 7 3" xfId="3620" xr:uid="{CFABDB84-789B-4829-BDD1-D6CED8820098}"/>
    <cellStyle name="Normal 2 2 2 3 7 3 2" xfId="6504" xr:uid="{F61C450A-C722-4A42-A001-8BE758E107E4}"/>
    <cellStyle name="Normal 2 2 2 3 7 3 2 2" xfId="15146" xr:uid="{424EBD71-E5FC-4FDB-9258-477603528EAE}"/>
    <cellStyle name="Normal 2 2 2 3 7 3 2 2 2" xfId="35514" xr:uid="{AFF90C1D-0805-4E2B-A843-AEB2CFEE423E}"/>
    <cellStyle name="Normal 2 2 2 3 7 3 2 3" xfId="21933" xr:uid="{985CB8B9-6637-4B9F-80DF-8D35EF1215A8}"/>
    <cellStyle name="Normal 2 2 2 3 7 3 2 3 2" xfId="42301" xr:uid="{548566E2-3367-4063-A5C8-B06D2B5D06AD}"/>
    <cellStyle name="Normal 2 2 2 3 7 3 2 4" xfId="28722" xr:uid="{6F88FC1A-6097-4A22-99D3-EB1D0CA08F6B}"/>
    <cellStyle name="Normal 2 2 2 3 7 3 2 5" xfId="49090" xr:uid="{6F69EF7B-741A-459C-96BA-62DFA0681316}"/>
    <cellStyle name="Normal 2 2 2 3 7 3 3" xfId="12298" xr:uid="{05CDB6E1-42F7-4061-895E-E67E429F9FFF}"/>
    <cellStyle name="Normal 2 2 2 3 7 3 3 2" xfId="32666" xr:uid="{00E50922-5031-4609-BC84-2EF8A90D6B6F}"/>
    <cellStyle name="Normal 2 2 2 3 7 3 4" xfId="19085" xr:uid="{6F64DF97-36FA-41B4-A144-3C8686F594F9}"/>
    <cellStyle name="Normal 2 2 2 3 7 3 4 2" xfId="39453" xr:uid="{D58F38E5-A4AD-4B1F-915D-CC65F54BB1FA}"/>
    <cellStyle name="Normal 2 2 2 3 7 3 5" xfId="25874" xr:uid="{E53D1302-34AD-42E4-9D72-FF3D0A89234C}"/>
    <cellStyle name="Normal 2 2 2 3 7 3 6" xfId="46242" xr:uid="{457F22B9-68F5-4B09-8478-7ADD62CD0F98}"/>
    <cellStyle name="Normal 2 2 2 3 7 3_Exec Drivers" xfId="8851" xr:uid="{8837AD8B-E885-49A5-ADBE-63ED82EDDA8B}"/>
    <cellStyle name="Normal 2 2 2 3 7 4" xfId="4368" xr:uid="{045DB89C-F446-44B8-8BF5-73B9B6AFE835}"/>
    <cellStyle name="Normal 2 2 2 3 7 4 2" xfId="7216" xr:uid="{19ED9AB2-8E2C-4CD6-BF0E-53FF1E9E3944}"/>
    <cellStyle name="Normal 2 2 2 3 7 4 2 2" xfId="15858" xr:uid="{2A5E433C-B9AB-4FFB-87D9-FD2761F19278}"/>
    <cellStyle name="Normal 2 2 2 3 7 4 2 2 2" xfId="36226" xr:uid="{4DDB2D21-7C2E-42D7-BD70-052C2BC73897}"/>
    <cellStyle name="Normal 2 2 2 3 7 4 2 3" xfId="22645" xr:uid="{E245E25A-937E-4B58-8913-31D9B56743D8}"/>
    <cellStyle name="Normal 2 2 2 3 7 4 2 3 2" xfId="43013" xr:uid="{AAF97128-C37B-4538-BDC6-D669600838A6}"/>
    <cellStyle name="Normal 2 2 2 3 7 4 2 4" xfId="29434" xr:uid="{BB68854F-6AE8-4ABB-8DB8-40CD2345802B}"/>
    <cellStyle name="Normal 2 2 2 3 7 4 2 5" xfId="49802" xr:uid="{22673187-A038-4F14-B262-5CE9E85B3F9C}"/>
    <cellStyle name="Normal 2 2 2 3 7 4 3" xfId="13010" xr:uid="{307F30BF-CF85-49F3-AE39-6B0597F53D5A}"/>
    <cellStyle name="Normal 2 2 2 3 7 4 3 2" xfId="33378" xr:uid="{B151713A-09A7-4B6A-9A00-AD74BC3102B3}"/>
    <cellStyle name="Normal 2 2 2 3 7 4 4" xfId="19797" xr:uid="{593A1BF6-2549-4106-9FCE-9DAB3F8482CE}"/>
    <cellStyle name="Normal 2 2 2 3 7 4 4 2" xfId="40165" xr:uid="{25AB1D7D-0169-481D-A8E0-AB9E59614CEE}"/>
    <cellStyle name="Normal 2 2 2 3 7 4 5" xfId="26586" xr:uid="{8112C0B0-3A7C-48D2-A316-C803025788B8}"/>
    <cellStyle name="Normal 2 2 2 3 7 4 6" xfId="46954" xr:uid="{BCD6EB34-B0D1-4FD5-9C93-02AC1E87B250}"/>
    <cellStyle name="Normal 2 2 2 3 7 5" xfId="2872" xr:uid="{B7071094-1CAD-4D96-BDF8-925427BDA261}"/>
    <cellStyle name="Normal 2 2 2 3 7 5 2" xfId="5792" xr:uid="{A9290E92-0745-4F25-8703-2BDCA89642EC}"/>
    <cellStyle name="Normal 2 2 2 3 7 5 2 2" xfId="14434" xr:uid="{C3EF434F-D7B9-4DEF-B4ED-9F059E543A05}"/>
    <cellStyle name="Normal 2 2 2 3 7 5 2 2 2" xfId="34802" xr:uid="{AD7221E0-287D-4442-A4F8-34C821C905E5}"/>
    <cellStyle name="Normal 2 2 2 3 7 5 2 3" xfId="21221" xr:uid="{985C05FE-A4D6-4108-9599-C085AAC36059}"/>
    <cellStyle name="Normal 2 2 2 3 7 5 2 3 2" xfId="41589" xr:uid="{4894A717-943A-44D0-8453-A93E2D37DD47}"/>
    <cellStyle name="Normal 2 2 2 3 7 5 2 4" xfId="28010" xr:uid="{67CA765E-C99F-47EE-AE72-3625CA6D74EA}"/>
    <cellStyle name="Normal 2 2 2 3 7 5 2 5" xfId="48378" xr:uid="{4D34216A-3AC9-4C88-9499-640EEBA69D0A}"/>
    <cellStyle name="Normal 2 2 2 3 7 5 3" xfId="11586" xr:uid="{94F7CA71-82E2-4A1D-9F58-0478E5386273}"/>
    <cellStyle name="Normal 2 2 2 3 7 5 3 2" xfId="31954" xr:uid="{7F0B1CCA-5FA8-4D1E-92C2-8B22983A4D9E}"/>
    <cellStyle name="Normal 2 2 2 3 7 5 4" xfId="18373" xr:uid="{32702643-09E3-4328-ACB8-1BB046E74230}"/>
    <cellStyle name="Normal 2 2 2 3 7 5 4 2" xfId="38741" xr:uid="{907E3685-2DBC-43B6-B962-B3254D3BB53F}"/>
    <cellStyle name="Normal 2 2 2 3 7 5 5" xfId="25162" xr:uid="{454E1BA6-FA36-452F-9C57-100D44D355F6}"/>
    <cellStyle name="Normal 2 2 2 3 7 5 6" xfId="45530" xr:uid="{175A6B07-4797-4AC6-8DAB-673E83E74ACD}"/>
    <cellStyle name="Normal 2 2 2 3 7 6" xfId="5080" xr:uid="{7CE020D8-584D-4329-B64D-DDDB16E91647}"/>
    <cellStyle name="Normal 2 2 2 3 7 6 2" xfId="13722" xr:uid="{CA02B24D-DA21-46E0-9E67-A62537005AD7}"/>
    <cellStyle name="Normal 2 2 2 3 7 6 2 2" xfId="34090" xr:uid="{7AF6DD08-D137-4366-A633-0DF2C66B5B70}"/>
    <cellStyle name="Normal 2 2 2 3 7 6 3" xfId="20509" xr:uid="{F89D8502-9597-4821-B61D-3111BAD70C7B}"/>
    <cellStyle name="Normal 2 2 2 3 7 6 3 2" xfId="40877" xr:uid="{1E17AD06-8B0D-488C-A1CC-54D596C0C66C}"/>
    <cellStyle name="Normal 2 2 2 3 7 6 4" xfId="27298" xr:uid="{0E836C2D-E985-476C-AD82-EB1C201DE9E4}"/>
    <cellStyle name="Normal 2 2 2 3 7 6 5" xfId="47666" xr:uid="{DBC9361D-C0C8-4E5C-9366-CBC158CE0ABE}"/>
    <cellStyle name="Normal 2 2 2 3 7 7" xfId="1991" xr:uid="{07E386E0-207A-4C90-A5E4-521D60AA4365}"/>
    <cellStyle name="Normal 2 2 2 3 7 7 2" xfId="10874" xr:uid="{DFD3289A-2901-4AF3-94DC-FE25A04871F4}"/>
    <cellStyle name="Normal 2 2 2 3 7 7 2 2" xfId="31242" xr:uid="{0D1A6CB1-6435-49E8-8DCE-0C931C3D27C5}"/>
    <cellStyle name="Normal 2 2 2 3 7 7 3" xfId="17661" xr:uid="{FCB1C967-0494-46A0-AF3A-6818EA549BC4}"/>
    <cellStyle name="Normal 2 2 2 3 7 7 3 2" xfId="38029" xr:uid="{57E1C255-D1A9-4936-BE89-6DFE588720C6}"/>
    <cellStyle name="Normal 2 2 2 3 7 7 4" xfId="24450" xr:uid="{BF95E7AF-2628-4E50-B248-C58C11BF5AFB}"/>
    <cellStyle name="Normal 2 2 2 3 7 7 5" xfId="44818" xr:uid="{19225D32-AA73-400B-AA97-35EC67EBC2C0}"/>
    <cellStyle name="Normal 2 2 2 3 7 8" xfId="9775" xr:uid="{F05292E0-859D-4205-8395-6061EA7267F8}"/>
    <cellStyle name="Normal 2 2 2 3 7 8 2" xfId="30143" xr:uid="{61A32133-548F-4E37-AD00-CC667617C0C6}"/>
    <cellStyle name="Normal 2 2 2 3 7 9" xfId="16563" xr:uid="{2ABE465F-0305-4AA9-9774-22C545452F19}"/>
    <cellStyle name="Normal 2 2 2 3 7 9 2" xfId="36931" xr:uid="{4A3851D4-A829-45A7-8F47-682E877A535D}"/>
    <cellStyle name="Normal 2 2 2 3 7_Exec Drivers" xfId="9293" xr:uid="{CAA48D27-CF33-4162-97A8-DAF0D6C9D021}"/>
    <cellStyle name="Normal 2 2 2 3 8" xfId="138" xr:uid="{CFEF9397-C20A-4BC0-820B-6CC10BE79D71}"/>
    <cellStyle name="Normal 2 2 2 3 8 10" xfId="23358" xr:uid="{E65DEE14-83CB-49AC-AABC-FC32347B3C50}"/>
    <cellStyle name="Normal 2 2 2 3 8 11" xfId="43726" xr:uid="{511F2C1C-8CBA-4B5D-9242-1C3BA6AE94AE}"/>
    <cellStyle name="Normal 2 2 2 3 8 2" xfId="1449" xr:uid="{F63E61F7-D97F-4269-A809-9A2E99ED4FE0}"/>
    <cellStyle name="Normal 2 2 2 3 8 2 10" xfId="44309" xr:uid="{AF3DDCF5-F7FB-4CEB-85E3-B370A4508D65}"/>
    <cellStyle name="Normal 2 2 2 3 8 2 2" xfId="4064" xr:uid="{722AC93E-93D9-416B-BFFB-D5B6D96B88E1}"/>
    <cellStyle name="Normal 2 2 2 3 8 2 2 2" xfId="6924" xr:uid="{54A9763D-C455-4F57-AFA8-DFE3F6132767}"/>
    <cellStyle name="Normal 2 2 2 3 8 2 2 2 2" xfId="15566" xr:uid="{26260276-94E9-440A-AFA1-9AA9CD2AFA01}"/>
    <cellStyle name="Normal 2 2 2 3 8 2 2 2 2 2" xfId="35934" xr:uid="{FFD21E99-9D06-427D-A963-4B772B4F7C53}"/>
    <cellStyle name="Normal 2 2 2 3 8 2 2 2 3" xfId="22353" xr:uid="{99D87D60-8E90-48B0-85C3-F8C3A38FE543}"/>
    <cellStyle name="Normal 2 2 2 3 8 2 2 2 3 2" xfId="42721" xr:uid="{0C65FFC3-14E1-44D8-A796-5BB6A4FDEB38}"/>
    <cellStyle name="Normal 2 2 2 3 8 2 2 2 4" xfId="29142" xr:uid="{8A2EE769-FE05-45A6-BFC0-8C195D714CE0}"/>
    <cellStyle name="Normal 2 2 2 3 8 2 2 2 5" xfId="49510" xr:uid="{B0728A00-C074-44E8-9BC6-94B7E60B46A7}"/>
    <cellStyle name="Normal 2 2 2 3 8 2 2 3" xfId="12718" xr:uid="{1F0F92CB-C15E-4A84-B5E1-20EA14065149}"/>
    <cellStyle name="Normal 2 2 2 3 8 2 2 3 2" xfId="33086" xr:uid="{EF0A2E0A-14FF-4545-B131-60B2B504D78B}"/>
    <cellStyle name="Normal 2 2 2 3 8 2 2 4" xfId="19505" xr:uid="{CFBF1E0D-4191-43DA-88C9-3F2EB3A15A4A}"/>
    <cellStyle name="Normal 2 2 2 3 8 2 2 4 2" xfId="39873" xr:uid="{A2F939CD-35A4-40FC-B726-8AF23C9483F2}"/>
    <cellStyle name="Normal 2 2 2 3 8 2 2 5" xfId="26294" xr:uid="{428E7881-D6B3-4B10-8855-2CED60B77C67}"/>
    <cellStyle name="Normal 2 2 2 3 8 2 2 6" xfId="46662" xr:uid="{9A19B8B6-8385-472B-8617-572EA11375FA}"/>
    <cellStyle name="Normal 2 2 2 3 8 2 2_Exec Drivers" xfId="9493" xr:uid="{9B765232-9AF3-44BC-8635-0304D98B71E6}"/>
    <cellStyle name="Normal 2 2 2 3 8 2 3" xfId="4788" xr:uid="{05CBC7A1-B94F-4DEC-B2C5-83B2986E2E20}"/>
    <cellStyle name="Normal 2 2 2 3 8 2 3 2" xfId="7636" xr:uid="{38B9417D-70AA-4B18-B0B9-4D7681E90DEB}"/>
    <cellStyle name="Normal 2 2 2 3 8 2 3 2 2" xfId="16278" xr:uid="{59FFDF48-6A0B-4947-9EE5-79F82E71CD48}"/>
    <cellStyle name="Normal 2 2 2 3 8 2 3 2 2 2" xfId="36646" xr:uid="{1099C1B2-48FD-4B13-86ED-C44ADA28E09A}"/>
    <cellStyle name="Normal 2 2 2 3 8 2 3 2 3" xfId="23065" xr:uid="{109134AF-8DF3-4563-8583-6BDA92E67819}"/>
    <cellStyle name="Normal 2 2 2 3 8 2 3 2 3 2" xfId="43433" xr:uid="{76F90D15-A46F-44A4-9587-1DA68C0303DA}"/>
    <cellStyle name="Normal 2 2 2 3 8 2 3 2 4" xfId="29854" xr:uid="{DD2CF2A7-D231-4DB0-8544-9A77CD5A3B90}"/>
    <cellStyle name="Normal 2 2 2 3 8 2 3 2 5" xfId="50222" xr:uid="{844A8C13-D909-444E-9E7F-CB2F8C120A7F}"/>
    <cellStyle name="Normal 2 2 2 3 8 2 3 3" xfId="13430" xr:uid="{97B951D2-6C5C-4C7B-A1DD-00444E307544}"/>
    <cellStyle name="Normal 2 2 2 3 8 2 3 3 2" xfId="33798" xr:uid="{D3D9F04B-A48E-4354-B7FA-4E6AFBC88773}"/>
    <cellStyle name="Normal 2 2 2 3 8 2 3 4" xfId="20217" xr:uid="{473F0FE2-0944-42CB-B354-7FA92CA1B82A}"/>
    <cellStyle name="Normal 2 2 2 3 8 2 3 4 2" xfId="40585" xr:uid="{53A94131-EB52-471F-9882-F052F6CE30F0}"/>
    <cellStyle name="Normal 2 2 2 3 8 2 3 5" xfId="27006" xr:uid="{390353BC-1C94-4EE9-BFA5-313349D84863}"/>
    <cellStyle name="Normal 2 2 2 3 8 2 3 6" xfId="47374" xr:uid="{5C4125D4-0F50-4995-81FB-DA039527C9C5}"/>
    <cellStyle name="Normal 2 2 2 3 8 2 4" xfId="3316" xr:uid="{8AE9C955-42D4-42C3-80CF-97FAA0061F78}"/>
    <cellStyle name="Normal 2 2 2 3 8 2 4 2" xfId="6212" xr:uid="{D4B78E1D-FC3C-478A-A937-F267B2D4DFC5}"/>
    <cellStyle name="Normal 2 2 2 3 8 2 4 2 2" xfId="14854" xr:uid="{191EBD92-AA65-4A74-84DC-ECE8EECDA3CF}"/>
    <cellStyle name="Normal 2 2 2 3 8 2 4 2 2 2" xfId="35222" xr:uid="{62E49696-8F4B-4BDA-BB58-0FDFBE1CE346}"/>
    <cellStyle name="Normal 2 2 2 3 8 2 4 2 3" xfId="21641" xr:uid="{0AA658E6-B33F-4FD3-8ACD-598D15C617FC}"/>
    <cellStyle name="Normal 2 2 2 3 8 2 4 2 3 2" xfId="42009" xr:uid="{39E2B048-813C-4BC5-A5B1-EB11001B291A}"/>
    <cellStyle name="Normal 2 2 2 3 8 2 4 2 4" xfId="28430" xr:uid="{DDCE3070-E6A1-45D3-9C0B-91D37BD7983C}"/>
    <cellStyle name="Normal 2 2 2 3 8 2 4 2 5" xfId="48798" xr:uid="{C16592CD-9B9E-49E6-8DA1-BE4E8C4A5D2C}"/>
    <cellStyle name="Normal 2 2 2 3 8 2 4 3" xfId="12006" xr:uid="{31BC192A-6232-49C5-8A48-F6DD737D4A3C}"/>
    <cellStyle name="Normal 2 2 2 3 8 2 4 3 2" xfId="32374" xr:uid="{A9142A88-D7BD-4DB8-9C85-6257E1E400CA}"/>
    <cellStyle name="Normal 2 2 2 3 8 2 4 4" xfId="18793" xr:uid="{4816AF5E-7F98-4DA4-A259-A4F33473C90E}"/>
    <cellStyle name="Normal 2 2 2 3 8 2 4 4 2" xfId="39161" xr:uid="{1937F392-1F10-4677-913C-98091BAC511E}"/>
    <cellStyle name="Normal 2 2 2 3 8 2 4 5" xfId="25582" xr:uid="{9817D794-EF47-4298-A674-8F785129DA05}"/>
    <cellStyle name="Normal 2 2 2 3 8 2 4 6" xfId="45950" xr:uid="{3D6F8CB2-8CF3-4FD4-AA14-9C87751D1B2A}"/>
    <cellStyle name="Normal 2 2 2 3 8 2 5" xfId="5500" xr:uid="{43ECB00C-8715-4764-A03A-87301AFDE725}"/>
    <cellStyle name="Normal 2 2 2 3 8 2 5 2" xfId="14142" xr:uid="{F026BFE6-6FF9-4EDD-AA39-322C8FAF942F}"/>
    <cellStyle name="Normal 2 2 2 3 8 2 5 2 2" xfId="34510" xr:uid="{4F6E6542-F4EA-43DD-9A6F-EE0D377E7D5C}"/>
    <cellStyle name="Normal 2 2 2 3 8 2 5 3" xfId="20929" xr:uid="{DAC833B8-E133-415F-9E7C-461E41541AAB}"/>
    <cellStyle name="Normal 2 2 2 3 8 2 5 3 2" xfId="41297" xr:uid="{D77AA1C8-9C69-43B3-83DA-6611AD8CF4F8}"/>
    <cellStyle name="Normal 2 2 2 3 8 2 5 4" xfId="27718" xr:uid="{6A44F588-FF90-40B4-A810-213E306EF0B4}"/>
    <cellStyle name="Normal 2 2 2 3 8 2 5 5" xfId="48086" xr:uid="{A019EED3-A2B3-4EC4-B871-BBA0899C6C04}"/>
    <cellStyle name="Normal 2 2 2 3 8 2 6" xfId="2567" xr:uid="{51ADDADD-D2B4-46C6-A352-7F024C609B43}"/>
    <cellStyle name="Normal 2 2 2 3 8 2 6 2" xfId="11294" xr:uid="{293415CC-4DC7-4447-BA5C-2E46D24CB157}"/>
    <cellStyle name="Normal 2 2 2 3 8 2 6 2 2" xfId="31662" xr:uid="{765E7AF7-BD49-4C3C-A0AD-F9D47223BBF3}"/>
    <cellStyle name="Normal 2 2 2 3 8 2 6 3" xfId="18081" xr:uid="{363F596F-82C2-4FB7-9897-1397AF688DCD}"/>
    <cellStyle name="Normal 2 2 2 3 8 2 6 3 2" xfId="38449" xr:uid="{FED1BA10-C3BB-42AC-AED0-8A9F24D9E995}"/>
    <cellStyle name="Normal 2 2 2 3 8 2 6 4" xfId="24870" xr:uid="{31B8858C-BF86-48C9-AC65-589AC2D0D940}"/>
    <cellStyle name="Normal 2 2 2 3 8 2 6 5" xfId="45238" xr:uid="{8CE87352-AADC-45F7-9A42-3CAE37EAF9BC}"/>
    <cellStyle name="Normal 2 2 2 3 8 2 7" xfId="10365" xr:uid="{4AA4B38A-A5A3-4CA7-88D8-1700C2DA1DAF}"/>
    <cellStyle name="Normal 2 2 2 3 8 2 7 2" xfId="30733" xr:uid="{EB4E8EA7-F0D2-4296-8F98-A71443B42DBE}"/>
    <cellStyle name="Normal 2 2 2 3 8 2 8" xfId="17152" xr:uid="{3E53A72C-C1D6-40A2-BA6B-D281DBBCAE44}"/>
    <cellStyle name="Normal 2 2 2 3 8 2 8 2" xfId="37520" xr:uid="{0C789BFE-0B1E-4055-8469-C32DD6BCB278}"/>
    <cellStyle name="Normal 2 2 2 3 8 2 9" xfId="23941" xr:uid="{707BB0F7-877B-4CF6-ACF9-2FAD6847EFA1}"/>
    <cellStyle name="Normal 2 2 2 3 8 2_Exec Drivers" xfId="9522" xr:uid="{888ED5DE-5F62-4DD9-8B7C-B78071F81C5E}"/>
    <cellStyle name="Normal 2 2 2 3 8 3" xfId="3621" xr:uid="{4BE30C1F-5E81-4492-8DDE-E759EEDF7B49}"/>
    <cellStyle name="Normal 2 2 2 3 8 3 2" xfId="6505" xr:uid="{500F3F02-2E65-4BB9-AC63-8102B68CDA33}"/>
    <cellStyle name="Normal 2 2 2 3 8 3 2 2" xfId="15147" xr:uid="{1EAE2082-0E13-4A10-94E1-B589601C7A43}"/>
    <cellStyle name="Normal 2 2 2 3 8 3 2 2 2" xfId="35515" xr:uid="{275877C1-9CCB-439A-9718-84F3FCE6D45B}"/>
    <cellStyle name="Normal 2 2 2 3 8 3 2 3" xfId="21934" xr:uid="{FD9D5386-5D9D-443A-868D-91019CD18184}"/>
    <cellStyle name="Normal 2 2 2 3 8 3 2 3 2" xfId="42302" xr:uid="{51BBBF57-19C0-428B-A5D6-7C1F9DC81CEF}"/>
    <cellStyle name="Normal 2 2 2 3 8 3 2 4" xfId="28723" xr:uid="{CF6913D0-F865-4DEB-B329-EA4D92B3A155}"/>
    <cellStyle name="Normal 2 2 2 3 8 3 2 5" xfId="49091" xr:uid="{A4523494-E2CA-48B7-AEFF-7AC9B4AC6EF6}"/>
    <cellStyle name="Normal 2 2 2 3 8 3 3" xfId="12299" xr:uid="{260B30AE-319B-47A3-A5A4-7CC98874B187}"/>
    <cellStyle name="Normal 2 2 2 3 8 3 3 2" xfId="32667" xr:uid="{FD809119-71DF-4D04-AF30-22FFCA9C675C}"/>
    <cellStyle name="Normal 2 2 2 3 8 3 4" xfId="19086" xr:uid="{5D925D0F-0EBA-49FA-B84C-235B1252B9EF}"/>
    <cellStyle name="Normal 2 2 2 3 8 3 4 2" xfId="39454" xr:uid="{E3C31C37-1B0E-49B4-99FF-B9AAD5AB4FCB}"/>
    <cellStyle name="Normal 2 2 2 3 8 3 5" xfId="25875" xr:uid="{38060255-32B2-43E7-A729-09E73B131549}"/>
    <cellStyle name="Normal 2 2 2 3 8 3 6" xfId="46243" xr:uid="{517F70F9-3277-4950-8867-7E7A8A9E72D2}"/>
    <cellStyle name="Normal 2 2 2 3 8 3_Exec Drivers" xfId="9304" xr:uid="{554A70FB-CFFB-4433-A250-C6FE64C0935B}"/>
    <cellStyle name="Normal 2 2 2 3 8 4" xfId="4369" xr:uid="{65606E63-4507-405F-AC2F-8022BDC16FD0}"/>
    <cellStyle name="Normal 2 2 2 3 8 4 2" xfId="7217" xr:uid="{CB2A086B-7534-4624-9A43-5542A7A71103}"/>
    <cellStyle name="Normal 2 2 2 3 8 4 2 2" xfId="15859" xr:uid="{40F8BAAC-C489-406D-AE79-EC663D4D1253}"/>
    <cellStyle name="Normal 2 2 2 3 8 4 2 2 2" xfId="36227" xr:uid="{40ABEBF9-2DF8-4443-A396-3B1713ACDAA3}"/>
    <cellStyle name="Normal 2 2 2 3 8 4 2 3" xfId="22646" xr:uid="{17B1CA73-D839-47E6-85F0-4ECA57A8385B}"/>
    <cellStyle name="Normal 2 2 2 3 8 4 2 3 2" xfId="43014" xr:uid="{752C448A-BD06-482F-B223-BE2D9181E8A6}"/>
    <cellStyle name="Normal 2 2 2 3 8 4 2 4" xfId="29435" xr:uid="{E9C557D8-51E2-4AF8-9C92-D7B53E73443B}"/>
    <cellStyle name="Normal 2 2 2 3 8 4 2 5" xfId="49803" xr:uid="{EEC75BF0-7D71-4D73-9DE4-9DF00C7E6E14}"/>
    <cellStyle name="Normal 2 2 2 3 8 4 3" xfId="13011" xr:uid="{4A953ABA-5B8C-4E1A-8674-CDEDBEFD63BB}"/>
    <cellStyle name="Normal 2 2 2 3 8 4 3 2" xfId="33379" xr:uid="{5EA18EDF-5B39-43AF-BC1B-341DEF74E3E6}"/>
    <cellStyle name="Normal 2 2 2 3 8 4 4" xfId="19798" xr:uid="{25CFE483-6252-4263-B81D-4D8406827CC4}"/>
    <cellStyle name="Normal 2 2 2 3 8 4 4 2" xfId="40166" xr:uid="{2B5A89F5-B041-4D87-85AA-E652021D3240}"/>
    <cellStyle name="Normal 2 2 2 3 8 4 5" xfId="26587" xr:uid="{2520B1D5-8D1E-4098-B060-0E639A6B066A}"/>
    <cellStyle name="Normal 2 2 2 3 8 4 6" xfId="46955" xr:uid="{DEC435E6-E6B9-4DDB-B727-C9B82932C9DB}"/>
    <cellStyle name="Normal 2 2 2 3 8 5" xfId="2873" xr:uid="{E23E3F99-304B-4498-A44B-982B3DFE748C}"/>
    <cellStyle name="Normal 2 2 2 3 8 5 2" xfId="5793" xr:uid="{BEB2B103-16C5-4C14-A6F2-163D640A46F3}"/>
    <cellStyle name="Normal 2 2 2 3 8 5 2 2" xfId="14435" xr:uid="{1B8CE158-AF93-414C-93D2-9EE8DAD95B5E}"/>
    <cellStyle name="Normal 2 2 2 3 8 5 2 2 2" xfId="34803" xr:uid="{7D4C9F11-126C-41C9-AAFE-F871262ABB75}"/>
    <cellStyle name="Normal 2 2 2 3 8 5 2 3" xfId="21222" xr:uid="{E93732DC-AD24-4E6D-A753-CA10C4AB934C}"/>
    <cellStyle name="Normal 2 2 2 3 8 5 2 3 2" xfId="41590" xr:uid="{5B7721B3-CC0B-4667-A03A-53904B8200C8}"/>
    <cellStyle name="Normal 2 2 2 3 8 5 2 4" xfId="28011" xr:uid="{DD1AD650-785A-467D-88AE-53D241369188}"/>
    <cellStyle name="Normal 2 2 2 3 8 5 2 5" xfId="48379" xr:uid="{F0E96D11-FB60-499A-AC4C-340094CBA095}"/>
    <cellStyle name="Normal 2 2 2 3 8 5 3" xfId="11587" xr:uid="{3BAF8463-806D-4EE0-9794-909B0D9582C2}"/>
    <cellStyle name="Normal 2 2 2 3 8 5 3 2" xfId="31955" xr:uid="{5B6107D3-3B95-42C8-9EBC-8556238DAF80}"/>
    <cellStyle name="Normal 2 2 2 3 8 5 4" xfId="18374" xr:uid="{69D9C48C-D532-47A6-95E0-66322A275689}"/>
    <cellStyle name="Normal 2 2 2 3 8 5 4 2" xfId="38742" xr:uid="{3DBDC5F0-9775-4C09-8D15-36E60EC36A2B}"/>
    <cellStyle name="Normal 2 2 2 3 8 5 5" xfId="25163" xr:uid="{A8329F8E-B6DD-4B0E-9ECB-2795F0C5543F}"/>
    <cellStyle name="Normal 2 2 2 3 8 5 6" xfId="45531" xr:uid="{9441214E-1938-458C-B3DD-5261188DAA4B}"/>
    <cellStyle name="Normal 2 2 2 3 8 6" xfId="5081" xr:uid="{F2D8EB8B-58B8-468C-B430-603DEEF15959}"/>
    <cellStyle name="Normal 2 2 2 3 8 6 2" xfId="13723" xr:uid="{0E3C4A4C-E778-4CEA-8163-FE520242A84B}"/>
    <cellStyle name="Normal 2 2 2 3 8 6 2 2" xfId="34091" xr:uid="{94788FBD-D3D2-4B0C-B09B-E3ACDA1B0C9B}"/>
    <cellStyle name="Normal 2 2 2 3 8 6 3" xfId="20510" xr:uid="{BDD7339A-C8F6-4CEF-A887-A6F3E3F59CCA}"/>
    <cellStyle name="Normal 2 2 2 3 8 6 3 2" xfId="40878" xr:uid="{B9B3D4F7-035F-4A06-B4A0-596F7236D4DC}"/>
    <cellStyle name="Normal 2 2 2 3 8 6 4" xfId="27299" xr:uid="{B383B29A-8AEB-456A-A28B-964D37CF4D4E}"/>
    <cellStyle name="Normal 2 2 2 3 8 6 5" xfId="47667" xr:uid="{1D4C0503-599D-42BC-B916-B21839B20B4D}"/>
    <cellStyle name="Normal 2 2 2 3 8 7" xfId="1992" xr:uid="{CB9DA88A-A4D3-4828-A6FC-A449CBAAB812}"/>
    <cellStyle name="Normal 2 2 2 3 8 7 2" xfId="10875" xr:uid="{551D6A5C-6CA5-473C-AC21-F1B17CD26A0C}"/>
    <cellStyle name="Normal 2 2 2 3 8 7 2 2" xfId="31243" xr:uid="{5B0D4CA8-137B-495B-BB37-D0472D3B60E5}"/>
    <cellStyle name="Normal 2 2 2 3 8 7 3" xfId="17662" xr:uid="{02A3FF71-7F40-4C4D-950D-5F2684F97AE1}"/>
    <cellStyle name="Normal 2 2 2 3 8 7 3 2" xfId="38030" xr:uid="{0D95D84E-65CC-4C11-BC71-BD4EDE5161EA}"/>
    <cellStyle name="Normal 2 2 2 3 8 7 4" xfId="24451" xr:uid="{C2E69896-913A-4A73-B417-A6B10D66CD8A}"/>
    <cellStyle name="Normal 2 2 2 3 8 7 5" xfId="44819" xr:uid="{97F7D3A8-5572-4E14-89E3-617644188846}"/>
    <cellStyle name="Normal 2 2 2 3 8 8" xfId="9781" xr:uid="{15659A0F-BE3A-4F24-BC39-1F936DA12634}"/>
    <cellStyle name="Normal 2 2 2 3 8 8 2" xfId="30149" xr:uid="{15878810-2F26-4A5A-A41D-5DB0A1745B02}"/>
    <cellStyle name="Normal 2 2 2 3 8 9" xfId="16569" xr:uid="{D69C8EA9-3F95-4568-B430-87F0FD8F53D5}"/>
    <cellStyle name="Normal 2 2 2 3 8 9 2" xfId="36937" xr:uid="{DDA02EC8-DD27-4430-A6C1-BAC158C513C6}"/>
    <cellStyle name="Normal 2 2 2 3 8_Exec Drivers" xfId="9180" xr:uid="{26CDD894-B994-4285-870A-651915A94F87}"/>
    <cellStyle name="Normal 2 2 2 3 9" xfId="150" xr:uid="{CCAE10A3-E23A-42D3-8387-B81A5BD65900}"/>
    <cellStyle name="Normal 2 2 2 3 9 10" xfId="23364" xr:uid="{53901644-15C6-459D-A545-C43F4F95BFF8}"/>
    <cellStyle name="Normal 2 2 2 3 9 11" xfId="43732" xr:uid="{719AF889-DA15-46D1-A9F5-389AD95B9EC4}"/>
    <cellStyle name="Normal 2 2 2 3 9 2" xfId="1455" xr:uid="{3A4EB407-7B08-4F14-A841-DC334F96CF00}"/>
    <cellStyle name="Normal 2 2 2 3 9 2 10" xfId="44315" xr:uid="{138283B6-E96A-4D73-AC20-52D3757BA14B}"/>
    <cellStyle name="Normal 2 2 2 3 9 2 2" xfId="4059" xr:uid="{527D2F0D-CF10-433B-9B10-9112214126E3}"/>
    <cellStyle name="Normal 2 2 2 3 9 2 2 2" xfId="6919" xr:uid="{5D6BE467-74BE-4A67-BC9A-11D9BFEAD282}"/>
    <cellStyle name="Normal 2 2 2 3 9 2 2 2 2" xfId="15561" xr:uid="{D1C272ED-9110-4774-B42D-729A189C7C13}"/>
    <cellStyle name="Normal 2 2 2 3 9 2 2 2 2 2" xfId="35929" xr:uid="{717FA017-57CB-45B5-8F9A-6C135E0CD41F}"/>
    <cellStyle name="Normal 2 2 2 3 9 2 2 2 3" xfId="22348" xr:uid="{65FD478F-A582-40BB-9232-5DCE276D2443}"/>
    <cellStyle name="Normal 2 2 2 3 9 2 2 2 3 2" xfId="42716" xr:uid="{E9975AFF-1439-488B-A0CC-2EA1CE2DC976}"/>
    <cellStyle name="Normal 2 2 2 3 9 2 2 2 4" xfId="29137" xr:uid="{EC441FF8-942B-489F-A9A8-15E49EE92708}"/>
    <cellStyle name="Normal 2 2 2 3 9 2 2 2 5" xfId="49505" xr:uid="{4D43A418-9708-4280-B489-1A3B290BAED3}"/>
    <cellStyle name="Normal 2 2 2 3 9 2 2 3" xfId="12713" xr:uid="{FFB66813-FB44-4BD7-98F5-34C9994F09E0}"/>
    <cellStyle name="Normal 2 2 2 3 9 2 2 3 2" xfId="33081" xr:uid="{90BA22AF-B11C-4B7A-B029-7D0709D82CCE}"/>
    <cellStyle name="Normal 2 2 2 3 9 2 2 4" xfId="19500" xr:uid="{DC14CDDE-EC21-4513-8031-173263CE1CC4}"/>
    <cellStyle name="Normal 2 2 2 3 9 2 2 4 2" xfId="39868" xr:uid="{10F52AA9-789C-4CD3-B2E2-A089AE904901}"/>
    <cellStyle name="Normal 2 2 2 3 9 2 2 5" xfId="26289" xr:uid="{CA88D945-A26F-41CC-A11B-683606C387DA}"/>
    <cellStyle name="Normal 2 2 2 3 9 2 2 6" xfId="46657" xr:uid="{82DE6A81-F673-4277-A8F3-C016441C7204}"/>
    <cellStyle name="Normal 2 2 2 3 9 2 2_Exec Drivers" xfId="2272" xr:uid="{C1BCF302-80B6-4736-9BEE-61D3D3F4CA39}"/>
    <cellStyle name="Normal 2 2 2 3 9 2 3" xfId="4783" xr:uid="{0701E0D9-E9CB-4A2A-B917-E8FBC4DCAE2C}"/>
    <cellStyle name="Normal 2 2 2 3 9 2 3 2" xfId="7631" xr:uid="{A7816503-DE7C-48A5-84EF-D07218AB98CE}"/>
    <cellStyle name="Normal 2 2 2 3 9 2 3 2 2" xfId="16273" xr:uid="{1ED69FD2-3A70-422D-9C6B-D613BCADA8E1}"/>
    <cellStyle name="Normal 2 2 2 3 9 2 3 2 2 2" xfId="36641" xr:uid="{85EA98DF-5520-480C-A847-6881BF8FBA1E}"/>
    <cellStyle name="Normal 2 2 2 3 9 2 3 2 3" xfId="23060" xr:uid="{E9EA5933-A375-4420-B7FC-53087FC75230}"/>
    <cellStyle name="Normal 2 2 2 3 9 2 3 2 3 2" xfId="43428" xr:uid="{4FDDD0ED-6379-49C0-ABB7-5717F4E3C6F0}"/>
    <cellStyle name="Normal 2 2 2 3 9 2 3 2 4" xfId="29849" xr:uid="{C70B16A2-428B-4B9D-8F3F-C7B72DA91043}"/>
    <cellStyle name="Normal 2 2 2 3 9 2 3 2 5" xfId="50217" xr:uid="{3F017DED-BF5E-48C3-BD51-569C32597F61}"/>
    <cellStyle name="Normal 2 2 2 3 9 2 3 3" xfId="13425" xr:uid="{99744AA9-EE00-4A4E-BA8A-EC0C7B049A97}"/>
    <cellStyle name="Normal 2 2 2 3 9 2 3 3 2" xfId="33793" xr:uid="{6A30284D-32BF-45AC-BCC6-E6ACB34D6ACD}"/>
    <cellStyle name="Normal 2 2 2 3 9 2 3 4" xfId="20212" xr:uid="{B1EF4367-CBD6-4501-A44D-2246410E8093}"/>
    <cellStyle name="Normal 2 2 2 3 9 2 3 4 2" xfId="40580" xr:uid="{BB846161-CD87-4EF7-A75F-23E1E805394C}"/>
    <cellStyle name="Normal 2 2 2 3 9 2 3 5" xfId="27001" xr:uid="{C039E1E8-2FBE-4281-9DB3-E67A0F256398}"/>
    <cellStyle name="Normal 2 2 2 3 9 2 3 6" xfId="47369" xr:uid="{856D8C0B-8C81-4B17-9AEC-E299E31D7306}"/>
    <cellStyle name="Normal 2 2 2 3 9 2 4" xfId="3311" xr:uid="{AB2A607A-948C-4309-B1C6-F4E6C17EC1E5}"/>
    <cellStyle name="Normal 2 2 2 3 9 2 4 2" xfId="6207" xr:uid="{2498B8B0-A9DB-4ED7-A501-C6D22C0FF76F}"/>
    <cellStyle name="Normal 2 2 2 3 9 2 4 2 2" xfId="14849" xr:uid="{46648D82-9431-44F1-950C-336EDD569F14}"/>
    <cellStyle name="Normal 2 2 2 3 9 2 4 2 2 2" xfId="35217" xr:uid="{6B228F6D-8E75-4AAA-B0DD-89457FCAB880}"/>
    <cellStyle name="Normal 2 2 2 3 9 2 4 2 3" xfId="21636" xr:uid="{81246C60-0B37-4432-ABEE-AF049569ABC3}"/>
    <cellStyle name="Normal 2 2 2 3 9 2 4 2 3 2" xfId="42004" xr:uid="{4EDBD054-1547-46D5-BBCC-25FBAC462F13}"/>
    <cellStyle name="Normal 2 2 2 3 9 2 4 2 4" xfId="28425" xr:uid="{77BD5C5E-2424-4644-9E44-BEE05F6BDFAF}"/>
    <cellStyle name="Normal 2 2 2 3 9 2 4 2 5" xfId="48793" xr:uid="{4565C37A-1EA8-43CB-A58C-2921C5471C4A}"/>
    <cellStyle name="Normal 2 2 2 3 9 2 4 3" xfId="12001" xr:uid="{A686C746-5CA9-42EA-BD3F-000FB87FCB94}"/>
    <cellStyle name="Normal 2 2 2 3 9 2 4 3 2" xfId="32369" xr:uid="{301388A1-4202-4BA9-8901-026980FB98E0}"/>
    <cellStyle name="Normal 2 2 2 3 9 2 4 4" xfId="18788" xr:uid="{5C1FD465-4D46-4B87-8E93-4718FE7C62B7}"/>
    <cellStyle name="Normal 2 2 2 3 9 2 4 4 2" xfId="39156" xr:uid="{D27B52B4-0CEB-43BB-A5D1-71627CCD4B6A}"/>
    <cellStyle name="Normal 2 2 2 3 9 2 4 5" xfId="25577" xr:uid="{8E74A146-D338-4A6A-9156-526C9D5EE5C5}"/>
    <cellStyle name="Normal 2 2 2 3 9 2 4 6" xfId="45945" xr:uid="{B9F815E3-CBA4-49FC-A3F7-412338377EE4}"/>
    <cellStyle name="Normal 2 2 2 3 9 2 5" xfId="5495" xr:uid="{193EC71F-6223-4D0D-A96E-E1EF188C9B36}"/>
    <cellStyle name="Normal 2 2 2 3 9 2 5 2" xfId="14137" xr:uid="{1B6314F0-9850-489F-A3AC-CF54A5216BA3}"/>
    <cellStyle name="Normal 2 2 2 3 9 2 5 2 2" xfId="34505" xr:uid="{F1F7D993-4120-46F1-B617-C40235DD0810}"/>
    <cellStyle name="Normal 2 2 2 3 9 2 5 3" xfId="20924" xr:uid="{B6015F14-ABA7-4EE1-B168-68FCEC7B5A0F}"/>
    <cellStyle name="Normal 2 2 2 3 9 2 5 3 2" xfId="41292" xr:uid="{8209E11D-4868-446B-8AFA-F9E063015724}"/>
    <cellStyle name="Normal 2 2 2 3 9 2 5 4" xfId="27713" xr:uid="{961EAC8A-B102-4472-8ABF-324683DED04B}"/>
    <cellStyle name="Normal 2 2 2 3 9 2 5 5" xfId="48081" xr:uid="{4168D2FE-AC78-4C39-B289-FC43B055649B}"/>
    <cellStyle name="Normal 2 2 2 3 9 2 6" xfId="2562" xr:uid="{E216636C-CEE3-460D-B0C1-05E313EC3783}"/>
    <cellStyle name="Normal 2 2 2 3 9 2 6 2" xfId="11289" xr:uid="{C13B256F-5C3B-4A4F-B0A3-F6927CA9E2E3}"/>
    <cellStyle name="Normal 2 2 2 3 9 2 6 2 2" xfId="31657" xr:uid="{D511C6F7-3F8A-4822-B686-BCBC37D0C5CC}"/>
    <cellStyle name="Normal 2 2 2 3 9 2 6 3" xfId="18076" xr:uid="{BA0E6862-BF54-4748-BBFD-DD118CA5626C}"/>
    <cellStyle name="Normal 2 2 2 3 9 2 6 3 2" xfId="38444" xr:uid="{7DABB3B7-1095-4FDC-9025-A5A3CDF146F2}"/>
    <cellStyle name="Normal 2 2 2 3 9 2 6 4" xfId="24865" xr:uid="{2ECD9DEF-566D-4755-BED8-ABC60AFB68CC}"/>
    <cellStyle name="Normal 2 2 2 3 9 2 6 5" xfId="45233" xr:uid="{CFA0D653-1CB0-4EE7-98F8-DF123D75550D}"/>
    <cellStyle name="Normal 2 2 2 3 9 2 7" xfId="10371" xr:uid="{19022B59-0858-44C0-826E-283F27F9AD5D}"/>
    <cellStyle name="Normal 2 2 2 3 9 2 7 2" xfId="30739" xr:uid="{3BE7B1F5-099E-447D-841C-D8968DD11002}"/>
    <cellStyle name="Normal 2 2 2 3 9 2 8" xfId="17158" xr:uid="{F973D02F-40A2-4D74-AC8B-2F5480486B02}"/>
    <cellStyle name="Normal 2 2 2 3 9 2 8 2" xfId="37526" xr:uid="{7A88F5F9-B122-4DB4-8075-BAB2AE731447}"/>
    <cellStyle name="Normal 2 2 2 3 9 2 9" xfId="23947" xr:uid="{D6866327-53E8-4F19-9AB6-1787ABDA4A84}"/>
    <cellStyle name="Normal 2 2 2 3 9 2_Exec Drivers" xfId="2297" xr:uid="{03E0B5FA-BACC-443D-A1CF-B4CE140F1C07}"/>
    <cellStyle name="Normal 2 2 2 3 9 3" xfId="3622" xr:uid="{F80A689A-2B76-414C-B9D2-7637305244A2}"/>
    <cellStyle name="Normal 2 2 2 3 9 3 2" xfId="6506" xr:uid="{280BE62C-26ED-4835-BE65-C72F9A491CF8}"/>
    <cellStyle name="Normal 2 2 2 3 9 3 2 2" xfId="15148" xr:uid="{498116F2-5F1D-4176-8ACB-661461B538CE}"/>
    <cellStyle name="Normal 2 2 2 3 9 3 2 2 2" xfId="35516" xr:uid="{2971B339-5C30-4D1C-B724-BF1F968D2F81}"/>
    <cellStyle name="Normal 2 2 2 3 9 3 2 3" xfId="21935" xr:uid="{8DC527C8-36B4-49AF-83A0-C78484630B6C}"/>
    <cellStyle name="Normal 2 2 2 3 9 3 2 3 2" xfId="42303" xr:uid="{6ED42FF2-687C-4BE7-BE60-2F3E2F42B4A9}"/>
    <cellStyle name="Normal 2 2 2 3 9 3 2 4" xfId="28724" xr:uid="{08FA4AFA-44D2-4A67-9185-8141A3EABA32}"/>
    <cellStyle name="Normal 2 2 2 3 9 3 2 5" xfId="49092" xr:uid="{32162DB2-3787-4E94-81A7-DA1057032875}"/>
    <cellStyle name="Normal 2 2 2 3 9 3 3" xfId="12300" xr:uid="{F53B0A10-7119-4CB7-89A3-575807D6CDEA}"/>
    <cellStyle name="Normal 2 2 2 3 9 3 3 2" xfId="32668" xr:uid="{DD585944-0ABE-4B75-A711-FFEC70E22375}"/>
    <cellStyle name="Normal 2 2 2 3 9 3 4" xfId="19087" xr:uid="{4B68E7CD-8406-4DF9-B20C-28497FAA192E}"/>
    <cellStyle name="Normal 2 2 2 3 9 3 4 2" xfId="39455" xr:uid="{BE1F47C3-EB43-4E9A-9ACA-0D95BF6F96F0}"/>
    <cellStyle name="Normal 2 2 2 3 9 3 5" xfId="25876" xr:uid="{094A7E11-63D5-48FD-BAE4-F4B5A89727DF}"/>
    <cellStyle name="Normal 2 2 2 3 9 3 6" xfId="46244" xr:uid="{D96BF1B9-74C5-4D5D-9249-E403B33742CF}"/>
    <cellStyle name="Normal 2 2 2 3 9 3_Exec Drivers" xfId="9051" xr:uid="{5DE77C91-1A84-4DEC-ABCC-8464F95816AD}"/>
    <cellStyle name="Normal 2 2 2 3 9 4" xfId="4370" xr:uid="{CB343266-EF45-46D1-A2B1-B90EB239D71E}"/>
    <cellStyle name="Normal 2 2 2 3 9 4 2" xfId="7218" xr:uid="{EC34251F-1AE7-4271-94AF-6A1A1C39A82A}"/>
    <cellStyle name="Normal 2 2 2 3 9 4 2 2" xfId="15860" xr:uid="{3C1C190F-DD35-484E-95E2-4DD3090CC7F9}"/>
    <cellStyle name="Normal 2 2 2 3 9 4 2 2 2" xfId="36228" xr:uid="{67EB90E1-DF69-4917-A98B-2F9FE586B27F}"/>
    <cellStyle name="Normal 2 2 2 3 9 4 2 3" xfId="22647" xr:uid="{0A220AD7-9785-4587-8298-1FA14B971BB0}"/>
    <cellStyle name="Normal 2 2 2 3 9 4 2 3 2" xfId="43015" xr:uid="{401233A5-144C-40CC-8A86-F2D52F0B4CEA}"/>
    <cellStyle name="Normal 2 2 2 3 9 4 2 4" xfId="29436" xr:uid="{89704364-4D56-4D49-BD98-A6B090787933}"/>
    <cellStyle name="Normal 2 2 2 3 9 4 2 5" xfId="49804" xr:uid="{A93474B6-6CAD-4668-8D99-E794E11106C4}"/>
    <cellStyle name="Normal 2 2 2 3 9 4 3" xfId="13012" xr:uid="{2A16F62F-C8A5-4260-9773-5543B2F86A0F}"/>
    <cellStyle name="Normal 2 2 2 3 9 4 3 2" xfId="33380" xr:uid="{B8B8055E-44F0-43B3-BAD3-421DC843028F}"/>
    <cellStyle name="Normal 2 2 2 3 9 4 4" xfId="19799" xr:uid="{D263D010-C9C8-41AD-A151-31312807AA94}"/>
    <cellStyle name="Normal 2 2 2 3 9 4 4 2" xfId="40167" xr:uid="{40D5235B-71C9-4AEF-B2FB-EE239C93D42E}"/>
    <cellStyle name="Normal 2 2 2 3 9 4 5" xfId="26588" xr:uid="{37AF260D-3147-4DB3-84C3-E0953BC62506}"/>
    <cellStyle name="Normal 2 2 2 3 9 4 6" xfId="46956" xr:uid="{F37C9D0A-163A-4923-8FEC-0E89E17859EA}"/>
    <cellStyle name="Normal 2 2 2 3 9 5" xfId="2874" xr:uid="{7BD1265E-16D8-4811-91F0-A56029BE553C}"/>
    <cellStyle name="Normal 2 2 2 3 9 5 2" xfId="5794" xr:uid="{6FEA8D6F-96CD-4EC7-92B0-F16522E1EB83}"/>
    <cellStyle name="Normal 2 2 2 3 9 5 2 2" xfId="14436" xr:uid="{0256F297-5C15-4995-BE11-CAEE7B65BD29}"/>
    <cellStyle name="Normal 2 2 2 3 9 5 2 2 2" xfId="34804" xr:uid="{3AAB7F5E-E38D-40E6-A642-38ADF3BC248A}"/>
    <cellStyle name="Normal 2 2 2 3 9 5 2 3" xfId="21223" xr:uid="{57CFD7D1-A9EC-4518-B3DF-CE4A4D4A1B52}"/>
    <cellStyle name="Normal 2 2 2 3 9 5 2 3 2" xfId="41591" xr:uid="{DDAEDDD1-FF7C-439D-B7FA-97EA088DDF1B}"/>
    <cellStyle name="Normal 2 2 2 3 9 5 2 4" xfId="28012" xr:uid="{EEAE7D12-014B-4379-B055-BDB9897E168A}"/>
    <cellStyle name="Normal 2 2 2 3 9 5 2 5" xfId="48380" xr:uid="{9EBC06AE-6130-4D7A-B567-07D88AE5634B}"/>
    <cellStyle name="Normal 2 2 2 3 9 5 3" xfId="11588" xr:uid="{56D5C2A5-E13B-4354-A417-30B23332670B}"/>
    <cellStyle name="Normal 2 2 2 3 9 5 3 2" xfId="31956" xr:uid="{B75893F1-F570-4C16-A516-57DA69629CB5}"/>
    <cellStyle name="Normal 2 2 2 3 9 5 4" xfId="18375" xr:uid="{862A077A-CE02-4DD9-93FA-AA92282AEE5A}"/>
    <cellStyle name="Normal 2 2 2 3 9 5 4 2" xfId="38743" xr:uid="{717D5BC6-D83A-48B9-AAE8-AE6F25B28911}"/>
    <cellStyle name="Normal 2 2 2 3 9 5 5" xfId="25164" xr:uid="{99649B52-6FA4-44A2-9BB9-5C0BC78FD272}"/>
    <cellStyle name="Normal 2 2 2 3 9 5 6" xfId="45532" xr:uid="{F3E43B08-31F6-4A4B-B1A2-22262F1FE9E8}"/>
    <cellStyle name="Normal 2 2 2 3 9 6" xfId="5082" xr:uid="{D21F92BD-852F-4D68-A064-3EA7DABC3909}"/>
    <cellStyle name="Normal 2 2 2 3 9 6 2" xfId="13724" xr:uid="{A2E35C9E-B97F-4D19-92E9-078FFF6F0E24}"/>
    <cellStyle name="Normal 2 2 2 3 9 6 2 2" xfId="34092" xr:uid="{C8112D25-6E35-4EBF-8466-AEDDAB065DA4}"/>
    <cellStyle name="Normal 2 2 2 3 9 6 3" xfId="20511" xr:uid="{23EE5A04-20D2-414A-B72A-AB46DC154D83}"/>
    <cellStyle name="Normal 2 2 2 3 9 6 3 2" xfId="40879" xr:uid="{DFA73513-C09B-40F5-940E-8CC67288F462}"/>
    <cellStyle name="Normal 2 2 2 3 9 6 4" xfId="27300" xr:uid="{B65F76C1-6A0A-4774-A22D-1DC6C2BE041C}"/>
    <cellStyle name="Normal 2 2 2 3 9 6 5" xfId="47668" xr:uid="{6D797F29-2362-4F65-A45A-6BC02E182B55}"/>
    <cellStyle name="Normal 2 2 2 3 9 7" xfId="1993" xr:uid="{D621F55D-A449-49F4-9802-8D44ED639388}"/>
    <cellStyle name="Normal 2 2 2 3 9 7 2" xfId="10876" xr:uid="{F7D83B82-D6DC-4C28-887B-503B52E6171A}"/>
    <cellStyle name="Normal 2 2 2 3 9 7 2 2" xfId="31244" xr:uid="{EFAE44D8-E865-4EC4-A745-788817C0636B}"/>
    <cellStyle name="Normal 2 2 2 3 9 7 3" xfId="17663" xr:uid="{05F274B1-5619-4E5B-B498-FA602BAD761F}"/>
    <cellStyle name="Normal 2 2 2 3 9 7 3 2" xfId="38031" xr:uid="{CB56A001-D579-46DC-ADE0-E4431704939F}"/>
    <cellStyle name="Normal 2 2 2 3 9 7 4" xfId="24452" xr:uid="{55093676-0314-4622-8BFC-8EDD41F7398C}"/>
    <cellStyle name="Normal 2 2 2 3 9 7 5" xfId="44820" xr:uid="{157BB358-9CCF-4D5D-9C2D-B6BC1E6D9E45}"/>
    <cellStyle name="Normal 2 2 2 3 9 8" xfId="9787" xr:uid="{9899B48D-1E41-427A-9CC2-FBA69EAE91CF}"/>
    <cellStyle name="Normal 2 2 2 3 9 8 2" xfId="30155" xr:uid="{5B50DAE6-A95E-45EF-97AB-5DE22AE2B299}"/>
    <cellStyle name="Normal 2 2 2 3 9 9" xfId="16575" xr:uid="{379D3C7B-E05A-4C35-839C-A5F518EF156A}"/>
    <cellStyle name="Normal 2 2 2 3 9 9 2" xfId="36943" xr:uid="{DCDCD7A9-9114-4126-B4F8-767A43F4E675}"/>
    <cellStyle name="Normal 2 2 2 3 9_Exec Drivers" xfId="9319" xr:uid="{5CBC5DA7-AC7C-4471-A6F5-0D969F9DE703}"/>
    <cellStyle name="Normal 2 2 2 30" xfId="399" xr:uid="{7BE43ACF-C0E3-4B1B-8007-4A311CBF599B}"/>
    <cellStyle name="Normal 2 2 2 31" xfId="410" xr:uid="{C8CA8FFF-D195-4460-BB42-77BCB4166FFB}"/>
    <cellStyle name="Normal 2 2 2 32" xfId="420" xr:uid="{5A5AFFCC-A928-4329-AF51-BCF2E7221A45}"/>
    <cellStyle name="Normal 2 2 2 33" xfId="426" xr:uid="{7A0C9567-26B0-4889-B312-D0BDE2428AD4}"/>
    <cellStyle name="Normal 2 2 2 34" xfId="439" xr:uid="{D9DD23C0-93C8-4D16-B6F3-DA8E5B7AB0EA}"/>
    <cellStyle name="Normal 2 2 2 35" xfId="454" xr:uid="{15056CA1-B50E-4E32-9228-86241726F833}"/>
    <cellStyle name="Normal 2 2 2 36" xfId="1073" xr:uid="{B8EB4166-704A-43C7-9F3B-CD662EA45D5D}"/>
    <cellStyle name="Normal 2 2 2 36 10" xfId="44069" xr:uid="{5E4989F2-41CF-4E4A-B1C2-84078BF58792}"/>
    <cellStyle name="Normal 2 2 2 36 2" xfId="1753" xr:uid="{BBBB1DE2-3510-4F1D-8430-9989541949C8}"/>
    <cellStyle name="Normal 2 2 2 36 2 2" xfId="6977" xr:uid="{CDD0E5C9-5BC0-406B-8C6F-99BFADA3753C}"/>
    <cellStyle name="Normal 2 2 2 36 2 2 2" xfId="15619" xr:uid="{8181916E-3CB7-4482-86E3-6C533B26F516}"/>
    <cellStyle name="Normal 2 2 2 36 2 2 2 2" xfId="35987" xr:uid="{E510E028-47A7-4683-A96E-44FE4BE51E69}"/>
    <cellStyle name="Normal 2 2 2 36 2 2 3" xfId="22406" xr:uid="{4E2A05A6-A282-4F51-A832-239EE08B8F67}"/>
    <cellStyle name="Normal 2 2 2 36 2 2 3 2" xfId="42774" xr:uid="{E1F75A85-18A0-4CD5-B61D-45C64934EFED}"/>
    <cellStyle name="Normal 2 2 2 36 2 2 4" xfId="29195" xr:uid="{9AB2E903-ECE5-4AEA-8EEB-F07C0A83284F}"/>
    <cellStyle name="Normal 2 2 2 36 2 2 5" xfId="49563" xr:uid="{C41EE325-F977-4442-BBC5-E4E771BE0DD3}"/>
    <cellStyle name="Normal 2 2 2 36 2 3" xfId="4123" xr:uid="{84C864F6-295A-42DA-BA83-01E9B65F1E02}"/>
    <cellStyle name="Normal 2 2 2 36 2 3 2" xfId="12771" xr:uid="{8D980622-7C07-4859-AA8E-B19095D45C48}"/>
    <cellStyle name="Normal 2 2 2 36 2 3 2 2" xfId="33139" xr:uid="{16A7BB55-1DFA-433C-B217-FBAE0840813A}"/>
    <cellStyle name="Normal 2 2 2 36 2 3 3" xfId="19558" xr:uid="{84F363F7-99AF-4332-AB3D-48A221CD896A}"/>
    <cellStyle name="Normal 2 2 2 36 2 3 3 2" xfId="39926" xr:uid="{0F8228FE-FCF1-4A6C-A5FD-017B895728B3}"/>
    <cellStyle name="Normal 2 2 2 36 2 3 4" xfId="26347" xr:uid="{62589DDA-1393-4C6C-AEE7-769B009DC205}"/>
    <cellStyle name="Normal 2 2 2 36 2 3 5" xfId="46715" xr:uid="{90ABC368-EA19-423F-8BA8-6A7C52F11BD2}"/>
    <cellStyle name="Normal 2 2 2 36 2 4" xfId="10661" xr:uid="{B906143D-1661-4A34-8501-EDCD6F41C986}"/>
    <cellStyle name="Normal 2 2 2 36 2 4 2" xfId="31029" xr:uid="{95E7D67F-BDE9-43EE-B20C-473B26D858F6}"/>
    <cellStyle name="Normal 2 2 2 36 2 5" xfId="17448" xr:uid="{C81A939E-660D-4CD9-8410-21951CF68E28}"/>
    <cellStyle name="Normal 2 2 2 36 2 5 2" xfId="37816" xr:uid="{63450B02-C3BE-4224-8294-BBCF076F383E}"/>
    <cellStyle name="Normal 2 2 2 36 2 6" xfId="24237" xr:uid="{C70BDD8A-1FC7-41D7-A86E-4CA0DE88CA31}"/>
    <cellStyle name="Normal 2 2 2 36 2 7" xfId="44605" xr:uid="{91CC8671-62D5-45CB-B134-5A2945C1ADC5}"/>
    <cellStyle name="Normal 2 2 2 36 2_Exec Drivers" xfId="9428" xr:uid="{E72D0E41-4DCC-487B-A3D8-24DAAA0217DC}"/>
    <cellStyle name="Normal 2 2 2 36 3" xfId="4841" xr:uid="{3312E4B1-A6FF-45D8-9A25-A9EE37AEF571}"/>
    <cellStyle name="Normal 2 2 2 36 3 2" xfId="7689" xr:uid="{BA34567D-F10F-4CAC-AE63-CE0FF93ADDBC}"/>
    <cellStyle name="Normal 2 2 2 36 3 2 2" xfId="16331" xr:uid="{95B7EBA2-67E1-417C-A86A-71A188350CB4}"/>
    <cellStyle name="Normal 2 2 2 36 3 2 2 2" xfId="36699" xr:uid="{EF6D41E6-5F12-4CBB-A5BF-96B4147E893C}"/>
    <cellStyle name="Normal 2 2 2 36 3 2 3" xfId="23118" xr:uid="{A71BA542-BA69-4B4D-BEBF-828F92A36DC9}"/>
    <cellStyle name="Normal 2 2 2 36 3 2 3 2" xfId="43486" xr:uid="{6033D823-95FF-4CE1-9F0F-A566496FDA54}"/>
    <cellStyle name="Normal 2 2 2 36 3 2 4" xfId="29907" xr:uid="{74729E7F-28BB-42F1-9363-FD5C149D2242}"/>
    <cellStyle name="Normal 2 2 2 36 3 2 5" xfId="50275" xr:uid="{7D0C482C-7489-49B7-A208-81CF78504183}"/>
    <cellStyle name="Normal 2 2 2 36 3 3" xfId="13483" xr:uid="{0354B336-08B1-4B98-904E-34905D362E52}"/>
    <cellStyle name="Normal 2 2 2 36 3 3 2" xfId="33851" xr:uid="{44F72FD1-0679-4519-A751-7CFAEA3C8D9F}"/>
    <cellStyle name="Normal 2 2 2 36 3 4" xfId="20270" xr:uid="{7DDC045E-E6FD-4FE4-AC3A-5557F245BCF1}"/>
    <cellStyle name="Normal 2 2 2 36 3 4 2" xfId="40638" xr:uid="{B56DF6D6-AB40-40D1-BA2E-F1472A19A0AD}"/>
    <cellStyle name="Normal 2 2 2 36 3 5" xfId="27059" xr:uid="{14989EAA-F10A-460E-88C2-B958232E0A57}"/>
    <cellStyle name="Normal 2 2 2 36 3 6" xfId="47427" xr:uid="{D6357274-42C6-40D6-9E28-371E4B8513AC}"/>
    <cellStyle name="Normal 2 2 2 36 3_Exec Drivers" xfId="2282" xr:uid="{6F18938E-FC33-4F78-872F-7CB04A5B4388}"/>
    <cellStyle name="Normal 2 2 2 36 4" xfId="3375" xr:uid="{F243DD56-C557-4A37-A76B-E6EBC5515A5B}"/>
    <cellStyle name="Normal 2 2 2 36 4 2" xfId="6265" xr:uid="{DD8CCE08-79A5-41C9-8243-0D11B3F104A4}"/>
    <cellStyle name="Normal 2 2 2 36 4 2 2" xfId="14907" xr:uid="{C52848BD-8FE8-4683-85F3-9FDDF6B509A6}"/>
    <cellStyle name="Normal 2 2 2 36 4 2 2 2" xfId="35275" xr:uid="{B65E85DC-1047-4E9A-BC2A-78620C7152D2}"/>
    <cellStyle name="Normal 2 2 2 36 4 2 3" xfId="21694" xr:uid="{909A147A-DA44-4B89-B72E-62D065A96B21}"/>
    <cellStyle name="Normal 2 2 2 36 4 2 3 2" xfId="42062" xr:uid="{10B6EFC9-F662-41BC-BDE2-01D4453D8467}"/>
    <cellStyle name="Normal 2 2 2 36 4 2 4" xfId="28483" xr:uid="{7ABF0433-B3C0-46FA-A995-C770DA1E3350}"/>
    <cellStyle name="Normal 2 2 2 36 4 2 5" xfId="48851" xr:uid="{32D17992-2023-45EB-8C27-74888B68244A}"/>
    <cellStyle name="Normal 2 2 2 36 4 3" xfId="12059" xr:uid="{572F7A64-A811-47FD-9239-B0E0C015DB8B}"/>
    <cellStyle name="Normal 2 2 2 36 4 3 2" xfId="32427" xr:uid="{FCD72CE5-05C9-4C5E-BA6C-00E589701A92}"/>
    <cellStyle name="Normal 2 2 2 36 4 4" xfId="18846" xr:uid="{3A688035-7DB2-4DD0-A86C-515B9A0EFF0B}"/>
    <cellStyle name="Normal 2 2 2 36 4 4 2" xfId="39214" xr:uid="{0D0C7A98-CD39-4E82-BDCB-D2E7CA7B0AAA}"/>
    <cellStyle name="Normal 2 2 2 36 4 5" xfId="25635" xr:uid="{F60C44EC-1727-4236-B4F2-41B4E3D25C71}"/>
    <cellStyle name="Normal 2 2 2 36 4 6" xfId="46003" xr:uid="{E0C90DFA-3158-44A6-B2BF-C056BCAF946C}"/>
    <cellStyle name="Normal 2 2 2 36 5" xfId="5553" xr:uid="{75188975-CB81-4416-BD13-A7C863BB6BBC}"/>
    <cellStyle name="Normal 2 2 2 36 5 2" xfId="14195" xr:uid="{E6F54639-E1F7-40E2-AE26-6C6A7B3384DB}"/>
    <cellStyle name="Normal 2 2 2 36 5 2 2" xfId="34563" xr:uid="{AEF86A96-214A-4017-B0B5-587ED48D86DD}"/>
    <cellStyle name="Normal 2 2 2 36 5 3" xfId="20982" xr:uid="{AA31913E-AA63-454C-9213-8C1F871531E6}"/>
    <cellStyle name="Normal 2 2 2 36 5 3 2" xfId="41350" xr:uid="{CE8203A9-AB57-4D07-BB47-DDF6072517C4}"/>
    <cellStyle name="Normal 2 2 2 36 5 4" xfId="27771" xr:uid="{39A476A5-80B4-4A47-9BB9-757F47C048A1}"/>
    <cellStyle name="Normal 2 2 2 36 5 5" xfId="48139" xr:uid="{2802ED4B-D30E-4E2B-8879-C1B6E44B23FC}"/>
    <cellStyle name="Normal 2 2 2 36 6" xfId="2626" xr:uid="{466E12D8-714D-4039-9150-33A1F1F8A112}"/>
    <cellStyle name="Normal 2 2 2 36 6 2" xfId="11347" xr:uid="{8C3713FB-92C4-455B-9486-BE00BFF7BCDE}"/>
    <cellStyle name="Normal 2 2 2 36 6 2 2" xfId="31715" xr:uid="{179ADFAB-D964-4887-A9C5-DB71886A2863}"/>
    <cellStyle name="Normal 2 2 2 36 6 3" xfId="18134" xr:uid="{FD6712EC-B562-4D1A-BA24-54F1853279FA}"/>
    <cellStyle name="Normal 2 2 2 36 6 3 2" xfId="38502" xr:uid="{8C9F8514-3FDF-4CD5-BE07-7FD4D2586307}"/>
    <cellStyle name="Normal 2 2 2 36 6 4" xfId="24923" xr:uid="{0A15F044-A54F-413B-BFBD-F7B366C641C7}"/>
    <cellStyle name="Normal 2 2 2 36 6 5" xfId="45291" xr:uid="{6CB8FAEE-1165-4DFB-9F63-A1BBEC0427A2}"/>
    <cellStyle name="Normal 2 2 2 36 7" xfId="10124" xr:uid="{E6987636-C688-412C-B090-829B4795B88B}"/>
    <cellStyle name="Normal 2 2 2 36 7 2" xfId="30492" xr:uid="{D4265173-B3DF-4424-8947-1B9395176FDC}"/>
    <cellStyle name="Normal 2 2 2 36 8" xfId="16912" xr:uid="{38CB390D-1E40-4053-BD1B-A306DFA4FFFA}"/>
    <cellStyle name="Normal 2 2 2 36 8 2" xfId="37280" xr:uid="{F999C911-4289-4E64-A3A9-CB8F8C3347E9}"/>
    <cellStyle name="Normal 2 2 2 36 9" xfId="23701" xr:uid="{C20B39D3-A19F-4506-A658-92F88B1AF3DC}"/>
    <cellStyle name="Normal 2 2 2 36_Exec Drivers" xfId="9441" xr:uid="{85EE2FCF-ED2B-4202-9B4D-96B179F48C8B}"/>
    <cellStyle name="Normal 2 2 2 37" xfId="1271" xr:uid="{D5A2B2BB-72A4-4B95-AC48-278E6E9D5315}"/>
    <cellStyle name="Normal 2 2 2 37 2" xfId="1808" xr:uid="{3726C33A-5618-4CE6-AC6F-1179FA0E5294}"/>
    <cellStyle name="Normal 2 2 2 37 2 2" xfId="6436" xr:uid="{36349DC1-B614-489F-9016-5089CD7FE4DC}"/>
    <cellStyle name="Normal 2 2 2 37 2 2 2" xfId="15078" xr:uid="{021D6E6E-7EA7-49B7-A49E-742348DEC3BE}"/>
    <cellStyle name="Normal 2 2 2 37 2 2 2 2" xfId="35446" xr:uid="{AB6BBE67-7841-45AE-B63C-91EBAF4DC4AE}"/>
    <cellStyle name="Normal 2 2 2 37 2 2 3" xfId="21865" xr:uid="{FE4E95F4-5A3D-4048-9131-DB5144F0076F}"/>
    <cellStyle name="Normal 2 2 2 37 2 2 3 2" xfId="42233" xr:uid="{7DED61CB-B51C-4838-BD12-E6ACCEC705E3}"/>
    <cellStyle name="Normal 2 2 2 37 2 2 4" xfId="28654" xr:uid="{B22D17B8-BB4F-4256-891C-538DADF2007A}"/>
    <cellStyle name="Normal 2 2 2 37 2 2 5" xfId="49022" xr:uid="{F5FC617B-D8EC-4B6D-AA89-DA2CC2CD7BCC}"/>
    <cellStyle name="Normal 2 2 2 37 2 3" xfId="10716" xr:uid="{6D619103-97DE-4411-90F0-4602464DFA30}"/>
    <cellStyle name="Normal 2 2 2 37 2 3 2" xfId="31084" xr:uid="{9A1AFC10-B9E7-49C8-94E2-6457638FF8CC}"/>
    <cellStyle name="Normal 2 2 2 37 2 4" xfId="17503" xr:uid="{590D3E9A-218A-44F4-B933-D69CB42AF895}"/>
    <cellStyle name="Normal 2 2 2 37 2 4 2" xfId="37871" xr:uid="{C3E73DDF-E914-4637-B4CA-A686BC479A05}"/>
    <cellStyle name="Normal 2 2 2 37 2 5" xfId="24292" xr:uid="{77E4698C-4B96-4975-8CD7-A2D4CDC050BB}"/>
    <cellStyle name="Normal 2 2 2 37 2 6" xfId="44660" xr:uid="{EBC2D4A0-2C0A-4134-8C5D-90B11B255B4A}"/>
    <cellStyle name="Normal 2 2 2 37 2_Exec Drivers" xfId="1951" xr:uid="{C564403F-055D-4F84-81BB-7022B779036B}"/>
    <cellStyle name="Normal 2 2 2 37 3" xfId="3552" xr:uid="{40A2A36B-E890-41C3-B872-B5AA839C3742}"/>
    <cellStyle name="Normal 2 2 2 37 3 2" xfId="12230" xr:uid="{A3B08290-232F-405E-9891-302C5836352B}"/>
    <cellStyle name="Normal 2 2 2 37 3 2 2" xfId="32598" xr:uid="{42B59827-5AD0-4D6E-A2DD-68E4E045801B}"/>
    <cellStyle name="Normal 2 2 2 37 3 3" xfId="19017" xr:uid="{20C9D468-FF0D-446A-81EB-AB631787284C}"/>
    <cellStyle name="Normal 2 2 2 37 3 3 2" xfId="39385" xr:uid="{2B815EAC-B7B1-431D-8856-B600A2D6502C}"/>
    <cellStyle name="Normal 2 2 2 37 3 4" xfId="25806" xr:uid="{ACE3EFDA-22BF-4921-A2FC-61E814699FD4}"/>
    <cellStyle name="Normal 2 2 2 37 3 5" xfId="46174" xr:uid="{C9C2C1C1-F2E0-44FF-8863-3BF708957EB3}"/>
    <cellStyle name="Normal 2 2 2 37 4" xfId="10190" xr:uid="{E7D6C8AB-AE1A-4324-9B2A-AE7D196657C7}"/>
    <cellStyle name="Normal 2 2 2 37 4 2" xfId="30558" xr:uid="{FE84DFF7-5D3C-47C9-B814-C8BF0AEAA6C3}"/>
    <cellStyle name="Normal 2 2 2 37 5" xfId="16977" xr:uid="{9FDC80D9-F5D1-4385-B381-87C3BE4D05BD}"/>
    <cellStyle name="Normal 2 2 2 37 5 2" xfId="37345" xr:uid="{1A8445A2-6DB1-40FB-822B-A9D2FF169E56}"/>
    <cellStyle name="Normal 2 2 2 37 6" xfId="23766" xr:uid="{08D5B3CA-A87F-4873-A0A3-CA250BAAEA39}"/>
    <cellStyle name="Normal 2 2 2 37 7" xfId="44134" xr:uid="{EE4AA824-8E3C-4FBA-8D79-7AED1D13EEF4}"/>
    <cellStyle name="Normal 2 2 2 37_Exec Drivers" xfId="8449" xr:uid="{7458A144-63B5-4B88-9EFD-0B0874239B45}"/>
    <cellStyle name="Normal 2 2 2 38" xfId="1336" xr:uid="{973D37E3-3277-4DE4-A89E-534A0611079A}"/>
    <cellStyle name="Normal 2 2 2 38 2" xfId="7148" xr:uid="{9E69091C-847A-4BD1-9C2A-EF6207C7D3AA}"/>
    <cellStyle name="Normal 2 2 2 38 2 2" xfId="15790" xr:uid="{706A4E4E-50A9-4D47-A554-A492643D2842}"/>
    <cellStyle name="Normal 2 2 2 38 2 2 2" xfId="36158" xr:uid="{01875E48-C7B2-45E9-AE9B-A95EA7108AC4}"/>
    <cellStyle name="Normal 2 2 2 38 2 3" xfId="22577" xr:uid="{07DE2BFB-240D-4027-96AC-58C3A2580A42}"/>
    <cellStyle name="Normal 2 2 2 38 2 3 2" xfId="42945" xr:uid="{F27F5AA8-5C50-4EF2-BEBA-ACEE9F14555D}"/>
    <cellStyle name="Normal 2 2 2 38 2 4" xfId="29366" xr:uid="{D260AB81-CD62-4D52-84DB-82AE923159AC}"/>
    <cellStyle name="Normal 2 2 2 38 2 5" xfId="49734" xr:uid="{3E473098-F203-4BE2-A7FB-DD0AA6E20798}"/>
    <cellStyle name="Normal 2 2 2 38 3" xfId="4300" xr:uid="{CEB68F91-958F-4271-8CF0-80C4BB47B610}"/>
    <cellStyle name="Normal 2 2 2 38 3 2" xfId="12942" xr:uid="{5550D73D-4C3D-495A-8631-7EAC2A057076}"/>
    <cellStyle name="Normal 2 2 2 38 3 2 2" xfId="33310" xr:uid="{95482536-B4BC-4B86-9F15-54570E39C28B}"/>
    <cellStyle name="Normal 2 2 2 38 3 3" xfId="19729" xr:uid="{87BA105C-8C31-4D1C-9585-CDD267107786}"/>
    <cellStyle name="Normal 2 2 2 38 3 3 2" xfId="40097" xr:uid="{535762BE-AED6-404B-A9E2-F57C6D802DBB}"/>
    <cellStyle name="Normal 2 2 2 38 3 4" xfId="26518" xr:uid="{2226605F-25EB-4EE5-AA9A-01EA2B233139}"/>
    <cellStyle name="Normal 2 2 2 38 3 5" xfId="46886" xr:uid="{F4B317C7-81DF-4482-AFBA-4516878C92D9}"/>
    <cellStyle name="Normal 2 2 2 38 4" xfId="10255" xr:uid="{748B12C5-8B66-41AA-9D0A-38769592814F}"/>
    <cellStyle name="Normal 2 2 2 38 4 2" xfId="30623" xr:uid="{FA54549E-751D-40DF-AD2E-7B905D19DC40}"/>
    <cellStyle name="Normal 2 2 2 38 5" xfId="17042" xr:uid="{4A98ABE4-D63F-45E3-8166-11B6DF30BC79}"/>
    <cellStyle name="Normal 2 2 2 38 5 2" xfId="37410" xr:uid="{48728E57-3AEC-405A-A913-5DB79BD4644E}"/>
    <cellStyle name="Normal 2 2 2 38 6" xfId="23831" xr:uid="{181B86F8-97F5-4D3D-919E-F21F6634CCB4}"/>
    <cellStyle name="Normal 2 2 2 38 7" xfId="44199" xr:uid="{60D87B38-5396-4623-9313-1743E52B838F}"/>
    <cellStyle name="Normal 2 2 2 38_Exec Drivers" xfId="8472" xr:uid="{D8ACCAB6-5E16-483A-BFC6-E5D588B5A943}"/>
    <cellStyle name="Normal 2 2 2 39" xfId="2804" xr:uid="{6412A2B8-BC9C-4953-8569-E3F9CED13901}"/>
    <cellStyle name="Normal 2 2 2 39 2" xfId="5724" xr:uid="{0B793D95-B838-46D8-994D-6D2451812808}"/>
    <cellStyle name="Normal 2 2 2 39 2 2" xfId="14366" xr:uid="{600CD681-EF3D-4550-BEC2-D293D88C7475}"/>
    <cellStyle name="Normal 2 2 2 39 2 2 2" xfId="34734" xr:uid="{151003B0-2EC4-463F-9B4B-75BBD0410EEE}"/>
    <cellStyle name="Normal 2 2 2 39 2 3" xfId="21153" xr:uid="{D3C5F065-B211-4763-857F-2494A55FF5D5}"/>
    <cellStyle name="Normal 2 2 2 39 2 3 2" xfId="41521" xr:uid="{C8F2459D-075D-476B-932A-C2340BF98CA2}"/>
    <cellStyle name="Normal 2 2 2 39 2 4" xfId="27942" xr:uid="{3467473D-34C3-4C0F-A40F-80895035B49F}"/>
    <cellStyle name="Normal 2 2 2 39 2 5" xfId="48310" xr:uid="{F1BD03F6-3921-4396-9430-BD97E032307E}"/>
    <cellStyle name="Normal 2 2 2 39 3" xfId="11518" xr:uid="{9D006DD2-B9E2-4AE9-868F-EBCD1F63B6A4}"/>
    <cellStyle name="Normal 2 2 2 39 3 2" xfId="31886" xr:uid="{F4FDE9C6-FDDA-425F-A84E-86EF90DE05B7}"/>
    <cellStyle name="Normal 2 2 2 39 4" xfId="18305" xr:uid="{69F39A95-81AA-4C55-B733-C4DAD57C852C}"/>
    <cellStyle name="Normal 2 2 2 39 4 2" xfId="38673" xr:uid="{2EA1E7F7-64A2-4FCC-A41D-7669DB92EEF5}"/>
    <cellStyle name="Normal 2 2 2 39 5" xfId="25094" xr:uid="{8B3F1B6A-4169-4F10-AFFC-05FFA9591587}"/>
    <cellStyle name="Normal 2 2 2 39 6" xfId="45462" xr:uid="{9E89D3F5-481C-4F03-B6F9-0A8684D6DA0D}"/>
    <cellStyle name="Normal 2 2 2 39_Exec Drivers" xfId="9399" xr:uid="{28A2A005-0927-414E-A0F5-C415A1D93D3F}"/>
    <cellStyle name="Normal 2 2 2 4" xfId="60" xr:uid="{4B524B14-08AC-41AD-87FA-3B7425BC9657}"/>
    <cellStyle name="Normal 2 2 2 4 10" xfId="23319" xr:uid="{4C8180FE-AE16-4ED4-AD5F-96A5A977946C}"/>
    <cellStyle name="Normal 2 2 2 4 11" xfId="43687" xr:uid="{4A05B4E0-D312-40AB-B81E-A75D5F0D2DEE}"/>
    <cellStyle name="Normal 2 2 2 4 2" xfId="1410" xr:uid="{910D22B2-DEFE-4CBA-889C-8D84E3B2288D}"/>
    <cellStyle name="Normal 2 2 2 4 2 10" xfId="44270" xr:uid="{30BEE8E9-06DC-4F1F-B259-FF8A9DF0B3C4}"/>
    <cellStyle name="Normal 2 2 2 4 2 2" xfId="4109" xr:uid="{6A147CE4-424D-4858-BCDA-357454D41C81}"/>
    <cellStyle name="Normal 2 2 2 4 2 2 2" xfId="6963" xr:uid="{B44A144D-8186-4108-91E4-D1E370596042}"/>
    <cellStyle name="Normal 2 2 2 4 2 2 2 2" xfId="15605" xr:uid="{47461504-08DE-40DB-87D7-D68E99D40246}"/>
    <cellStyle name="Normal 2 2 2 4 2 2 2 2 2" xfId="35973" xr:uid="{9A385F77-54B1-420B-8D42-45FBA2186977}"/>
    <cellStyle name="Normal 2 2 2 4 2 2 2 3" xfId="22392" xr:uid="{94CC747B-42E4-4357-9992-F0105C7E506E}"/>
    <cellStyle name="Normal 2 2 2 4 2 2 2 3 2" xfId="42760" xr:uid="{5B0E8BD1-B2B0-4CD8-B183-A3D4173B0E76}"/>
    <cellStyle name="Normal 2 2 2 4 2 2 2 4" xfId="29181" xr:uid="{AAFBEF7B-50AD-4FE9-96EA-2C37D78A9210}"/>
    <cellStyle name="Normal 2 2 2 4 2 2 2 5" xfId="49549" xr:uid="{768ECFE3-2646-4DB0-BDED-D7C6F84F9DFF}"/>
    <cellStyle name="Normal 2 2 2 4 2 2 3" xfId="12757" xr:uid="{EB7B7239-2214-4CEE-BE97-D02FE3C35D63}"/>
    <cellStyle name="Normal 2 2 2 4 2 2 3 2" xfId="33125" xr:uid="{3409A285-2835-460C-B4D9-78EDDA0C1187}"/>
    <cellStyle name="Normal 2 2 2 4 2 2 4" xfId="19544" xr:uid="{2E5815E9-F935-434D-B763-6E9D8556D177}"/>
    <cellStyle name="Normal 2 2 2 4 2 2 4 2" xfId="39912" xr:uid="{9BECF7DA-C1B0-4181-AAC1-0340A28441BD}"/>
    <cellStyle name="Normal 2 2 2 4 2 2 5" xfId="26333" xr:uid="{4E25CD8F-F0BE-4E30-A3C4-43A3AA60BEAE}"/>
    <cellStyle name="Normal 2 2 2 4 2 2 6" xfId="46701" xr:uid="{23CB76D2-11B3-49B4-9CFB-20BD755E1E8A}"/>
    <cellStyle name="Normal 2 2 2 4 2 2_Exec Drivers" xfId="9692" xr:uid="{41ED9DDD-A5FB-47D9-BD8E-844998602B23}"/>
    <cellStyle name="Normal 2 2 2 4 2 3" xfId="4827" xr:uid="{854430FD-C044-4147-BF0A-FD53BC7CA800}"/>
    <cellStyle name="Normal 2 2 2 4 2 3 2" xfId="7675" xr:uid="{46A14862-BA85-40F9-9FEA-05363E9672D3}"/>
    <cellStyle name="Normal 2 2 2 4 2 3 2 2" xfId="16317" xr:uid="{5DAAABF6-C88E-4F29-8F9D-4EB7CBB54999}"/>
    <cellStyle name="Normal 2 2 2 4 2 3 2 2 2" xfId="36685" xr:uid="{1E46ED36-F27F-4003-894C-74D69F84F494}"/>
    <cellStyle name="Normal 2 2 2 4 2 3 2 3" xfId="23104" xr:uid="{25D064F9-45B3-47F1-A539-CB5654DE0702}"/>
    <cellStyle name="Normal 2 2 2 4 2 3 2 3 2" xfId="43472" xr:uid="{CDC0B276-5524-46E8-96D0-36034C9620AB}"/>
    <cellStyle name="Normal 2 2 2 4 2 3 2 4" xfId="29893" xr:uid="{E2A13833-B02F-4B13-A673-0CA0BD16E722}"/>
    <cellStyle name="Normal 2 2 2 4 2 3 2 5" xfId="50261" xr:uid="{69C1D533-3C7C-44C6-AD5A-E401F4F1E8AB}"/>
    <cellStyle name="Normal 2 2 2 4 2 3 3" xfId="13469" xr:uid="{C6CA2C9D-7121-4E6F-BDB0-2EF221462A91}"/>
    <cellStyle name="Normal 2 2 2 4 2 3 3 2" xfId="33837" xr:uid="{6BD47EC5-93EC-47F4-9D8C-EA551AE36605}"/>
    <cellStyle name="Normal 2 2 2 4 2 3 4" xfId="20256" xr:uid="{2A769249-DF2A-4E70-BDC2-80620DB96AD5}"/>
    <cellStyle name="Normal 2 2 2 4 2 3 4 2" xfId="40624" xr:uid="{5915C5E3-CBEC-49AE-9DB4-DFD9FC96142A}"/>
    <cellStyle name="Normal 2 2 2 4 2 3 5" xfId="27045" xr:uid="{EF69B2EE-FFFC-49BD-8B17-FA3BD71DF5DB}"/>
    <cellStyle name="Normal 2 2 2 4 2 3 6" xfId="47413" xr:uid="{D6B454CB-09B2-4928-8837-BA6F6E15B86D}"/>
    <cellStyle name="Normal 2 2 2 4 2 4" xfId="3361" xr:uid="{28968B7A-76F8-45B0-B342-BEDAA0086ADD}"/>
    <cellStyle name="Normal 2 2 2 4 2 4 2" xfId="6251" xr:uid="{A2F44200-25FB-448B-8C52-59A610B116FA}"/>
    <cellStyle name="Normal 2 2 2 4 2 4 2 2" xfId="14893" xr:uid="{112685B2-0D79-4A00-854A-5B05B9C25BA2}"/>
    <cellStyle name="Normal 2 2 2 4 2 4 2 2 2" xfId="35261" xr:uid="{A0017FF0-72DE-4B51-9CA5-9942ACE1919D}"/>
    <cellStyle name="Normal 2 2 2 4 2 4 2 3" xfId="21680" xr:uid="{23292848-A950-4047-9B4C-5867B32560C1}"/>
    <cellStyle name="Normal 2 2 2 4 2 4 2 3 2" xfId="42048" xr:uid="{9F5B7929-3D74-43DA-AF32-6A02325DD570}"/>
    <cellStyle name="Normal 2 2 2 4 2 4 2 4" xfId="28469" xr:uid="{5A37353B-2402-4923-A0B4-8917B67C21A0}"/>
    <cellStyle name="Normal 2 2 2 4 2 4 2 5" xfId="48837" xr:uid="{221CD29C-AE49-485B-A21B-49BFBD5B6837}"/>
    <cellStyle name="Normal 2 2 2 4 2 4 3" xfId="12045" xr:uid="{B07BACEB-178A-470C-9557-6D956478DEFE}"/>
    <cellStyle name="Normal 2 2 2 4 2 4 3 2" xfId="32413" xr:uid="{34AD6D9D-EA16-4440-BE6C-711E90F5EE55}"/>
    <cellStyle name="Normal 2 2 2 4 2 4 4" xfId="18832" xr:uid="{7BDE71EB-8F6C-4E3D-BEA1-0D43E4D86CD3}"/>
    <cellStyle name="Normal 2 2 2 4 2 4 4 2" xfId="39200" xr:uid="{A100BA6E-ED33-44A2-B98E-746E9A2A7D93}"/>
    <cellStyle name="Normal 2 2 2 4 2 4 5" xfId="25621" xr:uid="{6FECC130-471F-443F-9D78-DF7E0020A4B7}"/>
    <cellStyle name="Normal 2 2 2 4 2 4 6" xfId="45989" xr:uid="{73BEE619-B459-46F9-BC7D-008C1F86A0EB}"/>
    <cellStyle name="Normal 2 2 2 4 2 5" xfId="5539" xr:uid="{4F30A8DF-FC74-4AFF-9B93-AC429D93DD88}"/>
    <cellStyle name="Normal 2 2 2 4 2 5 2" xfId="14181" xr:uid="{450A766A-3908-4DD9-A8E3-00FD1F16BF0A}"/>
    <cellStyle name="Normal 2 2 2 4 2 5 2 2" xfId="34549" xr:uid="{7852A65E-1873-4D50-BB68-C882C97A743D}"/>
    <cellStyle name="Normal 2 2 2 4 2 5 3" xfId="20968" xr:uid="{D600503F-88FF-48E5-AE7F-A96633C3486D}"/>
    <cellStyle name="Normal 2 2 2 4 2 5 3 2" xfId="41336" xr:uid="{BDF113A7-2AC7-4BC7-9954-8FB3E6CDED55}"/>
    <cellStyle name="Normal 2 2 2 4 2 5 4" xfId="27757" xr:uid="{924331D7-3840-4895-9D54-7DBC992F7F02}"/>
    <cellStyle name="Normal 2 2 2 4 2 5 5" xfId="48125" xr:uid="{1B68B788-DC15-4CE8-BBAB-C0B1E643BC6A}"/>
    <cellStyle name="Normal 2 2 2 4 2 6" xfId="2612" xr:uid="{C189FAC4-3A8A-49B6-B9B3-53D38CC0EABE}"/>
    <cellStyle name="Normal 2 2 2 4 2 6 2" xfId="11333" xr:uid="{846D1FF6-254C-496F-8B15-9E04317DDBA8}"/>
    <cellStyle name="Normal 2 2 2 4 2 6 2 2" xfId="31701" xr:uid="{1834FFEA-9057-48EC-B9B9-AD3856E1CB7F}"/>
    <cellStyle name="Normal 2 2 2 4 2 6 3" xfId="18120" xr:uid="{446C2D64-DA12-4B70-95BB-79AC8829FBC2}"/>
    <cellStyle name="Normal 2 2 2 4 2 6 3 2" xfId="38488" xr:uid="{BCE92DC4-EBF7-49B3-A449-29C33B4DAA1F}"/>
    <cellStyle name="Normal 2 2 2 4 2 6 4" xfId="24909" xr:uid="{B022FE3F-BC5C-44A3-A36E-FDBE4CC4903B}"/>
    <cellStyle name="Normal 2 2 2 4 2 6 5" xfId="45277" xr:uid="{2D099BC7-6836-43E9-9501-C925F0D7209C}"/>
    <cellStyle name="Normal 2 2 2 4 2 7" xfId="10326" xr:uid="{26641D21-9AE7-41FA-B82B-0CEDB6BBD360}"/>
    <cellStyle name="Normal 2 2 2 4 2 7 2" xfId="30694" xr:uid="{3E4E91A7-DA00-4533-9B90-114A07609B1C}"/>
    <cellStyle name="Normal 2 2 2 4 2 8" xfId="17113" xr:uid="{A0C78A98-4BCC-4E6A-AC64-49EA0CE10680}"/>
    <cellStyle name="Normal 2 2 2 4 2 8 2" xfId="37481" xr:uid="{923E0EB7-AFF5-4A06-9A09-FEDE14E497EF}"/>
    <cellStyle name="Normal 2 2 2 4 2 9" xfId="23902" xr:uid="{BB4E39FB-80B4-4E95-B258-535C00F9774E}"/>
    <cellStyle name="Normal 2 2 2 4 2_Exec Drivers" xfId="9405" xr:uid="{670AE70F-9BCC-46F9-8036-38E51C61C560}"/>
    <cellStyle name="Normal 2 2 2 4 3" xfId="3623" xr:uid="{29A8D5AF-0115-4608-8322-567D3A8068F3}"/>
    <cellStyle name="Normal 2 2 2 4 3 2" xfId="6507" xr:uid="{3432B5E9-58DE-4C97-9A37-2AFFDF3F5CD1}"/>
    <cellStyle name="Normal 2 2 2 4 3 2 2" xfId="15149" xr:uid="{EAB398D3-3641-4145-8C0E-3B624DD5A3BD}"/>
    <cellStyle name="Normal 2 2 2 4 3 2 2 2" xfId="35517" xr:uid="{4866F23C-D95F-4EC7-B613-47365C1FBC97}"/>
    <cellStyle name="Normal 2 2 2 4 3 2 3" xfId="21936" xr:uid="{AF11954A-B4DD-4057-8DE6-1E3E8BCEB0D3}"/>
    <cellStyle name="Normal 2 2 2 4 3 2 3 2" xfId="42304" xr:uid="{1BC62892-8899-44AE-9E40-37DFFE70068C}"/>
    <cellStyle name="Normal 2 2 2 4 3 2 4" xfId="28725" xr:uid="{5CFCA416-4CCA-4BB6-9C48-F95EB7A4E7A8}"/>
    <cellStyle name="Normal 2 2 2 4 3 2 5" xfId="49093" xr:uid="{A3CDD4A2-67EE-4081-AA33-2D87CF67B98F}"/>
    <cellStyle name="Normal 2 2 2 4 3 3" xfId="12301" xr:uid="{3BC54401-D7FA-4EC6-93D8-27032FA516FC}"/>
    <cellStyle name="Normal 2 2 2 4 3 3 2" xfId="32669" xr:uid="{F6EB2B2A-3DE1-452C-AC6B-8EA6FA725312}"/>
    <cellStyle name="Normal 2 2 2 4 3 4" xfId="19088" xr:uid="{EDBF4F62-4CDB-4D0E-B99B-0258FC564BE7}"/>
    <cellStyle name="Normal 2 2 2 4 3 4 2" xfId="39456" xr:uid="{20A59293-D8B1-410D-9C40-F63D7205C697}"/>
    <cellStyle name="Normal 2 2 2 4 3 5" xfId="25877" xr:uid="{3D906CCA-63CF-4C6E-9247-833BA02D7CC2}"/>
    <cellStyle name="Normal 2 2 2 4 3 6" xfId="46245" xr:uid="{318E996B-CA60-4E89-BBD4-B8C771C18E29}"/>
    <cellStyle name="Normal 2 2 2 4 3_Exec Drivers" xfId="8283" xr:uid="{3B5E0A2C-91A2-4EB1-9DE5-25957737EDD8}"/>
    <cellStyle name="Normal 2 2 2 4 4" xfId="4371" xr:uid="{D4FDD3CB-D222-4FF7-831B-2636983E1A22}"/>
    <cellStyle name="Normal 2 2 2 4 4 2" xfId="7219" xr:uid="{00843E3B-E7AA-4F37-AAB3-435645AAA5B3}"/>
    <cellStyle name="Normal 2 2 2 4 4 2 2" xfId="15861" xr:uid="{98AF3EA5-5DD7-4CC3-88A7-14B6F30AA51B}"/>
    <cellStyle name="Normal 2 2 2 4 4 2 2 2" xfId="36229" xr:uid="{18EE00D9-543B-407F-949E-BF8AF613E974}"/>
    <cellStyle name="Normal 2 2 2 4 4 2 3" xfId="22648" xr:uid="{A941A249-5ED3-46BC-8AC3-DB9976C33FFC}"/>
    <cellStyle name="Normal 2 2 2 4 4 2 3 2" xfId="43016" xr:uid="{FB5D301B-7482-42B7-830A-A2311BEB8793}"/>
    <cellStyle name="Normal 2 2 2 4 4 2 4" xfId="29437" xr:uid="{A0CF247F-06BC-4AB0-86BC-9B6ABA60EAC0}"/>
    <cellStyle name="Normal 2 2 2 4 4 2 5" xfId="49805" xr:uid="{652C721A-4C3A-4D73-A205-71784BF8EDA1}"/>
    <cellStyle name="Normal 2 2 2 4 4 3" xfId="13013" xr:uid="{4AD3DDD0-0AE9-4427-AA93-E634EBCA64D4}"/>
    <cellStyle name="Normal 2 2 2 4 4 3 2" xfId="33381" xr:uid="{8DB86701-F118-409B-8FF7-BEBB03B12434}"/>
    <cellStyle name="Normal 2 2 2 4 4 4" xfId="19800" xr:uid="{4E339EF8-5877-49BE-95E0-7992C0B2F1B6}"/>
    <cellStyle name="Normal 2 2 2 4 4 4 2" xfId="40168" xr:uid="{879F107C-B6E5-4858-82DF-9452BE54FAA4}"/>
    <cellStyle name="Normal 2 2 2 4 4 5" xfId="26589" xr:uid="{E1DB30CE-81CA-415D-8DA3-2F3C7DCAB715}"/>
    <cellStyle name="Normal 2 2 2 4 4 6" xfId="46957" xr:uid="{38528847-3DBA-41BC-B2E4-C20718A05DF3}"/>
    <cellStyle name="Normal 2 2 2 4 5" xfId="2875" xr:uid="{F33418A0-1A24-4EDE-BC5F-2D601318CC66}"/>
    <cellStyle name="Normal 2 2 2 4 5 2" xfId="5795" xr:uid="{885EE46E-8CC1-4416-B567-CF44EE2E27B1}"/>
    <cellStyle name="Normal 2 2 2 4 5 2 2" xfId="14437" xr:uid="{BBB7AE9F-9733-4796-BEF0-54AAF8752E82}"/>
    <cellStyle name="Normal 2 2 2 4 5 2 2 2" xfId="34805" xr:uid="{5418AD33-8F32-470C-A6F3-FC272A8015DC}"/>
    <cellStyle name="Normal 2 2 2 4 5 2 3" xfId="21224" xr:uid="{14F04E4F-8517-4D36-85BA-99736F78CCA9}"/>
    <cellStyle name="Normal 2 2 2 4 5 2 3 2" xfId="41592" xr:uid="{3164B0CB-8803-4C93-AFC6-2750DC19EF3B}"/>
    <cellStyle name="Normal 2 2 2 4 5 2 4" xfId="28013" xr:uid="{AFFEE0EB-62E8-4A63-98CE-0B3557F462F7}"/>
    <cellStyle name="Normal 2 2 2 4 5 2 5" xfId="48381" xr:uid="{85722AF6-3F04-48AA-AE69-1FBE21626BFD}"/>
    <cellStyle name="Normal 2 2 2 4 5 3" xfId="11589" xr:uid="{B08F0DDE-CFAC-418F-8472-257A3F333A63}"/>
    <cellStyle name="Normal 2 2 2 4 5 3 2" xfId="31957" xr:uid="{8776EF7A-EDAD-4237-AE6F-AC962B4760EF}"/>
    <cellStyle name="Normal 2 2 2 4 5 4" xfId="18376" xr:uid="{FE456790-7F62-4CAD-A5BE-E7269417BD8E}"/>
    <cellStyle name="Normal 2 2 2 4 5 4 2" xfId="38744" xr:uid="{3D347600-7687-467B-A9D0-E923443F9F17}"/>
    <cellStyle name="Normal 2 2 2 4 5 5" xfId="25165" xr:uid="{4A4218A6-AB18-47B4-B5C9-E159EBA73761}"/>
    <cellStyle name="Normal 2 2 2 4 5 6" xfId="45533" xr:uid="{8A15FFAB-FD8F-4017-8EB8-D9A5348F56A4}"/>
    <cellStyle name="Normal 2 2 2 4 6" xfId="5083" xr:uid="{A9913C9A-DDDC-4B05-9614-4C3B000A7F3C}"/>
    <cellStyle name="Normal 2 2 2 4 6 2" xfId="13725" xr:uid="{44F4DE54-8288-4147-8BD2-D47FCADF6AA1}"/>
    <cellStyle name="Normal 2 2 2 4 6 2 2" xfId="34093" xr:uid="{17D6157C-FB0D-4C56-9A2F-EFDE9D2C9676}"/>
    <cellStyle name="Normal 2 2 2 4 6 3" xfId="20512" xr:uid="{7FC476E0-6C3F-4B7C-B9EC-83AFE86F75C9}"/>
    <cellStyle name="Normal 2 2 2 4 6 3 2" xfId="40880" xr:uid="{D907B18C-61A7-45CD-812F-123C7D3C33AE}"/>
    <cellStyle name="Normal 2 2 2 4 6 4" xfId="27301" xr:uid="{37D5A04A-5D00-4AF8-B70B-E8ABB4DBF962}"/>
    <cellStyle name="Normal 2 2 2 4 6 5" xfId="47669" xr:uid="{A2A56706-980E-407A-8841-8B0759A65E8A}"/>
    <cellStyle name="Normal 2 2 2 4 7" xfId="1994" xr:uid="{5857DEE1-B984-4B8F-980A-EF2B93BEABF0}"/>
    <cellStyle name="Normal 2 2 2 4 7 2" xfId="10877" xr:uid="{B0BC5330-56C4-44C6-AB71-53C8EF0668D6}"/>
    <cellStyle name="Normal 2 2 2 4 7 2 2" xfId="31245" xr:uid="{545671A9-E117-4DD1-93ED-6FE664EE62D7}"/>
    <cellStyle name="Normal 2 2 2 4 7 3" xfId="17664" xr:uid="{B32EA5B0-8E87-402E-877D-2859C51C5876}"/>
    <cellStyle name="Normal 2 2 2 4 7 3 2" xfId="38032" xr:uid="{DB3D9680-7BC7-4A8D-A112-F78498207D3D}"/>
    <cellStyle name="Normal 2 2 2 4 7 4" xfId="24453" xr:uid="{890CE119-777A-4C06-A49D-727B14A14A9B}"/>
    <cellStyle name="Normal 2 2 2 4 7 5" xfId="44821" xr:uid="{069B5E32-3568-4518-9272-C04336842DB7}"/>
    <cellStyle name="Normal 2 2 2 4 8" xfId="9742" xr:uid="{8A2D909C-11AA-4949-B146-8DCCBB11A113}"/>
    <cellStyle name="Normal 2 2 2 4 8 2" xfId="30110" xr:uid="{827EC409-2DCF-45E3-9076-88381FE52BA2}"/>
    <cellStyle name="Normal 2 2 2 4 9" xfId="16530" xr:uid="{735F54B6-0D67-410A-8A81-AFF89C1472CE}"/>
    <cellStyle name="Normal 2 2 2 4 9 2" xfId="36898" xr:uid="{4883A211-7042-453A-B96A-CD96A29B955D}"/>
    <cellStyle name="Normal 2 2 2 4_Exec Drivers" xfId="8510" xr:uid="{A0C84FC9-8CCE-4A9C-8543-E0BEF9CA1AA1}"/>
    <cellStyle name="Normal 2 2 2 40" xfId="5012" xr:uid="{2928367B-1A9A-43DB-8A61-C160EA87F864}"/>
    <cellStyle name="Normal 2 2 2 40 2" xfId="13654" xr:uid="{80DEE360-6138-4C4E-86D6-88CCCAB45972}"/>
    <cellStyle name="Normal 2 2 2 40 2 2" xfId="34022" xr:uid="{C1E8D8D0-FED7-4773-BE0D-0C4BDF0A9CC5}"/>
    <cellStyle name="Normal 2 2 2 40 3" xfId="20441" xr:uid="{54D37E7D-0E03-4819-8BCC-97F5A2E4D234}"/>
    <cellStyle name="Normal 2 2 2 40 3 2" xfId="40809" xr:uid="{8A6BA5C4-B41D-4A96-AB6A-0D634E7E6972}"/>
    <cellStyle name="Normal 2 2 2 40 4" xfId="27230" xr:uid="{C9C054D1-8AA9-4EAB-B19A-D98414E7E169}"/>
    <cellStyle name="Normal 2 2 2 40 5" xfId="47598" xr:uid="{1224A4EA-77AE-401A-BFEB-17C5C6888508}"/>
    <cellStyle name="Normal 2 2 2 41" xfId="1912" xr:uid="{46503BD5-A375-41DC-8D33-06F533AE86D6}"/>
    <cellStyle name="Normal 2 2 2 41 2" xfId="10806" xr:uid="{ECB4ACA4-BC01-40D6-A822-E3BDC30636E2}"/>
    <cellStyle name="Normal 2 2 2 41 2 2" xfId="31174" xr:uid="{3EA9462F-8C72-4B0F-9033-9D3225CA0B64}"/>
    <cellStyle name="Normal 2 2 2 41 3" xfId="17593" xr:uid="{92E417BD-F303-47D3-BE29-B49935276DBC}"/>
    <cellStyle name="Normal 2 2 2 41 3 2" xfId="37961" xr:uid="{28F9E287-4668-4491-805E-2F85E7B26373}"/>
    <cellStyle name="Normal 2 2 2 41 4" xfId="24382" xr:uid="{C1CECD11-4522-4F05-B6A4-7D448F16E32D}"/>
    <cellStyle name="Normal 2 2 2 41 5" xfId="44750" xr:uid="{D56668AD-BC36-4DDE-80EB-2A6A05FC3230}"/>
    <cellStyle name="Normal 2 2 2 42" xfId="9726" xr:uid="{707D7DF4-7CEA-4596-AD7C-7265454DA20C}"/>
    <cellStyle name="Normal 2 2 2 42 2" xfId="30094" xr:uid="{161E5AE2-7C71-464F-BE11-0220FE79773C}"/>
    <cellStyle name="Normal 2 2 2 43" xfId="16514" xr:uid="{021800C5-5957-4527-B0C1-C99404167972}"/>
    <cellStyle name="Normal 2 2 2 43 2" xfId="36882" xr:uid="{A6A9CC59-AF92-4F53-90FF-AEBEDB96EE3D}"/>
    <cellStyle name="Normal 2 2 2 44" xfId="23303" xr:uid="{6AE487E6-E830-496E-AB0C-ADF8512D3477}"/>
    <cellStyle name="Normal 2 2 2 45" xfId="43671" xr:uid="{994248D8-0A1D-4606-B758-226618638D9F}"/>
    <cellStyle name="Normal 2 2 2 5" xfId="42" xr:uid="{46EF7256-F349-4FC6-A5A9-3D1B71BF6E6E}"/>
    <cellStyle name="Normal 2 2 2 5 2" xfId="462" xr:uid="{220B2DC5-21C3-4867-966C-AA1994AF4B33}"/>
    <cellStyle name="Normal 2 2 2 5 2 10" xfId="9955" xr:uid="{67117A65-362F-4F2C-95EC-0B92FC59059C}"/>
    <cellStyle name="Normal 2 2 2 5 2 10 2" xfId="30323" xr:uid="{D29BBB8A-D5A9-446E-9C25-C27F7313BF65}"/>
    <cellStyle name="Normal 2 2 2 5 2 11" xfId="16743" xr:uid="{31FCB79B-AA57-4F64-B0B8-0D8A0AE2E7CE}"/>
    <cellStyle name="Normal 2 2 2 5 2 11 2" xfId="37111" xr:uid="{7BC74E1F-02AF-4B32-89D5-0C06889A5D00}"/>
    <cellStyle name="Normal 2 2 2 5 2 12" xfId="23532" xr:uid="{B2BCA518-36BF-4425-9943-52BEEAE5C239}"/>
    <cellStyle name="Normal 2 2 2 5 2 13" xfId="43900" xr:uid="{3B8A7BB3-2EEC-4F49-9CE2-2F6332643675}"/>
    <cellStyle name="Normal 2 2 2 5 2 2" xfId="473" xr:uid="{BC0DC967-4212-48E7-AFC2-1E05D0A8509B}"/>
    <cellStyle name="Normal 2 2 2 5 2 3" xfId="491" xr:uid="{D7EAB164-0405-4D0F-B637-DDA795473BB4}"/>
    <cellStyle name="Normal 2 2 2 5 2 4" xfId="1623" xr:uid="{F62E1597-E888-4FA2-82E6-27E1047F3653}"/>
    <cellStyle name="Normal 2 2 2 5 2 4 10" xfId="44483" xr:uid="{D6298553-8F6C-4F49-A1EF-40E4D1110BFA}"/>
    <cellStyle name="Normal 2 2 2 5 2 4 2" xfId="4157" xr:uid="{3F30A4FE-A879-4CFE-B41A-5E1C8087F108}"/>
    <cellStyle name="Normal 2 2 2 5 2 4 2 2" xfId="7005" xr:uid="{D3608DDF-8EB9-4AE5-9A7B-3BB06FC4C4F1}"/>
    <cellStyle name="Normal 2 2 2 5 2 4 2 2 2" xfId="15647" xr:uid="{EA0E267D-0B5A-4C2A-9FCB-7C9436AFEED8}"/>
    <cellStyle name="Normal 2 2 2 5 2 4 2 2 2 2" xfId="36015" xr:uid="{AB0DB38F-9055-4621-B4EB-B847B4B10EFA}"/>
    <cellStyle name="Normal 2 2 2 5 2 4 2 2 3" xfId="22434" xr:uid="{2AC47677-C1FB-4E5D-A873-C8AFFCFF97A3}"/>
    <cellStyle name="Normal 2 2 2 5 2 4 2 2 3 2" xfId="42802" xr:uid="{ED36D83B-981D-461B-B4D5-ED30D1515A28}"/>
    <cellStyle name="Normal 2 2 2 5 2 4 2 2 4" xfId="29223" xr:uid="{88F5E90F-8D5F-478E-BA16-C51F6CEFE779}"/>
    <cellStyle name="Normal 2 2 2 5 2 4 2 2 5" xfId="49591" xr:uid="{1581F437-892D-4FAE-B420-A03BF2A14476}"/>
    <cellStyle name="Normal 2 2 2 5 2 4 2 3" xfId="12799" xr:uid="{F2769CC5-EF46-4FAD-9C1B-2A09EC8BE896}"/>
    <cellStyle name="Normal 2 2 2 5 2 4 2 3 2" xfId="33167" xr:uid="{4EA814C5-B700-4982-9888-4E4D69043784}"/>
    <cellStyle name="Normal 2 2 2 5 2 4 2 4" xfId="19586" xr:uid="{40AED5DA-D32F-4313-A4CB-9E7C3CBFCF20}"/>
    <cellStyle name="Normal 2 2 2 5 2 4 2 4 2" xfId="39954" xr:uid="{91622BA2-FA51-4F10-8AC1-A14C75676F92}"/>
    <cellStyle name="Normal 2 2 2 5 2 4 2 5" xfId="26375" xr:uid="{05C17523-35A9-4A18-A98F-885636CE6B53}"/>
    <cellStyle name="Normal 2 2 2 5 2 4 2 6" xfId="46743" xr:uid="{9A03761C-EB71-45FC-A59E-5AFBF53F7144}"/>
    <cellStyle name="Normal 2 2 2 5 2 4 2_Exec Drivers" xfId="8424" xr:uid="{196813BE-23BD-4E63-9E67-F9A6EE964C49}"/>
    <cellStyle name="Normal 2 2 2 5 2 4 3" xfId="4869" xr:uid="{86C34CCC-AC93-4076-8536-AE0EAF986A52}"/>
    <cellStyle name="Normal 2 2 2 5 2 4 3 2" xfId="7717" xr:uid="{FB1D4FA7-0E41-47E8-A5B9-ABE0D84AF355}"/>
    <cellStyle name="Normal 2 2 2 5 2 4 3 2 2" xfId="16359" xr:uid="{D9DDFAD3-FEB8-447F-AED3-3D7C09109218}"/>
    <cellStyle name="Normal 2 2 2 5 2 4 3 2 2 2" xfId="36727" xr:uid="{023750E8-D659-447F-8D02-1ABF59B6EBC3}"/>
    <cellStyle name="Normal 2 2 2 5 2 4 3 2 3" xfId="23146" xr:uid="{857A6A1D-72FF-4DEB-B205-4EC6DB85EF41}"/>
    <cellStyle name="Normal 2 2 2 5 2 4 3 2 3 2" xfId="43514" xr:uid="{EA8BC837-B55D-45BD-9A14-3024E5657D1A}"/>
    <cellStyle name="Normal 2 2 2 5 2 4 3 2 4" xfId="29935" xr:uid="{3A1E4DF5-33DA-436F-A2DF-323A5D66CE66}"/>
    <cellStyle name="Normal 2 2 2 5 2 4 3 2 5" xfId="50303" xr:uid="{F53FE7A1-F52D-434E-A8ED-4DA698683BCF}"/>
    <cellStyle name="Normal 2 2 2 5 2 4 3 3" xfId="13511" xr:uid="{7B055922-43CB-4406-8CA1-6729631EFBF8}"/>
    <cellStyle name="Normal 2 2 2 5 2 4 3 3 2" xfId="33879" xr:uid="{2A9F1538-3F86-4243-88BB-E3086C4E19DA}"/>
    <cellStyle name="Normal 2 2 2 5 2 4 3 4" xfId="20298" xr:uid="{0B8DE634-D8D2-4242-ABEB-9649E88F944B}"/>
    <cellStyle name="Normal 2 2 2 5 2 4 3 4 2" xfId="40666" xr:uid="{0ADF4BB4-395C-4A1A-A590-59C6426D6FC1}"/>
    <cellStyle name="Normal 2 2 2 5 2 4 3 5" xfId="27087" xr:uid="{02A47E98-B4B3-4A2F-A6FC-4BDB3FBB2161}"/>
    <cellStyle name="Normal 2 2 2 5 2 4 3 6" xfId="47455" xr:uid="{262BB6EB-DAF1-4BE1-8CA8-730B461E8968}"/>
    <cellStyle name="Normal 2 2 2 5 2 4 4" xfId="3409" xr:uid="{A69055E3-E63D-4675-97A0-C58462C5632D}"/>
    <cellStyle name="Normal 2 2 2 5 2 4 4 2" xfId="6293" xr:uid="{F1FE7C68-4C4D-4C6F-9EDD-877C070D747D}"/>
    <cellStyle name="Normal 2 2 2 5 2 4 4 2 2" xfId="14935" xr:uid="{AA70A05F-2BF1-4328-9497-7161C7D9E2DD}"/>
    <cellStyle name="Normal 2 2 2 5 2 4 4 2 2 2" xfId="35303" xr:uid="{10D136F1-B6B1-42C9-AE8D-E2C70928050F}"/>
    <cellStyle name="Normal 2 2 2 5 2 4 4 2 3" xfId="21722" xr:uid="{C6BE9D02-745D-4DAA-8874-7FD50BB94F96}"/>
    <cellStyle name="Normal 2 2 2 5 2 4 4 2 3 2" xfId="42090" xr:uid="{3346C541-61AF-46AA-8A14-41DA2E0EA01B}"/>
    <cellStyle name="Normal 2 2 2 5 2 4 4 2 4" xfId="28511" xr:uid="{A9205D42-DB0C-4F63-8B37-DE84D85DF6C8}"/>
    <cellStyle name="Normal 2 2 2 5 2 4 4 2 5" xfId="48879" xr:uid="{3E6D8A50-921D-43AA-87CC-AEA9F4329C12}"/>
    <cellStyle name="Normal 2 2 2 5 2 4 4 3" xfId="12087" xr:uid="{D39653E2-A77A-47AE-89C2-3594963154FE}"/>
    <cellStyle name="Normal 2 2 2 5 2 4 4 3 2" xfId="32455" xr:uid="{E1D5FBFB-0CE6-4351-958F-5EB6E4199AFD}"/>
    <cellStyle name="Normal 2 2 2 5 2 4 4 4" xfId="18874" xr:uid="{1BE74EBB-1DD5-4C1E-ABCB-68F4D214AFC9}"/>
    <cellStyle name="Normal 2 2 2 5 2 4 4 4 2" xfId="39242" xr:uid="{108FD51F-6A9C-4CCC-B35C-92960A9155FE}"/>
    <cellStyle name="Normal 2 2 2 5 2 4 4 5" xfId="25663" xr:uid="{FE6F4E97-F250-4C31-B247-9B54C4A86C31}"/>
    <cellStyle name="Normal 2 2 2 5 2 4 4 6" xfId="46031" xr:uid="{9E684881-06D4-439C-AF50-CDEF9C79E59A}"/>
    <cellStyle name="Normal 2 2 2 5 2 4 5" xfId="5581" xr:uid="{A05E7D64-25D2-4AEB-B68B-A21D88A43037}"/>
    <cellStyle name="Normal 2 2 2 5 2 4 5 2" xfId="14223" xr:uid="{8BFA0DE6-579D-497C-960C-ACC67C50D7C0}"/>
    <cellStyle name="Normal 2 2 2 5 2 4 5 2 2" xfId="34591" xr:uid="{BB6BB954-2EB3-49AC-ACAC-2A7D985A57EE}"/>
    <cellStyle name="Normal 2 2 2 5 2 4 5 3" xfId="21010" xr:uid="{0CFA0EB1-2EC0-4112-A480-DEE278B243F0}"/>
    <cellStyle name="Normal 2 2 2 5 2 4 5 3 2" xfId="41378" xr:uid="{0EDED6F9-B0BF-4140-9EF5-27782A89FFF0}"/>
    <cellStyle name="Normal 2 2 2 5 2 4 5 4" xfId="27799" xr:uid="{0567481A-E569-4D35-958B-DDE396C9B192}"/>
    <cellStyle name="Normal 2 2 2 5 2 4 5 5" xfId="48167" xr:uid="{0FC7E4D9-9B49-4743-956C-B5F41004044D}"/>
    <cellStyle name="Normal 2 2 2 5 2 4 6" xfId="2660" xr:uid="{6C319591-9085-4BEB-9482-6978619CD36D}"/>
    <cellStyle name="Normal 2 2 2 5 2 4 6 2" xfId="11375" xr:uid="{29DCC01C-B375-43E5-B9E9-40B9AC1996E2}"/>
    <cellStyle name="Normal 2 2 2 5 2 4 6 2 2" xfId="31743" xr:uid="{A975C063-E29F-4F23-9CE0-95B6D999F2C9}"/>
    <cellStyle name="Normal 2 2 2 5 2 4 6 3" xfId="18162" xr:uid="{56EF00E9-CF3A-4A15-A605-D0E3447D300F}"/>
    <cellStyle name="Normal 2 2 2 5 2 4 6 3 2" xfId="38530" xr:uid="{5F369501-D34E-4A20-A09E-85C1B3B336B8}"/>
    <cellStyle name="Normal 2 2 2 5 2 4 6 4" xfId="24951" xr:uid="{13CB74FC-AA51-4B9F-A262-9F33CDBED2B0}"/>
    <cellStyle name="Normal 2 2 2 5 2 4 6 5" xfId="45319" xr:uid="{ECF1D933-DDE2-41DD-ACCE-426D0BB73DB9}"/>
    <cellStyle name="Normal 2 2 2 5 2 4 7" xfId="10539" xr:uid="{5406BDFA-671D-4211-8886-F58F74AC13A2}"/>
    <cellStyle name="Normal 2 2 2 5 2 4 7 2" xfId="30907" xr:uid="{41FF7177-16C6-4DD6-AAA1-67EDE13D3785}"/>
    <cellStyle name="Normal 2 2 2 5 2 4 8" xfId="17326" xr:uid="{AFE5141C-394A-4E3C-9984-4A00F182D23F}"/>
    <cellStyle name="Normal 2 2 2 5 2 4 8 2" xfId="37694" xr:uid="{3C302875-59DB-45EB-8BD3-5E433520B598}"/>
    <cellStyle name="Normal 2 2 2 5 2 4 9" xfId="24115" xr:uid="{EA41F455-92E8-4461-AA68-FE0D1B4A862E}"/>
    <cellStyle name="Normal 2 2 2 5 2 4_Exec Drivers" xfId="8704" xr:uid="{94ECC47C-6520-45F7-8948-49B974743DD7}"/>
    <cellStyle name="Normal 2 2 2 5 2 5" xfId="3624" xr:uid="{B4C1FCEB-8EAB-42AA-8488-0F4532F214E7}"/>
    <cellStyle name="Normal 2 2 2 5 2 5 2" xfId="6508" xr:uid="{5916E51D-437A-4E0B-BA95-A3C4762154E9}"/>
    <cellStyle name="Normal 2 2 2 5 2 5 2 2" xfId="15150" xr:uid="{31570C28-7F26-488D-A11B-813CBBD3C33F}"/>
    <cellStyle name="Normal 2 2 2 5 2 5 2 2 2" xfId="35518" xr:uid="{83A33120-670B-46D0-B5F0-F608AF0C67BA}"/>
    <cellStyle name="Normal 2 2 2 5 2 5 2 3" xfId="21937" xr:uid="{3BA684A7-90C7-47D8-97C3-9CAA0BFB332D}"/>
    <cellStyle name="Normal 2 2 2 5 2 5 2 3 2" xfId="42305" xr:uid="{76EFD21F-7F19-4C06-B3E7-42CD321C505B}"/>
    <cellStyle name="Normal 2 2 2 5 2 5 2 4" xfId="28726" xr:uid="{70598314-A1D1-4CC8-96DD-B314DABA6894}"/>
    <cellStyle name="Normal 2 2 2 5 2 5 2 5" xfId="49094" xr:uid="{473147B0-18B9-4C75-A59D-7F6B886E36B1}"/>
    <cellStyle name="Normal 2 2 2 5 2 5 3" xfId="12302" xr:uid="{91F20807-BFD7-4C5E-A401-5C6882CC4FF3}"/>
    <cellStyle name="Normal 2 2 2 5 2 5 3 2" xfId="32670" xr:uid="{FD6AE715-40FF-41C5-8AC9-DD4A1F0B7777}"/>
    <cellStyle name="Normal 2 2 2 5 2 5 4" xfId="19089" xr:uid="{54DD01EE-80EF-4133-87B5-D6D7D824B786}"/>
    <cellStyle name="Normal 2 2 2 5 2 5 4 2" xfId="39457" xr:uid="{D3C58F93-220A-48D6-B5CE-D26DAB56C10A}"/>
    <cellStyle name="Normal 2 2 2 5 2 5 5" xfId="25878" xr:uid="{82376878-8157-499B-B5BF-022F895EFCF0}"/>
    <cellStyle name="Normal 2 2 2 5 2 5 6" xfId="46246" xr:uid="{DD9155A5-2402-4974-9CF8-49B9126FEF74}"/>
    <cellStyle name="Normal 2 2 2 5 2 5_Exec Drivers" xfId="8430" xr:uid="{A831C45A-2A7D-48C0-98BA-D84411AABE35}"/>
    <cellStyle name="Normal 2 2 2 5 2 6" xfId="4372" xr:uid="{E6D2A573-9304-44D4-98C2-DC2098C23C18}"/>
    <cellStyle name="Normal 2 2 2 5 2 6 2" xfId="7220" xr:uid="{90A1651A-2299-4112-950C-7F36E02D6AC8}"/>
    <cellStyle name="Normal 2 2 2 5 2 6 2 2" xfId="15862" xr:uid="{48D0736D-8129-4B45-815E-6CEE92024800}"/>
    <cellStyle name="Normal 2 2 2 5 2 6 2 2 2" xfId="36230" xr:uid="{4FCA916E-F3DD-4656-889D-78DB97A5546F}"/>
    <cellStyle name="Normal 2 2 2 5 2 6 2 3" xfId="22649" xr:uid="{79BE8BBD-CABC-46AC-BC08-C16C1E10C8C4}"/>
    <cellStyle name="Normal 2 2 2 5 2 6 2 3 2" xfId="43017" xr:uid="{384C412E-9534-458C-A0E9-B6E82C1DF95B}"/>
    <cellStyle name="Normal 2 2 2 5 2 6 2 4" xfId="29438" xr:uid="{17231085-C11E-4A95-B975-BB9A52FFA012}"/>
    <cellStyle name="Normal 2 2 2 5 2 6 2 5" xfId="49806" xr:uid="{28D1CB18-DA58-4EDD-A39C-81814F512EE8}"/>
    <cellStyle name="Normal 2 2 2 5 2 6 3" xfId="13014" xr:uid="{92642145-1E20-4919-B674-58ACF6B268E6}"/>
    <cellStyle name="Normal 2 2 2 5 2 6 3 2" xfId="33382" xr:uid="{7A62B71D-BB45-4FA8-952D-B20277C2412A}"/>
    <cellStyle name="Normal 2 2 2 5 2 6 4" xfId="19801" xr:uid="{4019D0F3-321A-4704-9A97-0047076B63E6}"/>
    <cellStyle name="Normal 2 2 2 5 2 6 4 2" xfId="40169" xr:uid="{D4FA0AF8-4C31-45C4-858F-BA10080BA867}"/>
    <cellStyle name="Normal 2 2 2 5 2 6 5" xfId="26590" xr:uid="{90FD84F2-CDE6-4816-98C3-D99F31810686}"/>
    <cellStyle name="Normal 2 2 2 5 2 6 6" xfId="46958" xr:uid="{8BC5AD4A-4986-4640-B00B-04D937C4DD78}"/>
    <cellStyle name="Normal 2 2 2 5 2 7" xfId="2876" xr:uid="{F29C63FD-FBBD-42C4-A565-C5DBE6AC7AD6}"/>
    <cellStyle name="Normal 2 2 2 5 2 7 2" xfId="5796" xr:uid="{0DC22B0B-C180-4EA2-96E9-273CC29E32E1}"/>
    <cellStyle name="Normal 2 2 2 5 2 7 2 2" xfId="14438" xr:uid="{C129711B-CA69-4D29-BD7A-1727C0A27394}"/>
    <cellStyle name="Normal 2 2 2 5 2 7 2 2 2" xfId="34806" xr:uid="{25D17C85-E847-48DF-BBF6-5770A9A97BAC}"/>
    <cellStyle name="Normal 2 2 2 5 2 7 2 3" xfId="21225" xr:uid="{CDFADBBB-F8BC-442E-830D-D6DC49C76CAF}"/>
    <cellStyle name="Normal 2 2 2 5 2 7 2 3 2" xfId="41593" xr:uid="{96D1CDCC-97ED-4C14-B223-AA948814CF20}"/>
    <cellStyle name="Normal 2 2 2 5 2 7 2 4" xfId="28014" xr:uid="{78335424-0222-4D3C-81FD-289B59BF6F29}"/>
    <cellStyle name="Normal 2 2 2 5 2 7 2 5" xfId="48382" xr:uid="{ACBF2646-955E-4011-89AE-0CA048E8BAD9}"/>
    <cellStyle name="Normal 2 2 2 5 2 7 3" xfId="11590" xr:uid="{748A39A3-F60E-4274-AA8B-D0A9C87F83A0}"/>
    <cellStyle name="Normal 2 2 2 5 2 7 3 2" xfId="31958" xr:uid="{D2087FE7-2814-4BCB-9944-D34FD8B4BA89}"/>
    <cellStyle name="Normal 2 2 2 5 2 7 4" xfId="18377" xr:uid="{32249F87-671A-4121-89F0-AC50779F1560}"/>
    <cellStyle name="Normal 2 2 2 5 2 7 4 2" xfId="38745" xr:uid="{04226E40-1EA7-465F-A3E7-2ED40EEB1268}"/>
    <cellStyle name="Normal 2 2 2 5 2 7 5" xfId="25166" xr:uid="{3B2A60EE-9A49-4684-A6A5-6881FD0D6521}"/>
    <cellStyle name="Normal 2 2 2 5 2 7 6" xfId="45534" xr:uid="{05D59AF3-315A-4594-85DF-78513532D5F3}"/>
    <cellStyle name="Normal 2 2 2 5 2 8" xfId="5084" xr:uid="{828F0866-2F0D-4474-840B-AC52820B493D}"/>
    <cellStyle name="Normal 2 2 2 5 2 8 2" xfId="13726" xr:uid="{AB4D04DE-EF92-4AF4-93BC-8898B7E0E416}"/>
    <cellStyle name="Normal 2 2 2 5 2 8 2 2" xfId="34094" xr:uid="{7271FD53-F275-482E-8173-4628D533DCC9}"/>
    <cellStyle name="Normal 2 2 2 5 2 8 3" xfId="20513" xr:uid="{6BB8E00D-4F74-472E-85EF-3524B9613461}"/>
    <cellStyle name="Normal 2 2 2 5 2 8 3 2" xfId="40881" xr:uid="{5145C661-DDFD-4E29-9794-7EE74713B646}"/>
    <cellStyle name="Normal 2 2 2 5 2 8 4" xfId="27302" xr:uid="{60BE76D8-0F7F-41D1-87DC-7F9DF1605DE1}"/>
    <cellStyle name="Normal 2 2 2 5 2 8 5" xfId="47670" xr:uid="{D993B624-7975-4A58-B875-B571AC7E6D09}"/>
    <cellStyle name="Normal 2 2 2 5 2 9" xfId="1995" xr:uid="{B6965249-B9BC-49F9-8881-F5A1FA4AD8DA}"/>
    <cellStyle name="Normal 2 2 2 5 2 9 2" xfId="10878" xr:uid="{2E7225A2-7F18-4948-824C-DD6C69C970B1}"/>
    <cellStyle name="Normal 2 2 2 5 2 9 2 2" xfId="31246" xr:uid="{108438A2-B77D-4D7C-95A1-D76B1C58E3B1}"/>
    <cellStyle name="Normal 2 2 2 5 2 9 3" xfId="17665" xr:uid="{96C83D59-CBEF-47A3-A3C1-B7186EFB42B5}"/>
    <cellStyle name="Normal 2 2 2 5 2 9 3 2" xfId="38033" xr:uid="{BE64E01C-C2F0-4462-83A7-B8441D7EBDF3}"/>
    <cellStyle name="Normal 2 2 2 5 2 9 4" xfId="24454" xr:uid="{2111418C-9B8E-4922-8265-D1BD911A70C7}"/>
    <cellStyle name="Normal 2 2 2 5 2 9 5" xfId="44822" xr:uid="{E423F0E6-3CBC-4C82-8C3B-22A9E8D5A4C1}"/>
    <cellStyle name="Normal 2 2 2 5 2_Exec Drivers" xfId="9509" xr:uid="{F7EB240B-6B88-4B51-877E-00C57A5C044A}"/>
    <cellStyle name="Normal 2 2 2 5 3" xfId="441" xr:uid="{5056D7E6-5587-4B33-8078-69EA1FCB6005}"/>
    <cellStyle name="Normal 2 2 2 5 3 10" xfId="23520" xr:uid="{8A22E018-E1E5-475D-8489-8DE16613ABB8}"/>
    <cellStyle name="Normal 2 2 2 5 3 11" xfId="43888" xr:uid="{CE2FF979-15BD-4770-8D01-5F7C8373280C}"/>
    <cellStyle name="Normal 2 2 2 5 3 2" xfId="1611" xr:uid="{1D9AEE3A-69FD-4E07-91EF-CC645605E655}"/>
    <cellStyle name="Normal 2 2 2 5 3 2 10" xfId="44471" xr:uid="{6BF9CE9D-4313-428F-81A5-8A18BD260406}"/>
    <cellStyle name="Normal 2 2 2 5 3 2 2" xfId="4145" xr:uid="{943F32BA-B772-41FE-A048-3589912AE2CF}"/>
    <cellStyle name="Normal 2 2 2 5 3 2 2 2" xfId="6993" xr:uid="{EBC7C8EF-E06A-4BEE-89B1-E93A9D813A07}"/>
    <cellStyle name="Normal 2 2 2 5 3 2 2 2 2" xfId="15635" xr:uid="{FAB29557-B87B-44D2-87BD-C9F54CA361D0}"/>
    <cellStyle name="Normal 2 2 2 5 3 2 2 2 2 2" xfId="36003" xr:uid="{91A7317E-8CE0-48A7-A6CD-7F4747A20AC4}"/>
    <cellStyle name="Normal 2 2 2 5 3 2 2 2 3" xfId="22422" xr:uid="{EAFC2520-A717-426A-B8F1-52ED9C6768F5}"/>
    <cellStyle name="Normal 2 2 2 5 3 2 2 2 3 2" xfId="42790" xr:uid="{649496A0-FF79-404E-9EA4-F1F0C394C5C4}"/>
    <cellStyle name="Normal 2 2 2 5 3 2 2 2 4" xfId="29211" xr:uid="{81A16073-4819-4D28-B9C9-71CAB3C37514}"/>
    <cellStyle name="Normal 2 2 2 5 3 2 2 2 5" xfId="49579" xr:uid="{D2F857CE-0ED5-498B-8886-2330ACDE0B67}"/>
    <cellStyle name="Normal 2 2 2 5 3 2 2 3" xfId="12787" xr:uid="{3185A20F-B0F6-45B1-B574-0A5488A90D7A}"/>
    <cellStyle name="Normal 2 2 2 5 3 2 2 3 2" xfId="33155" xr:uid="{DD4D0123-561B-4F43-9071-25CEE688A7CE}"/>
    <cellStyle name="Normal 2 2 2 5 3 2 2 4" xfId="19574" xr:uid="{C95A1B47-05E0-49FC-A805-76EA2FBEB5B2}"/>
    <cellStyle name="Normal 2 2 2 5 3 2 2 4 2" xfId="39942" xr:uid="{8FC5E121-4CC1-4194-B939-799A92F3C388}"/>
    <cellStyle name="Normal 2 2 2 5 3 2 2 5" xfId="26363" xr:uid="{AFDB30A7-D37A-4B05-B826-F707F3E57493}"/>
    <cellStyle name="Normal 2 2 2 5 3 2 2 6" xfId="46731" xr:uid="{ADAE7A21-51AB-4F3C-9CD8-E4F1574D28C4}"/>
    <cellStyle name="Normal 2 2 2 5 3 2 2_Exec Drivers" xfId="8453" xr:uid="{F94A294A-DF24-4F2E-8ABE-750C4FBE8633}"/>
    <cellStyle name="Normal 2 2 2 5 3 2 3" xfId="4857" xr:uid="{1469E1FD-A9FF-423F-A837-5765FFD96665}"/>
    <cellStyle name="Normal 2 2 2 5 3 2 3 2" xfId="7705" xr:uid="{048AB7D9-E210-4E4A-B7BE-FBE38F65E1D4}"/>
    <cellStyle name="Normal 2 2 2 5 3 2 3 2 2" xfId="16347" xr:uid="{C389ECD6-17E6-4147-9204-1A76DF96B8EA}"/>
    <cellStyle name="Normal 2 2 2 5 3 2 3 2 2 2" xfId="36715" xr:uid="{02F5FE7F-1047-411C-A553-E3C1A1992605}"/>
    <cellStyle name="Normal 2 2 2 5 3 2 3 2 3" xfId="23134" xr:uid="{08B9E83E-7C87-4068-B727-740E67DFA668}"/>
    <cellStyle name="Normal 2 2 2 5 3 2 3 2 3 2" xfId="43502" xr:uid="{DEBBCEF3-0875-4780-AFBE-784CD560CDC4}"/>
    <cellStyle name="Normal 2 2 2 5 3 2 3 2 4" xfId="29923" xr:uid="{8767F681-B3A6-4923-A3DC-07B1455AE98B}"/>
    <cellStyle name="Normal 2 2 2 5 3 2 3 2 5" xfId="50291" xr:uid="{D7ABFA80-562A-4514-8D96-A7CC94DF8A01}"/>
    <cellStyle name="Normal 2 2 2 5 3 2 3 3" xfId="13499" xr:uid="{B2905C7B-C57B-4677-B2BE-CEA7FFE58A77}"/>
    <cellStyle name="Normal 2 2 2 5 3 2 3 3 2" xfId="33867" xr:uid="{69F8A462-92E6-43BA-A89E-D2D00DDD6B2E}"/>
    <cellStyle name="Normal 2 2 2 5 3 2 3 4" xfId="20286" xr:uid="{58C65E3E-4686-403B-A698-BE41926B1314}"/>
    <cellStyle name="Normal 2 2 2 5 3 2 3 4 2" xfId="40654" xr:uid="{35965FE8-C671-4ED4-95BE-A6EC0AC56CF9}"/>
    <cellStyle name="Normal 2 2 2 5 3 2 3 5" xfId="27075" xr:uid="{11CA4C3F-3EF7-4952-B5DB-BF024D376217}"/>
    <cellStyle name="Normal 2 2 2 5 3 2 3 6" xfId="47443" xr:uid="{DA6907CA-BA74-4731-85B8-606C3013EB92}"/>
    <cellStyle name="Normal 2 2 2 5 3 2 4" xfId="3397" xr:uid="{E9929364-5609-47D1-A349-469E8E304E53}"/>
    <cellStyle name="Normal 2 2 2 5 3 2 4 2" xfId="6281" xr:uid="{7A8E05B4-C1A4-4452-A3FC-17D8E9026209}"/>
    <cellStyle name="Normal 2 2 2 5 3 2 4 2 2" xfId="14923" xr:uid="{49083915-9DE5-462F-B205-E352C0BE3974}"/>
    <cellStyle name="Normal 2 2 2 5 3 2 4 2 2 2" xfId="35291" xr:uid="{4C840243-15E5-49BA-8580-649BD6A84DF2}"/>
    <cellStyle name="Normal 2 2 2 5 3 2 4 2 3" xfId="21710" xr:uid="{08307AFF-C10A-47BD-9E14-5DA0E4318390}"/>
    <cellStyle name="Normal 2 2 2 5 3 2 4 2 3 2" xfId="42078" xr:uid="{7ECB279E-4BF5-48BE-BE10-969E3125EA79}"/>
    <cellStyle name="Normal 2 2 2 5 3 2 4 2 4" xfId="28499" xr:uid="{E101E439-2842-43F8-BE19-BC4E5CEA362B}"/>
    <cellStyle name="Normal 2 2 2 5 3 2 4 2 5" xfId="48867" xr:uid="{82E7A1DD-9EDA-44DA-9502-BBAD0C9E7963}"/>
    <cellStyle name="Normal 2 2 2 5 3 2 4 3" xfId="12075" xr:uid="{20D24BAA-3E46-434F-A968-DDE10FDE8367}"/>
    <cellStyle name="Normal 2 2 2 5 3 2 4 3 2" xfId="32443" xr:uid="{2056B939-70A6-4BD8-867D-0BDC65818BBA}"/>
    <cellStyle name="Normal 2 2 2 5 3 2 4 4" xfId="18862" xr:uid="{4AC71676-05F4-4BC3-9801-0D5BBA5AAF69}"/>
    <cellStyle name="Normal 2 2 2 5 3 2 4 4 2" xfId="39230" xr:uid="{037A9354-518C-4F45-B795-F9B66AAA1823}"/>
    <cellStyle name="Normal 2 2 2 5 3 2 4 5" xfId="25651" xr:uid="{F4420B3F-6683-44C1-BDA1-775337A1395F}"/>
    <cellStyle name="Normal 2 2 2 5 3 2 4 6" xfId="46019" xr:uid="{208DA597-E272-42AB-AF67-64B8A4F07822}"/>
    <cellStyle name="Normal 2 2 2 5 3 2 5" xfId="5569" xr:uid="{FF24D2CD-B476-4285-87A9-2B04E3D3ADD4}"/>
    <cellStyle name="Normal 2 2 2 5 3 2 5 2" xfId="14211" xr:uid="{875DE132-FD67-4428-88DF-E82FCA54B502}"/>
    <cellStyle name="Normal 2 2 2 5 3 2 5 2 2" xfId="34579" xr:uid="{965858A2-3E47-46F9-BABB-E1DA10C7A188}"/>
    <cellStyle name="Normal 2 2 2 5 3 2 5 3" xfId="20998" xr:uid="{84EB0B93-3FD7-4404-90EF-B0345DC1CA6F}"/>
    <cellStyle name="Normal 2 2 2 5 3 2 5 3 2" xfId="41366" xr:uid="{E0CDDB5A-5A3F-4A32-A8A9-0872080C2BF9}"/>
    <cellStyle name="Normal 2 2 2 5 3 2 5 4" xfId="27787" xr:uid="{7951C013-D93F-458B-A261-203FF3B240FB}"/>
    <cellStyle name="Normal 2 2 2 5 3 2 5 5" xfId="48155" xr:uid="{16C3B090-C99A-4355-AFB9-8B0BE119889C}"/>
    <cellStyle name="Normal 2 2 2 5 3 2 6" xfId="2648" xr:uid="{8F265A93-5D2F-474F-8351-6C6193C11854}"/>
    <cellStyle name="Normal 2 2 2 5 3 2 6 2" xfId="11363" xr:uid="{9F611045-CB7B-44BA-A002-6C70A03AED50}"/>
    <cellStyle name="Normal 2 2 2 5 3 2 6 2 2" xfId="31731" xr:uid="{3EF8C377-71EF-412F-BD4F-ACE3D86B73D9}"/>
    <cellStyle name="Normal 2 2 2 5 3 2 6 3" xfId="18150" xr:uid="{FB205DCD-64A6-4D6C-B2A3-12B1E833AC62}"/>
    <cellStyle name="Normal 2 2 2 5 3 2 6 3 2" xfId="38518" xr:uid="{7D3329A3-4909-422E-AD41-FA8FD844D3AD}"/>
    <cellStyle name="Normal 2 2 2 5 3 2 6 4" xfId="24939" xr:uid="{3B512E1D-BA07-4B56-B31D-D57E372E7DE9}"/>
    <cellStyle name="Normal 2 2 2 5 3 2 6 5" xfId="45307" xr:uid="{0D361152-3B9B-4CB5-A76C-6B0B65760612}"/>
    <cellStyle name="Normal 2 2 2 5 3 2 7" xfId="10527" xr:uid="{9CC58A34-1A73-4CB7-AB4E-701E64050F13}"/>
    <cellStyle name="Normal 2 2 2 5 3 2 7 2" xfId="30895" xr:uid="{9FE9DE52-A26C-4E87-803B-D9C18EB9A57D}"/>
    <cellStyle name="Normal 2 2 2 5 3 2 8" xfId="17314" xr:uid="{4FB5E027-4EE6-4847-8C77-E0B0A52F9772}"/>
    <cellStyle name="Normal 2 2 2 5 3 2 8 2" xfId="37682" xr:uid="{7BE72367-9E29-4FAF-996B-9304632553B2}"/>
    <cellStyle name="Normal 2 2 2 5 3 2 9" xfId="24103" xr:uid="{7E8F65BD-A012-427C-BBA0-C8B983D3BA2E}"/>
    <cellStyle name="Normal 2 2 2 5 3 2_Exec Drivers" xfId="9188" xr:uid="{FD92C8AC-E340-4317-B1BF-B389372ABCFE}"/>
    <cellStyle name="Normal 2 2 2 5 3 3" xfId="3625" xr:uid="{C9ABAEC1-A511-45F6-84B5-6F32339F66E2}"/>
    <cellStyle name="Normal 2 2 2 5 3 3 2" xfId="6509" xr:uid="{1378F540-68EA-4709-B9E3-72F286B065F1}"/>
    <cellStyle name="Normal 2 2 2 5 3 3 2 2" xfId="15151" xr:uid="{E138B821-FFC0-4BC2-89C1-7BF511721F39}"/>
    <cellStyle name="Normal 2 2 2 5 3 3 2 2 2" xfId="35519" xr:uid="{0557F87D-3092-4BB4-A167-A598DE242496}"/>
    <cellStyle name="Normal 2 2 2 5 3 3 2 3" xfId="21938" xr:uid="{76E9C445-F639-4AA0-A627-A905ABF4AD08}"/>
    <cellStyle name="Normal 2 2 2 5 3 3 2 3 2" xfId="42306" xr:uid="{A3E31A5C-B3CF-4325-97E8-CE5C03A23285}"/>
    <cellStyle name="Normal 2 2 2 5 3 3 2 4" xfId="28727" xr:uid="{CAC56A1B-8887-4B77-AE85-FA883293B537}"/>
    <cellStyle name="Normal 2 2 2 5 3 3 2 5" xfId="49095" xr:uid="{75106021-CC0C-45BA-86CE-B1E7C691621D}"/>
    <cellStyle name="Normal 2 2 2 5 3 3 3" xfId="12303" xr:uid="{87A3091D-B3DC-4E12-8609-AA3CD8303C22}"/>
    <cellStyle name="Normal 2 2 2 5 3 3 3 2" xfId="32671" xr:uid="{8910493E-C436-4644-9093-C68DDB9A69F4}"/>
    <cellStyle name="Normal 2 2 2 5 3 3 4" xfId="19090" xr:uid="{AAB7CB1C-72A5-4325-A26D-CBE5A2F86082}"/>
    <cellStyle name="Normal 2 2 2 5 3 3 4 2" xfId="39458" xr:uid="{2C24C6AE-9324-42CF-9FDC-6F1E91F708F6}"/>
    <cellStyle name="Normal 2 2 2 5 3 3 5" xfId="25879" xr:uid="{8A795ACF-8C0C-4552-B787-BE71E0C06A8A}"/>
    <cellStyle name="Normal 2 2 2 5 3 3 6" xfId="46247" xr:uid="{55654304-925C-4BBF-B0FA-C27D6380B9C2}"/>
    <cellStyle name="Normal 2 2 2 5 3 3_Exec Drivers" xfId="8183" xr:uid="{92DCAB24-9239-4B24-8151-DEF0216E8130}"/>
    <cellStyle name="Normal 2 2 2 5 3 4" xfId="4373" xr:uid="{BD79ABA7-1227-446D-A725-2B5929013200}"/>
    <cellStyle name="Normal 2 2 2 5 3 4 2" xfId="7221" xr:uid="{217C3A07-075C-40C8-9096-B382D781C3EE}"/>
    <cellStyle name="Normal 2 2 2 5 3 4 2 2" xfId="15863" xr:uid="{FB743A0C-6928-4BF8-A385-747617F2471B}"/>
    <cellStyle name="Normal 2 2 2 5 3 4 2 2 2" xfId="36231" xr:uid="{D626D3F0-294B-468C-B2D6-C9A53CF9247C}"/>
    <cellStyle name="Normal 2 2 2 5 3 4 2 3" xfId="22650" xr:uid="{9704E0FD-5999-4073-8793-BD7DBC21A785}"/>
    <cellStyle name="Normal 2 2 2 5 3 4 2 3 2" xfId="43018" xr:uid="{4A79D8E3-12BA-45F9-AFFD-DDD4BB796F64}"/>
    <cellStyle name="Normal 2 2 2 5 3 4 2 4" xfId="29439" xr:uid="{26BAC2CC-EB77-44DA-BF8B-F0AB10C4E78A}"/>
    <cellStyle name="Normal 2 2 2 5 3 4 2 5" xfId="49807" xr:uid="{CDFD061A-6234-4C01-B323-72ED1442BD74}"/>
    <cellStyle name="Normal 2 2 2 5 3 4 3" xfId="13015" xr:uid="{525C467E-1396-4F5E-84F8-17718D5CD933}"/>
    <cellStyle name="Normal 2 2 2 5 3 4 3 2" xfId="33383" xr:uid="{4D7DB300-5420-4310-9107-68A59A9F3A2C}"/>
    <cellStyle name="Normal 2 2 2 5 3 4 4" xfId="19802" xr:uid="{77291C76-E16E-4406-8496-E7A3C7DAACBE}"/>
    <cellStyle name="Normal 2 2 2 5 3 4 4 2" xfId="40170" xr:uid="{E74E06FB-BC31-4578-B05B-7525E1826F6D}"/>
    <cellStyle name="Normal 2 2 2 5 3 4 5" xfId="26591" xr:uid="{76A82E6B-4445-4BC2-9B05-AE95E81B4E42}"/>
    <cellStyle name="Normal 2 2 2 5 3 4 6" xfId="46959" xr:uid="{1AC0EE6F-87E8-449B-AD6A-088EDFFBE383}"/>
    <cellStyle name="Normal 2 2 2 5 3 5" xfId="2877" xr:uid="{B2154FBC-00CF-4AEB-917B-DC440882EF6E}"/>
    <cellStyle name="Normal 2 2 2 5 3 5 2" xfId="5797" xr:uid="{302F1DE9-97C9-4657-86BE-2C51A532320C}"/>
    <cellStyle name="Normal 2 2 2 5 3 5 2 2" xfId="14439" xr:uid="{2B2C22D6-02CF-484A-A5D1-EC4562FC9B44}"/>
    <cellStyle name="Normal 2 2 2 5 3 5 2 2 2" xfId="34807" xr:uid="{4561C08C-EEFA-4025-ACCD-48ADCF2C71FF}"/>
    <cellStyle name="Normal 2 2 2 5 3 5 2 3" xfId="21226" xr:uid="{92F8C18E-15AA-4B6A-9E0D-DB07B8E6B6A1}"/>
    <cellStyle name="Normal 2 2 2 5 3 5 2 3 2" xfId="41594" xr:uid="{CABC0FAF-55D6-47DB-885E-BCA101244F33}"/>
    <cellStyle name="Normal 2 2 2 5 3 5 2 4" xfId="28015" xr:uid="{B11FEC37-D3A5-4FA1-9F9C-EABDB276CCB9}"/>
    <cellStyle name="Normal 2 2 2 5 3 5 2 5" xfId="48383" xr:uid="{642AB3D3-C091-42A6-AF78-94BA4758E8A6}"/>
    <cellStyle name="Normal 2 2 2 5 3 5 3" xfId="11591" xr:uid="{A99B5D89-779A-4342-875C-A98067F25404}"/>
    <cellStyle name="Normal 2 2 2 5 3 5 3 2" xfId="31959" xr:uid="{35BCB826-33FA-41A9-879D-169E430E55B3}"/>
    <cellStyle name="Normal 2 2 2 5 3 5 4" xfId="18378" xr:uid="{58DE49CC-4D99-48FD-9199-5F738B4F0F87}"/>
    <cellStyle name="Normal 2 2 2 5 3 5 4 2" xfId="38746" xr:uid="{7E65458A-0E6B-40B4-8E58-6BA7674A92D5}"/>
    <cellStyle name="Normal 2 2 2 5 3 5 5" xfId="25167" xr:uid="{D5C0CCE2-4341-4B8D-B780-05DA6F1A9B65}"/>
    <cellStyle name="Normal 2 2 2 5 3 5 6" xfId="45535" xr:uid="{9A6E1594-F4D2-46DF-B44A-D11AD1B29030}"/>
    <cellStyle name="Normal 2 2 2 5 3 6" xfId="5085" xr:uid="{E50BC3C1-7381-4332-BABA-5088A1906067}"/>
    <cellStyle name="Normal 2 2 2 5 3 6 2" xfId="13727" xr:uid="{939A70E1-0678-43DB-B8A9-15F0D1EC9187}"/>
    <cellStyle name="Normal 2 2 2 5 3 6 2 2" xfId="34095" xr:uid="{E10B0486-5373-45D6-A139-51F3C93EF867}"/>
    <cellStyle name="Normal 2 2 2 5 3 6 3" xfId="20514" xr:uid="{C2DB8229-2907-433E-B34C-01E98BDA413A}"/>
    <cellStyle name="Normal 2 2 2 5 3 6 3 2" xfId="40882" xr:uid="{BA864F84-88F5-4047-BE07-EB36B9BEAF9E}"/>
    <cellStyle name="Normal 2 2 2 5 3 6 4" xfId="27303" xr:uid="{3F1FDEA7-C82B-4C01-A703-5297AA7A0897}"/>
    <cellStyle name="Normal 2 2 2 5 3 6 5" xfId="47671" xr:uid="{4E84182A-D344-45B3-98ED-BDB2032B5E31}"/>
    <cellStyle name="Normal 2 2 2 5 3 7" xfId="1997" xr:uid="{5157D37C-B7EC-4669-A3E5-DA6415CE4075}"/>
    <cellStyle name="Normal 2 2 2 5 3 7 2" xfId="10879" xr:uid="{60BDC186-AB01-449E-AC45-12DB17C133EB}"/>
    <cellStyle name="Normal 2 2 2 5 3 7 2 2" xfId="31247" xr:uid="{9022D41F-0F84-4E18-88C9-DA83D6EC0793}"/>
    <cellStyle name="Normal 2 2 2 5 3 7 3" xfId="17666" xr:uid="{FFC80A0B-99EC-4130-8427-05D06CBD9063}"/>
    <cellStyle name="Normal 2 2 2 5 3 7 3 2" xfId="38034" xr:uid="{B5241BAA-860F-4584-9294-362EA5D73E63}"/>
    <cellStyle name="Normal 2 2 2 5 3 7 4" xfId="24455" xr:uid="{2C7B7936-1328-4686-99D0-D48CC22E299F}"/>
    <cellStyle name="Normal 2 2 2 5 3 7 5" xfId="44823" xr:uid="{CCB8D4F7-43E2-497E-BB1D-8965181A624F}"/>
    <cellStyle name="Normal 2 2 2 5 3 8" xfId="9943" xr:uid="{4635606A-360D-480F-818F-C3CC776608E5}"/>
    <cellStyle name="Normal 2 2 2 5 3 8 2" xfId="30311" xr:uid="{5CC16E8E-1B33-4081-8DC6-45CFD0A85B0D}"/>
    <cellStyle name="Normal 2 2 2 5 3 9" xfId="16731" xr:uid="{BADC4384-484C-48C1-A064-E0171BC2EA26}"/>
    <cellStyle name="Normal 2 2 2 5 3 9 2" xfId="37099" xr:uid="{16FDFE0B-1FDE-4B6A-8D55-28A87AAA0079}"/>
    <cellStyle name="Normal 2 2 2 5 3_Exec Drivers" xfId="8688" xr:uid="{588B0103-C4CF-4763-A11B-934F32B3353C}"/>
    <cellStyle name="Normal 2 2 2 6" xfId="86" xr:uid="{3DC8136D-3CFC-4D00-BEC1-7080E7D92379}"/>
    <cellStyle name="Normal 2 2 2 7" xfId="91" xr:uid="{74A15E67-FA9D-4743-90F1-7D369FD054D4}"/>
    <cellStyle name="Normal 2 2 2 8" xfId="116" xr:uid="{5A377950-735A-471E-99D1-091CD875779F}"/>
    <cellStyle name="Normal 2 2 2 9" xfId="129" xr:uid="{ABC36ABA-A1C1-447D-AB29-3A8AA12DE161}"/>
    <cellStyle name="Normal 2 2 2_Exec Drivers" xfId="8655" xr:uid="{4EA62ACA-7F3B-47C5-8751-A89B7E67510D}"/>
    <cellStyle name="Normal 2 2 20" xfId="223" xr:uid="{43645D32-2CA3-4718-9FD9-0F4AFF6464CB}"/>
    <cellStyle name="Normal 2 2 20 10" xfId="23403" xr:uid="{04541CB7-8721-4702-8B3F-C85F3BC1B474}"/>
    <cellStyle name="Normal 2 2 20 11" xfId="43771" xr:uid="{960CA5F1-2750-4623-8B7F-95FF7F696E96}"/>
    <cellStyle name="Normal 2 2 20 2" xfId="1494" xr:uid="{B448FE7B-7E18-4454-8E3F-643F3218C0DF}"/>
    <cellStyle name="Normal 2 2 20 2 10" xfId="44354" xr:uid="{8DD3137D-EB68-4DDE-901C-5063AA4A88E5}"/>
    <cellStyle name="Normal 2 2 20 2 2" xfId="4014" xr:uid="{6CBA4F68-8916-434C-AA13-8016EA64A132}"/>
    <cellStyle name="Normal 2 2 20 2 2 2" xfId="6880" xr:uid="{AEAC9634-0C3C-4926-B809-B219F75EC03D}"/>
    <cellStyle name="Normal 2 2 20 2 2 2 2" xfId="15522" xr:uid="{F8DF18EA-CA05-4139-ABFF-7B10E0EBE7D3}"/>
    <cellStyle name="Normal 2 2 20 2 2 2 2 2" xfId="35890" xr:uid="{0F93FBC1-668C-459C-AC87-7B79BF1BA749}"/>
    <cellStyle name="Normal 2 2 20 2 2 2 3" xfId="22309" xr:uid="{7D5AE078-04C7-4EC7-AA5E-95A7B10BDDF7}"/>
    <cellStyle name="Normal 2 2 20 2 2 2 3 2" xfId="42677" xr:uid="{51083D71-5F4D-4369-A666-82141635A682}"/>
    <cellStyle name="Normal 2 2 20 2 2 2 4" xfId="29098" xr:uid="{05B38CBE-4210-4244-AD61-86638C93E723}"/>
    <cellStyle name="Normal 2 2 20 2 2 2 5" xfId="49466" xr:uid="{5A31BE51-D01F-4F1B-ABAE-C21D88817821}"/>
    <cellStyle name="Normal 2 2 20 2 2 3" xfId="12674" xr:uid="{79CDADC1-023D-48DC-B051-790367855D11}"/>
    <cellStyle name="Normal 2 2 20 2 2 3 2" xfId="33042" xr:uid="{52D32ADF-54E0-4C5F-8C21-5C0B17F96F63}"/>
    <cellStyle name="Normal 2 2 20 2 2 4" xfId="19461" xr:uid="{5BA262A6-4D73-4A65-B1FF-685061791B94}"/>
    <cellStyle name="Normal 2 2 20 2 2 4 2" xfId="39829" xr:uid="{11B36446-8E44-4B95-885F-32314ED1A608}"/>
    <cellStyle name="Normal 2 2 20 2 2 5" xfId="26250" xr:uid="{92245201-50F2-4BC6-A3A6-4764EE1AEAB1}"/>
    <cellStyle name="Normal 2 2 20 2 2 6" xfId="46618" xr:uid="{33320AF2-3AEA-4022-BB45-67EE3ABD3C73}"/>
    <cellStyle name="Normal 2 2 20 2 2_Exec Drivers" xfId="8972" xr:uid="{7C3BA680-3655-4C0F-85F1-30D56185DC62}"/>
    <cellStyle name="Normal 2 2 20 2 3" xfId="4744" xr:uid="{3EA9BAA0-D6B7-4E8E-8578-800066FA999A}"/>
    <cellStyle name="Normal 2 2 20 2 3 2" xfId="7592" xr:uid="{2A7F02B1-2747-426F-87D0-D539062469F4}"/>
    <cellStyle name="Normal 2 2 20 2 3 2 2" xfId="16234" xr:uid="{43A11F2B-8085-4D95-8952-8D0BC9754637}"/>
    <cellStyle name="Normal 2 2 20 2 3 2 2 2" xfId="36602" xr:uid="{781F4F49-D367-4B49-A01C-8F9DCA11ABA9}"/>
    <cellStyle name="Normal 2 2 20 2 3 2 3" xfId="23021" xr:uid="{E6151F50-5848-4889-92F2-58FFCE90F47A}"/>
    <cellStyle name="Normal 2 2 20 2 3 2 3 2" xfId="43389" xr:uid="{F3066A6A-CA6A-4C35-B320-A1061C8D86B6}"/>
    <cellStyle name="Normal 2 2 20 2 3 2 4" xfId="29810" xr:uid="{1FE861D8-5288-4CE0-A176-5FE35D8CD5AE}"/>
    <cellStyle name="Normal 2 2 20 2 3 2 5" xfId="50178" xr:uid="{A0E3DAC3-8201-471B-B470-266985754956}"/>
    <cellStyle name="Normal 2 2 20 2 3 3" xfId="13386" xr:uid="{7B104CAF-D2AC-449B-846A-1FD9B47F854C}"/>
    <cellStyle name="Normal 2 2 20 2 3 3 2" xfId="33754" xr:uid="{6F6D8BC7-A5E7-45E9-80D6-248555FD192B}"/>
    <cellStyle name="Normal 2 2 20 2 3 4" xfId="20173" xr:uid="{7C80557B-BB48-45A8-9D95-D0FB91B0A574}"/>
    <cellStyle name="Normal 2 2 20 2 3 4 2" xfId="40541" xr:uid="{4B8F3507-013D-4246-AEBD-CA247CB8AEAC}"/>
    <cellStyle name="Normal 2 2 20 2 3 5" xfId="26962" xr:uid="{0F5C8A13-0ABB-49CF-87F5-A6B8EDEA2896}"/>
    <cellStyle name="Normal 2 2 20 2 3 6" xfId="47330" xr:uid="{2C30FBA7-0544-48D9-BC3A-52A56E6B4492}"/>
    <cellStyle name="Normal 2 2 20 2 4" xfId="3266" xr:uid="{91BF7338-F06C-4236-BE69-81A8347E648C}"/>
    <cellStyle name="Normal 2 2 20 2 4 2" xfId="6168" xr:uid="{99EDA2D2-6449-4B61-A64C-69861DB0A879}"/>
    <cellStyle name="Normal 2 2 20 2 4 2 2" xfId="14810" xr:uid="{FBE4DE1B-4E08-4C5D-A860-371CF858B6CA}"/>
    <cellStyle name="Normal 2 2 20 2 4 2 2 2" xfId="35178" xr:uid="{99BEA3D0-18EA-44E4-9D61-1F01E31E0C42}"/>
    <cellStyle name="Normal 2 2 20 2 4 2 3" xfId="21597" xr:uid="{AD4AAEC0-AD25-4426-92D3-9E70B5E8D1DC}"/>
    <cellStyle name="Normal 2 2 20 2 4 2 3 2" xfId="41965" xr:uid="{E263CAF9-FFF2-41DC-B6A9-E00CD85E07DC}"/>
    <cellStyle name="Normal 2 2 20 2 4 2 4" xfId="28386" xr:uid="{8BB4D6BE-2AEE-46D4-8890-AB3B19AD3C82}"/>
    <cellStyle name="Normal 2 2 20 2 4 2 5" xfId="48754" xr:uid="{A739D011-7974-4673-8CA9-8F64EACC1B60}"/>
    <cellStyle name="Normal 2 2 20 2 4 3" xfId="11962" xr:uid="{BE7FBDDC-4697-44BA-93F6-DA99496F5A31}"/>
    <cellStyle name="Normal 2 2 20 2 4 3 2" xfId="32330" xr:uid="{EDD0D889-6B6C-449B-A11B-746004C84CB9}"/>
    <cellStyle name="Normal 2 2 20 2 4 4" xfId="18749" xr:uid="{980AD0B4-01DA-47F5-B339-FE7D53763654}"/>
    <cellStyle name="Normal 2 2 20 2 4 4 2" xfId="39117" xr:uid="{6FE6B3D1-5115-44B0-8E51-552AC19E6F75}"/>
    <cellStyle name="Normal 2 2 20 2 4 5" xfId="25538" xr:uid="{3EAC86C4-651F-4945-890A-4D8606F6AE27}"/>
    <cellStyle name="Normal 2 2 20 2 4 6" xfId="45906" xr:uid="{88E74ACE-EF07-422F-B2E8-8C8B9ABDAA5C}"/>
    <cellStyle name="Normal 2 2 20 2 5" xfId="5456" xr:uid="{AFB5DD8E-8D4D-4430-892A-003CE1387AA3}"/>
    <cellStyle name="Normal 2 2 20 2 5 2" xfId="14098" xr:uid="{79DF97F1-04DE-415E-ACC0-33A4747D33AC}"/>
    <cellStyle name="Normal 2 2 20 2 5 2 2" xfId="34466" xr:uid="{5831A2C0-2AED-4A36-8361-22682A3ED10B}"/>
    <cellStyle name="Normal 2 2 20 2 5 3" xfId="20885" xr:uid="{DDFE1B13-7284-431E-AC91-ED7E28571743}"/>
    <cellStyle name="Normal 2 2 20 2 5 3 2" xfId="41253" xr:uid="{C86C3E70-4FF8-4FC7-B03C-CC3D21AE0E82}"/>
    <cellStyle name="Normal 2 2 20 2 5 4" xfId="27674" xr:uid="{BBB30258-838B-4819-9C1A-107609CBBB32}"/>
    <cellStyle name="Normal 2 2 20 2 5 5" xfId="48042" xr:uid="{FC4B85EA-8384-4982-A103-048814A47530}"/>
    <cellStyle name="Normal 2 2 20 2 6" xfId="2517" xr:uid="{6B3AD87E-1083-46AA-86F0-ADD88FC4E5D8}"/>
    <cellStyle name="Normal 2 2 20 2 6 2" xfId="11250" xr:uid="{7CCFFE22-EFB5-464F-86E0-B441418A10CF}"/>
    <cellStyle name="Normal 2 2 20 2 6 2 2" xfId="31618" xr:uid="{271297DB-3607-46F8-8E59-8C130A28158F}"/>
    <cellStyle name="Normal 2 2 20 2 6 3" xfId="18037" xr:uid="{9F0DDC5E-B600-47F6-B15B-F7397F6B0DD7}"/>
    <cellStyle name="Normal 2 2 20 2 6 3 2" xfId="38405" xr:uid="{D9EB76FF-CF91-472A-9B65-0A1FF5FB02C5}"/>
    <cellStyle name="Normal 2 2 20 2 6 4" xfId="24826" xr:uid="{6D949456-9AA1-4C26-8062-EEB969C790D1}"/>
    <cellStyle name="Normal 2 2 20 2 6 5" xfId="45194" xr:uid="{DA7A2285-5AF0-4089-9B41-0E46E5DE3B5E}"/>
    <cellStyle name="Normal 2 2 20 2 7" xfId="10410" xr:uid="{9D9B6C2F-E5EE-4748-B0B5-44F4BFA4E746}"/>
    <cellStyle name="Normal 2 2 20 2 7 2" xfId="30778" xr:uid="{1EB9615A-D12C-48AB-8884-4C2284A8D8FE}"/>
    <cellStyle name="Normal 2 2 20 2 8" xfId="17197" xr:uid="{649C928C-A04B-4AB9-BE63-3DC59DDB9BF3}"/>
    <cellStyle name="Normal 2 2 20 2 8 2" xfId="37565" xr:uid="{132111EE-9260-4ECA-8014-813C05A08A87}"/>
    <cellStyle name="Normal 2 2 20 2 9" xfId="23986" xr:uid="{130AD278-A0CE-478C-8EE6-4747CDB4B930}"/>
    <cellStyle name="Normal 2 2 20 2_Exec Drivers" xfId="9042" xr:uid="{55284132-A8E5-47AF-AE71-163485E8C320}"/>
    <cellStyle name="Normal 2 2 20 3" xfId="3626" xr:uid="{8692F1C6-5FD4-45AF-8083-1C29CB3F9F16}"/>
    <cellStyle name="Normal 2 2 20 3 2" xfId="6510" xr:uid="{59DC878E-F98C-4442-A7F5-A3D533449904}"/>
    <cellStyle name="Normal 2 2 20 3 2 2" xfId="15152" xr:uid="{22D00DBE-C913-4B1E-B31E-9478F2F3D3B8}"/>
    <cellStyle name="Normal 2 2 20 3 2 2 2" xfId="35520" xr:uid="{9C8E977D-6290-4B97-AB08-005D813A21EC}"/>
    <cellStyle name="Normal 2 2 20 3 2 3" xfId="21939" xr:uid="{38EA60CA-0F15-4D6A-B1AF-AB689D3FB573}"/>
    <cellStyle name="Normal 2 2 20 3 2 3 2" xfId="42307" xr:uid="{BAD6F9F3-5A0E-4F8A-807D-8B09F2F5CCF7}"/>
    <cellStyle name="Normal 2 2 20 3 2 4" xfId="28728" xr:uid="{4A2DE79E-1C23-42AE-8C6F-5FD002620D43}"/>
    <cellStyle name="Normal 2 2 20 3 2 5" xfId="49096" xr:uid="{1079D5A2-D2AB-42C8-8335-711CAE8AF7B0}"/>
    <cellStyle name="Normal 2 2 20 3 3" xfId="12304" xr:uid="{20F56885-799E-4340-8C34-4E87389C1DB6}"/>
    <cellStyle name="Normal 2 2 20 3 3 2" xfId="32672" xr:uid="{A1349E1A-921F-4D03-AA23-FC38D1136FDA}"/>
    <cellStyle name="Normal 2 2 20 3 4" xfId="19091" xr:uid="{B46D6C9C-94A9-498D-9F49-F06EAC537848}"/>
    <cellStyle name="Normal 2 2 20 3 4 2" xfId="39459" xr:uid="{A3626242-2725-4B03-952F-5E1F25136B98}"/>
    <cellStyle name="Normal 2 2 20 3 5" xfId="25880" xr:uid="{B5EB4950-D607-4FDB-AB54-EF24393B0C92}"/>
    <cellStyle name="Normal 2 2 20 3 6" xfId="46248" xr:uid="{E8BB828C-DCA6-49CA-9265-5EF72E664B5B}"/>
    <cellStyle name="Normal 2 2 20 3_Exec Drivers" xfId="2413" xr:uid="{13D5DC91-312D-4C7A-886F-272E03A369D4}"/>
    <cellStyle name="Normal 2 2 20 4" xfId="4374" xr:uid="{91E4E7FC-4B49-4EDF-8C89-C39DF0C3BE58}"/>
    <cellStyle name="Normal 2 2 20 4 2" xfId="7222" xr:uid="{5E546812-4C73-4FBA-A9CB-159CC65094CC}"/>
    <cellStyle name="Normal 2 2 20 4 2 2" xfId="15864" xr:uid="{852E49BE-A097-4CAC-ABDB-5614CC09C0D3}"/>
    <cellStyle name="Normal 2 2 20 4 2 2 2" xfId="36232" xr:uid="{B009B3E5-C02B-4796-8FB8-58330EE6F1BA}"/>
    <cellStyle name="Normal 2 2 20 4 2 3" xfId="22651" xr:uid="{A9CFBF86-B720-40BD-862F-C71BAE6FD2F5}"/>
    <cellStyle name="Normal 2 2 20 4 2 3 2" xfId="43019" xr:uid="{57EA2851-FD0F-4F92-8FA3-A0831660A4AB}"/>
    <cellStyle name="Normal 2 2 20 4 2 4" xfId="29440" xr:uid="{581C19FE-067B-49D7-AB5F-1D4F7492CCEA}"/>
    <cellStyle name="Normal 2 2 20 4 2 5" xfId="49808" xr:uid="{1836D35A-7FD1-4190-9A7A-04C547982636}"/>
    <cellStyle name="Normal 2 2 20 4 3" xfId="13016" xr:uid="{E8FE559C-1706-4172-A4BE-33FBCAA01F5A}"/>
    <cellStyle name="Normal 2 2 20 4 3 2" xfId="33384" xr:uid="{EDB41C11-2B72-402C-B3A3-C011C476585B}"/>
    <cellStyle name="Normal 2 2 20 4 4" xfId="19803" xr:uid="{F39C1783-83DA-4A25-9EB6-6F78A0A394F7}"/>
    <cellStyle name="Normal 2 2 20 4 4 2" xfId="40171" xr:uid="{96D98D3D-5E66-47A9-AEF2-0536559208C3}"/>
    <cellStyle name="Normal 2 2 20 4 5" xfId="26592" xr:uid="{DE51700B-D8D3-4235-8502-4A631F6096E3}"/>
    <cellStyle name="Normal 2 2 20 4 6" xfId="46960" xr:uid="{D46AA940-DB23-4AA1-A20A-94FCADE938D1}"/>
    <cellStyle name="Normal 2 2 20 5" xfId="2878" xr:uid="{ECCEBC99-34B4-4D32-8ED6-6D5A431F13CA}"/>
    <cellStyle name="Normal 2 2 20 5 2" xfId="5798" xr:uid="{A18D11BD-C7DC-4C98-8DA9-113A63FC1F94}"/>
    <cellStyle name="Normal 2 2 20 5 2 2" xfId="14440" xr:uid="{821DAE68-CE05-4275-99AE-3AD8B4C9BA90}"/>
    <cellStyle name="Normal 2 2 20 5 2 2 2" xfId="34808" xr:uid="{7B75E74B-70C4-4BD1-B24C-6E71FF1E7F82}"/>
    <cellStyle name="Normal 2 2 20 5 2 3" xfId="21227" xr:uid="{BDAA8237-6FF5-4522-A679-B4773E0C0096}"/>
    <cellStyle name="Normal 2 2 20 5 2 3 2" xfId="41595" xr:uid="{DA12032E-753B-48D6-A571-912931992665}"/>
    <cellStyle name="Normal 2 2 20 5 2 4" xfId="28016" xr:uid="{CA5E977C-00CF-4B6F-8C49-D2A433E2AF49}"/>
    <cellStyle name="Normal 2 2 20 5 2 5" xfId="48384" xr:uid="{376D3A00-C331-482D-8A82-9E2D1001129F}"/>
    <cellStyle name="Normal 2 2 20 5 3" xfId="11592" xr:uid="{C40479BF-46C0-4848-8C77-97627C5851AB}"/>
    <cellStyle name="Normal 2 2 20 5 3 2" xfId="31960" xr:uid="{0F7025B6-0B46-4E77-975A-0A19FD15F108}"/>
    <cellStyle name="Normal 2 2 20 5 4" xfId="18379" xr:uid="{0441FEDE-47A8-4098-885A-19185A56C86B}"/>
    <cellStyle name="Normal 2 2 20 5 4 2" xfId="38747" xr:uid="{8BAF81BB-A0D3-4202-BAF1-2F43B6AEDA93}"/>
    <cellStyle name="Normal 2 2 20 5 5" xfId="25168" xr:uid="{5AAA6566-4CEE-4803-B8D9-A9232C344BDE}"/>
    <cellStyle name="Normal 2 2 20 5 6" xfId="45536" xr:uid="{D9E1D93C-6FBD-4969-8B7F-5B43E6EE3840}"/>
    <cellStyle name="Normal 2 2 20 6" xfId="5086" xr:uid="{D3EB50B6-A86A-4998-8A1C-35526E589A11}"/>
    <cellStyle name="Normal 2 2 20 6 2" xfId="13728" xr:uid="{0888935F-F11F-41C9-AA4E-958B7506BA32}"/>
    <cellStyle name="Normal 2 2 20 6 2 2" xfId="34096" xr:uid="{016755F2-40F9-448D-929A-35A634EF6DB9}"/>
    <cellStyle name="Normal 2 2 20 6 3" xfId="20515" xr:uid="{DEADF4CC-2FF3-4A69-BC83-882C2D4A46FA}"/>
    <cellStyle name="Normal 2 2 20 6 3 2" xfId="40883" xr:uid="{C9035A35-C1AC-42C4-8664-08DA83B3E657}"/>
    <cellStyle name="Normal 2 2 20 6 4" xfId="27304" xr:uid="{2B50AF31-5FF9-4D5F-9A02-7DDB0F22E45C}"/>
    <cellStyle name="Normal 2 2 20 6 5" xfId="47672" xr:uid="{68F4B4C0-E0B3-4623-92DD-954DE80C98D0}"/>
    <cellStyle name="Normal 2 2 20 7" xfId="1999" xr:uid="{707ADE7C-00B5-4A9F-8ACB-7CD7AEAF234A}"/>
    <cellStyle name="Normal 2 2 20 7 2" xfId="10880" xr:uid="{E00095C5-E3AC-4966-834A-2F9DFD621F54}"/>
    <cellStyle name="Normal 2 2 20 7 2 2" xfId="31248" xr:uid="{690EA659-9257-439C-B5B9-FD1BFE9E9F7D}"/>
    <cellStyle name="Normal 2 2 20 7 3" xfId="17667" xr:uid="{537E8C04-4A90-4262-B070-4E95CEDC7952}"/>
    <cellStyle name="Normal 2 2 20 7 3 2" xfId="38035" xr:uid="{616703D5-B2B9-4442-8A1B-101F27C1A3E4}"/>
    <cellStyle name="Normal 2 2 20 7 4" xfId="24456" xr:uid="{259DC538-1038-4CD8-9FEE-3992583E36D1}"/>
    <cellStyle name="Normal 2 2 20 7 5" xfId="44824" xr:uid="{9796F435-D2C8-4864-A91E-35161AFDD058}"/>
    <cellStyle name="Normal 2 2 20 8" xfId="9826" xr:uid="{84A537E9-CBB5-4B77-9142-6B75053A5F58}"/>
    <cellStyle name="Normal 2 2 20 8 2" xfId="30194" xr:uid="{933A921B-6391-46F7-83D5-0C1169E1D7E7}"/>
    <cellStyle name="Normal 2 2 20 9" xfId="16614" xr:uid="{D3E99F26-C573-4EBB-B71A-3192C40F2136}"/>
    <cellStyle name="Normal 2 2 20 9 2" xfId="36982" xr:uid="{4E240A39-2B4A-40A9-8DCD-532A230F4431}"/>
    <cellStyle name="Normal 2 2 20_Exec Drivers" xfId="8188" xr:uid="{112DA863-8258-48A9-ADF1-31F540CCA03C}"/>
    <cellStyle name="Normal 2 2 21" xfId="236" xr:uid="{8A74AC74-0942-4FA4-BC60-B65CA26CD2E0}"/>
    <cellStyle name="Normal 2 2 21 10" xfId="23410" xr:uid="{6E8C8040-C296-4C5E-B171-363D81B9D882}"/>
    <cellStyle name="Normal 2 2 21 11" xfId="43778" xr:uid="{23DD6BC5-295E-4AFF-9CB8-F484E34B308B}"/>
    <cellStyle name="Normal 2 2 21 2" xfId="1501" xr:uid="{C0DEB2C3-7FF2-4C06-825A-06944D715C9A}"/>
    <cellStyle name="Normal 2 2 21 2 10" xfId="44361" xr:uid="{F6B2034A-A862-472F-93BE-5A9A2374452E}"/>
    <cellStyle name="Normal 2 2 21 2 2" xfId="4007" xr:uid="{211CD791-206B-465B-BB6A-3F241AC33005}"/>
    <cellStyle name="Normal 2 2 21 2 2 2" xfId="6873" xr:uid="{F0D87817-6B6D-4760-988A-6B7635AC8291}"/>
    <cellStyle name="Normal 2 2 21 2 2 2 2" xfId="15515" xr:uid="{B12CFB3C-C03B-4B9F-B6AA-13DD90BD5FB8}"/>
    <cellStyle name="Normal 2 2 21 2 2 2 2 2" xfId="35883" xr:uid="{9BB7D463-AECD-41BD-AFEB-D9863F8C4A6C}"/>
    <cellStyle name="Normal 2 2 21 2 2 2 3" xfId="22302" xr:uid="{3E9D6F68-8776-4F73-B638-F305E75BACEA}"/>
    <cellStyle name="Normal 2 2 21 2 2 2 3 2" xfId="42670" xr:uid="{A8DBE979-6007-40E1-9174-9B3176E4AAD8}"/>
    <cellStyle name="Normal 2 2 21 2 2 2 4" xfId="29091" xr:uid="{63924D33-A467-4D6C-B874-DCD5BC5FEE62}"/>
    <cellStyle name="Normal 2 2 21 2 2 2 5" xfId="49459" xr:uid="{06D2CE56-2ADB-49BD-BFFA-B482EB16B5C2}"/>
    <cellStyle name="Normal 2 2 21 2 2 3" xfId="12667" xr:uid="{7FE6BB81-B17E-474C-97E7-AF6409676157}"/>
    <cellStyle name="Normal 2 2 21 2 2 3 2" xfId="33035" xr:uid="{E8855312-A81E-4F41-83CA-7BF8B63AC5C1}"/>
    <cellStyle name="Normal 2 2 21 2 2 4" xfId="19454" xr:uid="{114B6AD8-F917-4002-8F7A-57D7684A62DA}"/>
    <cellStyle name="Normal 2 2 21 2 2 4 2" xfId="39822" xr:uid="{62977C86-A2F8-488D-B0A9-85923DEFB59E}"/>
    <cellStyle name="Normal 2 2 21 2 2 5" xfId="26243" xr:uid="{48F3EDC5-A9E2-497C-885E-3087CFE3FC2E}"/>
    <cellStyle name="Normal 2 2 21 2 2 6" xfId="46611" xr:uid="{C61830F4-97F8-429F-9C5C-E4EB1B262EDA}"/>
    <cellStyle name="Normal 2 2 21 2 2_Exec Drivers" xfId="9466" xr:uid="{7F51CCAE-5F36-4651-A398-235A7456FF89}"/>
    <cellStyle name="Normal 2 2 21 2 3" xfId="4737" xr:uid="{578B0E44-D20F-415B-AC95-E0C38BD0296F}"/>
    <cellStyle name="Normal 2 2 21 2 3 2" xfId="7585" xr:uid="{A20EECC3-BC62-4B13-BA7C-74C6C180391A}"/>
    <cellStyle name="Normal 2 2 21 2 3 2 2" xfId="16227" xr:uid="{14199D08-2301-4A25-A0E1-A7EA33B371F3}"/>
    <cellStyle name="Normal 2 2 21 2 3 2 2 2" xfId="36595" xr:uid="{D00E04DD-AD30-4720-9A9C-2AA9D8A84561}"/>
    <cellStyle name="Normal 2 2 21 2 3 2 3" xfId="23014" xr:uid="{10B5534F-77EF-499F-A2D5-DE2933D64B31}"/>
    <cellStyle name="Normal 2 2 21 2 3 2 3 2" xfId="43382" xr:uid="{DB20862D-60C0-42EC-92A9-A6E21585A43A}"/>
    <cellStyle name="Normal 2 2 21 2 3 2 4" xfId="29803" xr:uid="{6B6BCF74-2DAD-4AAC-839E-86BA4D706DD8}"/>
    <cellStyle name="Normal 2 2 21 2 3 2 5" xfId="50171" xr:uid="{F6694014-EBCA-44F7-95B3-F7A1F3996B47}"/>
    <cellStyle name="Normal 2 2 21 2 3 3" xfId="13379" xr:uid="{79DA5301-0228-4AA1-8CAB-B3166D4AF415}"/>
    <cellStyle name="Normal 2 2 21 2 3 3 2" xfId="33747" xr:uid="{6538F3A3-14DE-4C8C-A171-524A34A2520C}"/>
    <cellStyle name="Normal 2 2 21 2 3 4" xfId="20166" xr:uid="{7856116D-1102-446F-AE3F-75316E7B987B}"/>
    <cellStyle name="Normal 2 2 21 2 3 4 2" xfId="40534" xr:uid="{60B1402E-F3B2-42AA-8D8C-FAC328410B0F}"/>
    <cellStyle name="Normal 2 2 21 2 3 5" xfId="26955" xr:uid="{3571660C-80CB-4111-B081-2DC35CB00C82}"/>
    <cellStyle name="Normal 2 2 21 2 3 6" xfId="47323" xr:uid="{F4206B9D-43F4-41A4-A53C-20F4D154F1EB}"/>
    <cellStyle name="Normal 2 2 21 2 4" xfId="3259" xr:uid="{88600FC5-267F-43DE-91A4-897956D18CB7}"/>
    <cellStyle name="Normal 2 2 21 2 4 2" xfId="6161" xr:uid="{A93E7E65-CFE4-4D33-9C1F-AA15A8CD89FD}"/>
    <cellStyle name="Normal 2 2 21 2 4 2 2" xfId="14803" xr:uid="{21771C8C-E85E-435A-B20B-397B2AA3B569}"/>
    <cellStyle name="Normal 2 2 21 2 4 2 2 2" xfId="35171" xr:uid="{59EF6CF9-4F3F-42B3-AEB2-A386A74C9410}"/>
    <cellStyle name="Normal 2 2 21 2 4 2 3" xfId="21590" xr:uid="{93645C5B-4543-4321-A847-72E4E931FF18}"/>
    <cellStyle name="Normal 2 2 21 2 4 2 3 2" xfId="41958" xr:uid="{98D0380D-F1CE-4A7A-BC1B-83DEAF1D0FA7}"/>
    <cellStyle name="Normal 2 2 21 2 4 2 4" xfId="28379" xr:uid="{D90EF9AC-A13F-4DA2-BC28-42CB9162D12E}"/>
    <cellStyle name="Normal 2 2 21 2 4 2 5" xfId="48747" xr:uid="{0BC2910C-1FF8-4724-AF4A-D6D9AD1E12B8}"/>
    <cellStyle name="Normal 2 2 21 2 4 3" xfId="11955" xr:uid="{96047468-84E1-4409-B29C-BF50B05849EF}"/>
    <cellStyle name="Normal 2 2 21 2 4 3 2" xfId="32323" xr:uid="{D919D8EC-6A02-4338-ACAD-D2FC50F9CC3B}"/>
    <cellStyle name="Normal 2 2 21 2 4 4" xfId="18742" xr:uid="{39CB3CC8-9ACC-4CBD-BA79-E00BCB4379EB}"/>
    <cellStyle name="Normal 2 2 21 2 4 4 2" xfId="39110" xr:uid="{AB7F11CD-46F1-42D4-8C04-6FB5B0F5C991}"/>
    <cellStyle name="Normal 2 2 21 2 4 5" xfId="25531" xr:uid="{1FA666ED-C6EB-4CA5-A0DB-502621799B16}"/>
    <cellStyle name="Normal 2 2 21 2 4 6" xfId="45899" xr:uid="{41F2C949-FC3D-4376-898E-73D85631385C}"/>
    <cellStyle name="Normal 2 2 21 2 5" xfId="5449" xr:uid="{67792BCC-CEA4-4DB6-BE0E-CBFD438A25F9}"/>
    <cellStyle name="Normal 2 2 21 2 5 2" xfId="14091" xr:uid="{F4732339-A742-40E3-8620-9B71161A900B}"/>
    <cellStyle name="Normal 2 2 21 2 5 2 2" xfId="34459" xr:uid="{7824B7AD-BF75-41BA-9845-EB5FFD6B5B0C}"/>
    <cellStyle name="Normal 2 2 21 2 5 3" xfId="20878" xr:uid="{18BD10F9-8F8F-45CC-8F63-08F495424B09}"/>
    <cellStyle name="Normal 2 2 21 2 5 3 2" xfId="41246" xr:uid="{C7A039FD-6B62-424F-83CF-73210F8BC3E6}"/>
    <cellStyle name="Normal 2 2 21 2 5 4" xfId="27667" xr:uid="{9B0863B1-EBE6-4CE7-930C-C875DC38D4C8}"/>
    <cellStyle name="Normal 2 2 21 2 5 5" xfId="48035" xr:uid="{A940A6AE-12CE-41D7-AE13-156DAB2B26B9}"/>
    <cellStyle name="Normal 2 2 21 2 6" xfId="2510" xr:uid="{9A528213-4FA9-4EE4-BA32-35A963EE34CB}"/>
    <cellStyle name="Normal 2 2 21 2 6 2" xfId="11243" xr:uid="{3528B053-1606-4EF8-9988-17A0204F0951}"/>
    <cellStyle name="Normal 2 2 21 2 6 2 2" xfId="31611" xr:uid="{AE046EBC-B734-4761-9BDD-4A75F3F1646D}"/>
    <cellStyle name="Normal 2 2 21 2 6 3" xfId="18030" xr:uid="{DB5C167E-9A82-4C76-B339-EFD2682EDE88}"/>
    <cellStyle name="Normal 2 2 21 2 6 3 2" xfId="38398" xr:uid="{005250FB-4CB0-44F9-B2DC-DA396F5D074C}"/>
    <cellStyle name="Normal 2 2 21 2 6 4" xfId="24819" xr:uid="{DC8649EE-C127-4DA5-AAA2-FB78F5CEFCC6}"/>
    <cellStyle name="Normal 2 2 21 2 6 5" xfId="45187" xr:uid="{1DC8EC31-A82B-497B-B363-ABEB2624B5E6}"/>
    <cellStyle name="Normal 2 2 21 2 7" xfId="10417" xr:uid="{68B19D86-488F-4A7D-8260-25D3E6C44226}"/>
    <cellStyle name="Normal 2 2 21 2 7 2" xfId="30785" xr:uid="{3771B614-C7D5-4AE2-AC32-53401731CF9D}"/>
    <cellStyle name="Normal 2 2 21 2 8" xfId="17204" xr:uid="{2FA51D46-9654-4C2C-A5D6-7AA99FF0CD43}"/>
    <cellStyle name="Normal 2 2 21 2 8 2" xfId="37572" xr:uid="{783FFD2E-E405-423F-8310-4BC1E43D675A}"/>
    <cellStyle name="Normal 2 2 21 2 9" xfId="23993" xr:uid="{B42A9A6E-06D2-48D4-A871-B0E19ED23F08}"/>
    <cellStyle name="Normal 2 2 21 2_Exec Drivers" xfId="8881" xr:uid="{69238E90-683D-4BEA-8945-250AA3567F9B}"/>
    <cellStyle name="Normal 2 2 21 3" xfId="3627" xr:uid="{DA164D98-B3DF-4ED5-980F-6745EDFBAFF2}"/>
    <cellStyle name="Normal 2 2 21 3 2" xfId="6511" xr:uid="{01A69F38-96C1-42E2-AE35-D6400A1D9862}"/>
    <cellStyle name="Normal 2 2 21 3 2 2" xfId="15153" xr:uid="{D66F9C6B-DF3D-4FB9-B158-800673622D50}"/>
    <cellStyle name="Normal 2 2 21 3 2 2 2" xfId="35521" xr:uid="{A76FDDF0-57E0-4F06-9921-2E0C6A759510}"/>
    <cellStyle name="Normal 2 2 21 3 2 3" xfId="21940" xr:uid="{D1ED1353-0B4C-4157-8BB5-C25EA3EC59F4}"/>
    <cellStyle name="Normal 2 2 21 3 2 3 2" xfId="42308" xr:uid="{E9F99B9D-4FC4-47D4-BC8F-4E28186658D2}"/>
    <cellStyle name="Normal 2 2 21 3 2 4" xfId="28729" xr:uid="{5320E8E1-B667-4D30-8054-72306B113B27}"/>
    <cellStyle name="Normal 2 2 21 3 2 5" xfId="49097" xr:uid="{17C9884F-87F2-4308-9A0F-A4BD0E732694}"/>
    <cellStyle name="Normal 2 2 21 3 3" xfId="12305" xr:uid="{48F7A2A6-A325-4A2E-8F96-6380EE53EB06}"/>
    <cellStyle name="Normal 2 2 21 3 3 2" xfId="32673" xr:uid="{E0CCFFCF-CB67-469E-9DE2-81FEBAD0D852}"/>
    <cellStyle name="Normal 2 2 21 3 4" xfId="19092" xr:uid="{524F38DF-D09D-43AF-B188-019B1EE3D65C}"/>
    <cellStyle name="Normal 2 2 21 3 4 2" xfId="39460" xr:uid="{122778D4-2D44-4787-8BF0-E14309998D02}"/>
    <cellStyle name="Normal 2 2 21 3 5" xfId="25881" xr:uid="{712CA69D-E57B-4F4D-9345-E493520E5FA4}"/>
    <cellStyle name="Normal 2 2 21 3 6" xfId="46249" xr:uid="{24AA900F-42AF-40EE-90AD-B742DEB210A3}"/>
    <cellStyle name="Normal 2 2 21 3_Exec Drivers" xfId="9379" xr:uid="{EC70596D-9B64-4A18-AB02-85A4A3B1D642}"/>
    <cellStyle name="Normal 2 2 21 4" xfId="4375" xr:uid="{8DAB9AB8-F908-4963-8450-DC4B03AB9163}"/>
    <cellStyle name="Normal 2 2 21 4 2" xfId="7223" xr:uid="{18F07B78-D21D-4D92-96FE-F391F2E288D0}"/>
    <cellStyle name="Normal 2 2 21 4 2 2" xfId="15865" xr:uid="{D82967BC-350D-4BC8-915D-356851B1EB56}"/>
    <cellStyle name="Normal 2 2 21 4 2 2 2" xfId="36233" xr:uid="{0571EC29-9B92-480C-A8CA-7374FBFF6188}"/>
    <cellStyle name="Normal 2 2 21 4 2 3" xfId="22652" xr:uid="{70F49513-DB8E-4698-BAEF-1BEF0F476A49}"/>
    <cellStyle name="Normal 2 2 21 4 2 3 2" xfId="43020" xr:uid="{C1C234AA-1519-4D8A-8FBC-2A1A7836E18B}"/>
    <cellStyle name="Normal 2 2 21 4 2 4" xfId="29441" xr:uid="{F6E3C92A-2A52-4B51-B438-6B63BD575617}"/>
    <cellStyle name="Normal 2 2 21 4 2 5" xfId="49809" xr:uid="{A785F9DD-2982-4F2D-9D11-0B6922D65076}"/>
    <cellStyle name="Normal 2 2 21 4 3" xfId="13017" xr:uid="{494275BD-C68A-4CC2-B19D-A48A9A0FD6FF}"/>
    <cellStyle name="Normal 2 2 21 4 3 2" xfId="33385" xr:uid="{3A6D3EBE-1AAA-440F-B2C5-299BAE6B62FA}"/>
    <cellStyle name="Normal 2 2 21 4 4" xfId="19804" xr:uid="{08FE1C7A-DBA1-4232-B002-9831B278AF65}"/>
    <cellStyle name="Normal 2 2 21 4 4 2" xfId="40172" xr:uid="{1CF37428-6533-4CC5-925B-090A53292560}"/>
    <cellStyle name="Normal 2 2 21 4 5" xfId="26593" xr:uid="{581D9871-B31D-443E-9F4F-5560CF89EA70}"/>
    <cellStyle name="Normal 2 2 21 4 6" xfId="46961" xr:uid="{D5C5EE6C-D989-4F95-A67E-96A75903CEDB}"/>
    <cellStyle name="Normal 2 2 21 5" xfId="2879" xr:uid="{B1A491DA-6BCC-4C6D-9EB8-F1B200A0BCF3}"/>
    <cellStyle name="Normal 2 2 21 5 2" xfId="5799" xr:uid="{7ED6F9DE-93A2-42C8-8D3E-99E2B1F73661}"/>
    <cellStyle name="Normal 2 2 21 5 2 2" xfId="14441" xr:uid="{F2F1F724-3E2B-4601-8EEB-6A26EBAABD25}"/>
    <cellStyle name="Normal 2 2 21 5 2 2 2" xfId="34809" xr:uid="{F3E37573-FFA3-4F01-BC67-28C71D9835C6}"/>
    <cellStyle name="Normal 2 2 21 5 2 3" xfId="21228" xr:uid="{69749B07-0A47-4A70-82EF-A6D7D4F3E2FA}"/>
    <cellStyle name="Normal 2 2 21 5 2 3 2" xfId="41596" xr:uid="{3B569CA7-1490-49D1-AEFC-AC6D696A9E1A}"/>
    <cellStyle name="Normal 2 2 21 5 2 4" xfId="28017" xr:uid="{BBCCD480-A8C1-445D-BB5F-BB98AA70066A}"/>
    <cellStyle name="Normal 2 2 21 5 2 5" xfId="48385" xr:uid="{BBB1EA9F-BA0B-4DC9-B9A6-4BFEE33F0048}"/>
    <cellStyle name="Normal 2 2 21 5 3" xfId="11593" xr:uid="{9214A4AB-17CC-4E50-8496-611C976758DA}"/>
    <cellStyle name="Normal 2 2 21 5 3 2" xfId="31961" xr:uid="{1ABB23AA-4D6C-4B57-AFE3-C00CA7C71510}"/>
    <cellStyle name="Normal 2 2 21 5 4" xfId="18380" xr:uid="{781164CA-191E-45E2-BC86-F35848D6CFCF}"/>
    <cellStyle name="Normal 2 2 21 5 4 2" xfId="38748" xr:uid="{D185CC43-1B17-44F2-9BAE-9922BD916241}"/>
    <cellStyle name="Normal 2 2 21 5 5" xfId="25169" xr:uid="{043419BB-BC0E-4B33-99C8-1A35D2A6C9D7}"/>
    <cellStyle name="Normal 2 2 21 5 6" xfId="45537" xr:uid="{256C105E-E09C-4580-80B1-72ECB97AF801}"/>
    <cellStyle name="Normal 2 2 21 6" xfId="5087" xr:uid="{297BF1FA-EC04-4884-891F-67EA4C60D62B}"/>
    <cellStyle name="Normal 2 2 21 6 2" xfId="13729" xr:uid="{107ACECA-894F-4CC3-A877-590EB78FA3BE}"/>
    <cellStyle name="Normal 2 2 21 6 2 2" xfId="34097" xr:uid="{23A5D583-F5CE-457C-BB6C-8EE64ABAC599}"/>
    <cellStyle name="Normal 2 2 21 6 3" xfId="20516" xr:uid="{9C72D0BC-E8D0-4E70-8DEA-B87F25705AD6}"/>
    <cellStyle name="Normal 2 2 21 6 3 2" xfId="40884" xr:uid="{755C8D4B-A970-41B0-9368-D2C5D75A918A}"/>
    <cellStyle name="Normal 2 2 21 6 4" xfId="27305" xr:uid="{87F3E2D4-AEDD-427A-A06B-EF53B2057884}"/>
    <cellStyle name="Normal 2 2 21 6 5" xfId="47673" xr:uid="{9DC2F4D2-A9AC-4DEE-B18D-C5DAF195BDB4}"/>
    <cellStyle name="Normal 2 2 21 7" xfId="2000" xr:uid="{1119D802-F341-487B-90F9-B06CF63CFF57}"/>
    <cellStyle name="Normal 2 2 21 7 2" xfId="10881" xr:uid="{4390A94E-152C-4A1F-B3EB-D7194342DB8A}"/>
    <cellStyle name="Normal 2 2 21 7 2 2" xfId="31249" xr:uid="{5F597E8A-D76A-42B3-AF0A-94D729F36F27}"/>
    <cellStyle name="Normal 2 2 21 7 3" xfId="17668" xr:uid="{28F4B64C-879A-4FCB-89AD-49C7E623CC50}"/>
    <cellStyle name="Normal 2 2 21 7 3 2" xfId="38036" xr:uid="{180ED0D7-7D82-4112-8414-71E350A147BE}"/>
    <cellStyle name="Normal 2 2 21 7 4" xfId="24457" xr:uid="{5059EF92-1C0A-4A2E-8133-56522D961AFD}"/>
    <cellStyle name="Normal 2 2 21 7 5" xfId="44825" xr:uid="{E6B8E3A8-6702-4C26-A018-6894EF5995AD}"/>
    <cellStyle name="Normal 2 2 21 8" xfId="9833" xr:uid="{C4DB1D3A-F2BC-4706-B84A-A3D3C4B1583A}"/>
    <cellStyle name="Normal 2 2 21 8 2" xfId="30201" xr:uid="{A914CCDF-B49A-481B-BE7D-876DCD4BB9F1}"/>
    <cellStyle name="Normal 2 2 21 9" xfId="16621" xr:uid="{A4F5D0F9-E8A5-400A-BF82-20A9CEEC525D}"/>
    <cellStyle name="Normal 2 2 21 9 2" xfId="36989" xr:uid="{4446DC6E-438A-4010-8F85-E6D183A12EDF}"/>
    <cellStyle name="Normal 2 2 21_Exec Drivers" xfId="8515" xr:uid="{E7E37FE4-FD2C-4605-AC1B-BB5BBA5BC8AC}"/>
    <cellStyle name="Normal 2 2 22" xfId="249" xr:uid="{3E698E63-5E2B-4B3F-9CEE-45E23132F676}"/>
    <cellStyle name="Normal 2 2 22 10" xfId="23417" xr:uid="{382574D4-1651-43B1-8716-B32FCC9CE4CB}"/>
    <cellStyle name="Normal 2 2 22 11" xfId="43785" xr:uid="{41B9744E-919D-440B-97A6-9BD29B3E16D7}"/>
    <cellStyle name="Normal 2 2 22 2" xfId="1508" xr:uid="{E4537895-E35F-4AFB-9D75-C4651753E7FF}"/>
    <cellStyle name="Normal 2 2 22 2 10" xfId="44368" xr:uid="{D2444203-C875-4785-9AD8-52CB7439DA4A}"/>
    <cellStyle name="Normal 2 2 22 2 2" xfId="4000" xr:uid="{FDB7517B-33C5-4BF8-A955-5B834B672FC9}"/>
    <cellStyle name="Normal 2 2 22 2 2 2" xfId="6866" xr:uid="{89C1281F-856B-4763-B2F1-76B693EC5643}"/>
    <cellStyle name="Normal 2 2 22 2 2 2 2" xfId="15508" xr:uid="{C308FF20-433A-4D92-9037-95DDE4659C8D}"/>
    <cellStyle name="Normal 2 2 22 2 2 2 2 2" xfId="35876" xr:uid="{33E689A2-AA7C-43BD-A1F8-D612528AB5AA}"/>
    <cellStyle name="Normal 2 2 22 2 2 2 3" xfId="22295" xr:uid="{DDD08C5E-4D17-4DE4-BB92-82BDE5D97C65}"/>
    <cellStyle name="Normal 2 2 22 2 2 2 3 2" xfId="42663" xr:uid="{1BCCBBA1-D3A9-4213-8117-F235A7C46B99}"/>
    <cellStyle name="Normal 2 2 22 2 2 2 4" xfId="29084" xr:uid="{26F2A8EB-1E6B-4A9A-A9CB-A9296C7384C6}"/>
    <cellStyle name="Normal 2 2 22 2 2 2 5" xfId="49452" xr:uid="{268F27B1-5633-4EE6-91BB-04831AF99C77}"/>
    <cellStyle name="Normal 2 2 22 2 2 3" xfId="12660" xr:uid="{CB54AEFB-73EC-4388-BEE1-7CE7863A2DD7}"/>
    <cellStyle name="Normal 2 2 22 2 2 3 2" xfId="33028" xr:uid="{2C4EE5B4-FA96-4CFE-8EAB-B13D47075B41}"/>
    <cellStyle name="Normal 2 2 22 2 2 4" xfId="19447" xr:uid="{220BA97D-E25D-42E6-A279-CFD0452BDF86}"/>
    <cellStyle name="Normal 2 2 22 2 2 4 2" xfId="39815" xr:uid="{D7EED3C6-AC92-48F2-96BE-52A2F5DD9514}"/>
    <cellStyle name="Normal 2 2 22 2 2 5" xfId="26236" xr:uid="{D8ABC25C-8C9B-483E-9A2A-4A6BA1C2CDBE}"/>
    <cellStyle name="Normal 2 2 22 2 2 6" xfId="46604" xr:uid="{E91C20E1-0239-48B1-B915-CD645A34E8E4}"/>
    <cellStyle name="Normal 2 2 22 2 2_Exec Drivers" xfId="9496" xr:uid="{C028CA42-5C14-479B-B87D-BB023CB0207F}"/>
    <cellStyle name="Normal 2 2 22 2 3" xfId="4730" xr:uid="{41EC0714-62A3-4317-8590-3F4690A63326}"/>
    <cellStyle name="Normal 2 2 22 2 3 2" xfId="7578" xr:uid="{503FA017-D1E9-4994-BDC0-D5111891A717}"/>
    <cellStyle name="Normal 2 2 22 2 3 2 2" xfId="16220" xr:uid="{27BB2DC5-3509-42EE-86F9-EAA3E7F2D3D6}"/>
    <cellStyle name="Normal 2 2 22 2 3 2 2 2" xfId="36588" xr:uid="{B59D63AA-BD0F-479C-8717-08A3FF490113}"/>
    <cellStyle name="Normal 2 2 22 2 3 2 3" xfId="23007" xr:uid="{1C348334-21AF-4D91-A854-6020AB516720}"/>
    <cellStyle name="Normal 2 2 22 2 3 2 3 2" xfId="43375" xr:uid="{D124755C-C882-4714-B488-BF9BBBCD8434}"/>
    <cellStyle name="Normal 2 2 22 2 3 2 4" xfId="29796" xr:uid="{B857DB0F-29B4-4AC5-867B-6D5C75A35817}"/>
    <cellStyle name="Normal 2 2 22 2 3 2 5" xfId="50164" xr:uid="{680329FD-ACEE-4A21-8674-DFF6910DD816}"/>
    <cellStyle name="Normal 2 2 22 2 3 3" xfId="13372" xr:uid="{EE7CDC90-AF0B-4BF1-B464-52190DD06B22}"/>
    <cellStyle name="Normal 2 2 22 2 3 3 2" xfId="33740" xr:uid="{917094FE-9AED-471E-AB9B-8C69B1D18FA3}"/>
    <cellStyle name="Normal 2 2 22 2 3 4" xfId="20159" xr:uid="{62D2B6E3-1C35-44F7-9E9E-D1FF1550931C}"/>
    <cellStyle name="Normal 2 2 22 2 3 4 2" xfId="40527" xr:uid="{A7994BC5-BA82-4997-BC6A-CFB18D7DF52D}"/>
    <cellStyle name="Normal 2 2 22 2 3 5" xfId="26948" xr:uid="{9074291F-480A-491D-BA62-9024940EA75E}"/>
    <cellStyle name="Normal 2 2 22 2 3 6" xfId="47316" xr:uid="{282942D3-4A52-4C6B-8E56-5D5E15FFC1EE}"/>
    <cellStyle name="Normal 2 2 22 2 4" xfId="3252" xr:uid="{C83BA098-A39D-4670-9302-29238D1B081B}"/>
    <cellStyle name="Normal 2 2 22 2 4 2" xfId="6154" xr:uid="{7B75A5D9-5D26-4404-A4FD-44A7330437B0}"/>
    <cellStyle name="Normal 2 2 22 2 4 2 2" xfId="14796" xr:uid="{25320865-2E10-4C68-8AB5-C4812C01DE41}"/>
    <cellStyle name="Normal 2 2 22 2 4 2 2 2" xfId="35164" xr:uid="{A51B465A-6223-4215-A02F-49EED37D1E0B}"/>
    <cellStyle name="Normal 2 2 22 2 4 2 3" xfId="21583" xr:uid="{C576BA15-2F7C-4D06-BDEC-9DB36689162C}"/>
    <cellStyle name="Normal 2 2 22 2 4 2 3 2" xfId="41951" xr:uid="{922E5B8F-FFA8-44D3-B512-BC5324F8AF57}"/>
    <cellStyle name="Normal 2 2 22 2 4 2 4" xfId="28372" xr:uid="{C2912315-A247-4BB6-884B-CA8BB1F85EBF}"/>
    <cellStyle name="Normal 2 2 22 2 4 2 5" xfId="48740" xr:uid="{D85A7DAB-7B13-4210-9383-0184D17E089F}"/>
    <cellStyle name="Normal 2 2 22 2 4 3" xfId="11948" xr:uid="{5F17C105-33D4-4ACF-A560-A22EBA29C600}"/>
    <cellStyle name="Normal 2 2 22 2 4 3 2" xfId="32316" xr:uid="{A5A71D13-D6C7-4C31-B8A9-2B6DE66095AF}"/>
    <cellStyle name="Normal 2 2 22 2 4 4" xfId="18735" xr:uid="{1B57B493-3303-413A-9677-890713F56C88}"/>
    <cellStyle name="Normal 2 2 22 2 4 4 2" xfId="39103" xr:uid="{3F432D71-E616-42DE-81D3-F80334F44548}"/>
    <cellStyle name="Normal 2 2 22 2 4 5" xfId="25524" xr:uid="{38927108-A900-402C-9742-13F3D418853A}"/>
    <cellStyle name="Normal 2 2 22 2 4 6" xfId="45892" xr:uid="{983FB1A8-46E1-4ACD-80E6-C49BAC67075C}"/>
    <cellStyle name="Normal 2 2 22 2 5" xfId="5442" xr:uid="{64F46B7A-2D32-4C59-93A5-2B14D436D592}"/>
    <cellStyle name="Normal 2 2 22 2 5 2" xfId="14084" xr:uid="{0248E135-90E7-49C1-914C-5E4C7F4B7FCE}"/>
    <cellStyle name="Normal 2 2 22 2 5 2 2" xfId="34452" xr:uid="{25D70899-ADBC-42AB-BA14-C36B835130B1}"/>
    <cellStyle name="Normal 2 2 22 2 5 3" xfId="20871" xr:uid="{668C451E-1C5E-4452-AE98-97603FD8BF9C}"/>
    <cellStyle name="Normal 2 2 22 2 5 3 2" xfId="41239" xr:uid="{FF0DC182-13BA-420F-B330-9730C12851A0}"/>
    <cellStyle name="Normal 2 2 22 2 5 4" xfId="27660" xr:uid="{0AB0D8F9-76D1-486D-9712-836DB928FFE8}"/>
    <cellStyle name="Normal 2 2 22 2 5 5" xfId="48028" xr:uid="{06EB16B2-D8D1-46A0-94C4-479472755069}"/>
    <cellStyle name="Normal 2 2 22 2 6" xfId="2503" xr:uid="{2802D45B-2365-47B9-A140-CE339B7E294D}"/>
    <cellStyle name="Normal 2 2 22 2 6 2" xfId="11236" xr:uid="{D252C135-C3BF-43B9-B88A-EE93FE97D07D}"/>
    <cellStyle name="Normal 2 2 22 2 6 2 2" xfId="31604" xr:uid="{BF3A5DA8-D46B-4EA5-A2D3-C2EEEF324319}"/>
    <cellStyle name="Normal 2 2 22 2 6 3" xfId="18023" xr:uid="{DFFD547D-82AC-4DC5-8451-45257AFA3F1F}"/>
    <cellStyle name="Normal 2 2 22 2 6 3 2" xfId="38391" xr:uid="{6878C22A-A160-4B0E-945C-367605F96FFB}"/>
    <cellStyle name="Normal 2 2 22 2 6 4" xfId="24812" xr:uid="{1F87BF78-767A-42BA-A632-3CC69756886F}"/>
    <cellStyle name="Normal 2 2 22 2 6 5" xfId="45180" xr:uid="{0F206386-9CFB-484F-9B31-7E16BAD16242}"/>
    <cellStyle name="Normal 2 2 22 2 7" xfId="10424" xr:uid="{F3ACA3D1-8582-459D-9590-1CA3683FDF63}"/>
    <cellStyle name="Normal 2 2 22 2 7 2" xfId="30792" xr:uid="{2C2BEACD-D911-489B-BE0E-8EC0B6ECB4CD}"/>
    <cellStyle name="Normal 2 2 22 2 8" xfId="17211" xr:uid="{A53D5AAA-4575-409D-9478-DD0D4105843C}"/>
    <cellStyle name="Normal 2 2 22 2 8 2" xfId="37579" xr:uid="{413CAAFA-1909-4B79-AE9F-BE6AFE571906}"/>
    <cellStyle name="Normal 2 2 22 2 9" xfId="24000" xr:uid="{8F96CE20-46CA-410A-9B5C-0B24C7EBF01C}"/>
    <cellStyle name="Normal 2 2 22 2_Exec Drivers" xfId="9088" xr:uid="{89EFD234-B1BC-4FD8-804A-D0E8386E1B69}"/>
    <cellStyle name="Normal 2 2 22 3" xfId="3628" xr:uid="{A023C2C0-86B0-4816-BD32-E314D05B0904}"/>
    <cellStyle name="Normal 2 2 22 3 2" xfId="6512" xr:uid="{6CB45586-F8F9-4080-A00B-AEA1A222D822}"/>
    <cellStyle name="Normal 2 2 22 3 2 2" xfId="15154" xr:uid="{2CB49C4E-6258-450C-80CC-49548A2411BA}"/>
    <cellStyle name="Normal 2 2 22 3 2 2 2" xfId="35522" xr:uid="{205F20EB-BCFD-4F62-BFB9-BD91C5F1FBB1}"/>
    <cellStyle name="Normal 2 2 22 3 2 3" xfId="21941" xr:uid="{C811274E-59EE-4013-AC15-EE253146C77F}"/>
    <cellStyle name="Normal 2 2 22 3 2 3 2" xfId="42309" xr:uid="{6D8B2119-43ED-4F74-A2C8-E7ACBDAD767B}"/>
    <cellStyle name="Normal 2 2 22 3 2 4" xfId="28730" xr:uid="{68811EC7-A79D-4EAC-9FA6-E21FC52CDB7B}"/>
    <cellStyle name="Normal 2 2 22 3 2 5" xfId="49098" xr:uid="{D0E34F76-FB09-4824-AB48-D1D8E3CC9D78}"/>
    <cellStyle name="Normal 2 2 22 3 3" xfId="12306" xr:uid="{8922255D-B6E9-4B43-9844-9BE1871CF86C}"/>
    <cellStyle name="Normal 2 2 22 3 3 2" xfId="32674" xr:uid="{BABEBB0E-FD11-4856-ABC2-A90B4D745FE3}"/>
    <cellStyle name="Normal 2 2 22 3 4" xfId="19093" xr:uid="{0D1083F4-3CDB-48A3-B7AB-B383C97395F9}"/>
    <cellStyle name="Normal 2 2 22 3 4 2" xfId="39461" xr:uid="{9BD8A364-21ED-415B-A702-9D6C2CB65EFB}"/>
    <cellStyle name="Normal 2 2 22 3 5" xfId="25882" xr:uid="{13D8DE85-8A55-466D-A5FA-E5C8A7A526B4}"/>
    <cellStyle name="Normal 2 2 22 3 6" xfId="46250" xr:uid="{2E0B9842-B875-4EE5-BA00-95ED39CD8ED2}"/>
    <cellStyle name="Normal 2 2 22 3_Exec Drivers" xfId="8085" xr:uid="{62D3BC3D-B74A-4BC1-9E6C-4B4B91764DFF}"/>
    <cellStyle name="Normal 2 2 22 4" xfId="4376" xr:uid="{1D662265-13BA-4FB6-AFDB-6BF735265B3C}"/>
    <cellStyle name="Normal 2 2 22 4 2" xfId="7224" xr:uid="{7728CBA2-917B-48AB-8133-1BE5091C1418}"/>
    <cellStyle name="Normal 2 2 22 4 2 2" xfId="15866" xr:uid="{FD6D80FA-37EC-4BF6-BBBC-7C6FF406C0BF}"/>
    <cellStyle name="Normal 2 2 22 4 2 2 2" xfId="36234" xr:uid="{A5CB3A76-4369-4BAC-AB74-C1D09407FFDC}"/>
    <cellStyle name="Normal 2 2 22 4 2 3" xfId="22653" xr:uid="{C3B8FF11-CB11-4B07-81A8-B569748ECB66}"/>
    <cellStyle name="Normal 2 2 22 4 2 3 2" xfId="43021" xr:uid="{189A0B86-244E-41B5-8730-D700B9A78812}"/>
    <cellStyle name="Normal 2 2 22 4 2 4" xfId="29442" xr:uid="{E805BD6B-F0A7-4F92-B8F9-80CD12BFE632}"/>
    <cellStyle name="Normal 2 2 22 4 2 5" xfId="49810" xr:uid="{7021A6CD-A3F5-4C55-8C5F-F9DB764034BB}"/>
    <cellStyle name="Normal 2 2 22 4 3" xfId="13018" xr:uid="{81C870DA-49D7-487F-BB60-B7D26FFC0FFE}"/>
    <cellStyle name="Normal 2 2 22 4 3 2" xfId="33386" xr:uid="{6E64E442-3BEC-4020-8BD8-4EA0639C7FE3}"/>
    <cellStyle name="Normal 2 2 22 4 4" xfId="19805" xr:uid="{B0639C5F-35FB-45A7-8119-24B1F8B82FAD}"/>
    <cellStyle name="Normal 2 2 22 4 4 2" xfId="40173" xr:uid="{5AC98FCB-82EF-4D84-B325-E2997836F83D}"/>
    <cellStyle name="Normal 2 2 22 4 5" xfId="26594" xr:uid="{4A602D25-A994-47AE-BB2C-4FB7F0A8BB03}"/>
    <cellStyle name="Normal 2 2 22 4 6" xfId="46962" xr:uid="{34F9B304-F274-48CA-B615-94390CAC3A2A}"/>
    <cellStyle name="Normal 2 2 22 5" xfId="2880" xr:uid="{6263C152-28A3-4381-8AD8-A471ECA5C9A2}"/>
    <cellStyle name="Normal 2 2 22 5 2" xfId="5800" xr:uid="{F6ED283B-3862-4E0D-921A-3687B8502439}"/>
    <cellStyle name="Normal 2 2 22 5 2 2" xfId="14442" xr:uid="{791F4558-5862-4E0F-9634-2920D9C1858E}"/>
    <cellStyle name="Normal 2 2 22 5 2 2 2" xfId="34810" xr:uid="{58F9CBEB-0565-4974-92F7-2207989BC38C}"/>
    <cellStyle name="Normal 2 2 22 5 2 3" xfId="21229" xr:uid="{9B68143F-4AF8-4CE3-BD92-23C12BDD0B6E}"/>
    <cellStyle name="Normal 2 2 22 5 2 3 2" xfId="41597" xr:uid="{57797A4D-3C7D-44ED-886F-90215A23C254}"/>
    <cellStyle name="Normal 2 2 22 5 2 4" xfId="28018" xr:uid="{6B426DD0-7AD0-48D5-A0ED-D302731BF495}"/>
    <cellStyle name="Normal 2 2 22 5 2 5" xfId="48386" xr:uid="{3015FF6B-2E70-4D33-B052-D7773B624AFA}"/>
    <cellStyle name="Normal 2 2 22 5 3" xfId="11594" xr:uid="{552187B2-DC67-461F-A213-0D2AB7835F7A}"/>
    <cellStyle name="Normal 2 2 22 5 3 2" xfId="31962" xr:uid="{727430CB-4FCF-4011-85F6-A27D31D6353B}"/>
    <cellStyle name="Normal 2 2 22 5 4" xfId="18381" xr:uid="{BCA58227-4768-44C1-97F6-8207B2E3BC72}"/>
    <cellStyle name="Normal 2 2 22 5 4 2" xfId="38749" xr:uid="{63B52DC1-7AA5-46FB-ABBE-DE8FC64B2DF5}"/>
    <cellStyle name="Normal 2 2 22 5 5" xfId="25170" xr:uid="{7FF8756A-DEDF-4251-9EDF-9DC030000DFD}"/>
    <cellStyle name="Normal 2 2 22 5 6" xfId="45538" xr:uid="{C7887C22-6898-44CF-840A-6C73A4019967}"/>
    <cellStyle name="Normal 2 2 22 6" xfId="5088" xr:uid="{404D52DE-FF2F-440A-9373-3A08040BC757}"/>
    <cellStyle name="Normal 2 2 22 6 2" xfId="13730" xr:uid="{1984D00A-D50F-4EFC-8CCB-5D0A295662CB}"/>
    <cellStyle name="Normal 2 2 22 6 2 2" xfId="34098" xr:uid="{A45D6DC8-BFCC-4A0D-9E35-4124CFA03A1B}"/>
    <cellStyle name="Normal 2 2 22 6 3" xfId="20517" xr:uid="{4FCD1213-8F1C-4FEC-847B-ABEAF0F00280}"/>
    <cellStyle name="Normal 2 2 22 6 3 2" xfId="40885" xr:uid="{646F93E6-A8EA-43CE-9B78-F01599B4C718}"/>
    <cellStyle name="Normal 2 2 22 6 4" xfId="27306" xr:uid="{ADA2F59D-ECCB-4184-9153-88AD93FE9820}"/>
    <cellStyle name="Normal 2 2 22 6 5" xfId="47674" xr:uid="{65D886F6-B687-4B44-913A-71F65C90ADC7}"/>
    <cellStyle name="Normal 2 2 22 7" xfId="2001" xr:uid="{16C07025-0894-43CE-813B-3F15A759A7EF}"/>
    <cellStyle name="Normal 2 2 22 7 2" xfId="10882" xr:uid="{17FA732B-E77D-4E70-8029-ED5969293B30}"/>
    <cellStyle name="Normal 2 2 22 7 2 2" xfId="31250" xr:uid="{F99FB73D-F0B8-4AFF-92FC-A19337B6FF6A}"/>
    <cellStyle name="Normal 2 2 22 7 3" xfId="17669" xr:uid="{2264747C-8304-4F21-A383-CABBC6F8E3E1}"/>
    <cellStyle name="Normal 2 2 22 7 3 2" xfId="38037" xr:uid="{37FB9178-9EEB-434F-9D14-F2A8F6752755}"/>
    <cellStyle name="Normal 2 2 22 7 4" xfId="24458" xr:uid="{3B1BE0AD-0561-4AA1-AEF7-53EF9609825B}"/>
    <cellStyle name="Normal 2 2 22 7 5" xfId="44826" xr:uid="{52F6AE75-596A-4E25-8595-585B31D2C87A}"/>
    <cellStyle name="Normal 2 2 22 8" xfId="9840" xr:uid="{FEE85718-319C-4A6F-8F97-B588026A524D}"/>
    <cellStyle name="Normal 2 2 22 8 2" xfId="30208" xr:uid="{7B660B50-A40B-49EF-A342-F963867682D2}"/>
    <cellStyle name="Normal 2 2 22 9" xfId="16628" xr:uid="{1643A56B-BFD5-4A06-8C22-F29C97B150AC}"/>
    <cellStyle name="Normal 2 2 22 9 2" xfId="36996" xr:uid="{025DF8BB-34E3-42D5-9BB9-D9B3822C1853}"/>
    <cellStyle name="Normal 2 2 22_Exec Drivers" xfId="8450" xr:uid="{DECDDE34-EBA3-42E3-B223-9A5414ADFE31}"/>
    <cellStyle name="Normal 2 2 23" xfId="262" xr:uid="{495D3E2F-97A7-4F0B-8868-A3A8F8FC49D0}"/>
    <cellStyle name="Normal 2 2 23 10" xfId="23424" xr:uid="{92B0889A-598B-4BC3-BB66-D267767CBD11}"/>
    <cellStyle name="Normal 2 2 23 11" xfId="43792" xr:uid="{FAF8728B-2A27-498A-A1A2-E626C51DA46A}"/>
    <cellStyle name="Normal 2 2 23 2" xfId="1515" xr:uid="{7C342868-22BA-49E6-AC0F-D9762E42A56A}"/>
    <cellStyle name="Normal 2 2 23 2 10" xfId="44375" xr:uid="{633DEC11-3093-46F0-AD93-A745C4461C5A}"/>
    <cellStyle name="Normal 2 2 23 2 2" xfId="3993" xr:uid="{7120117B-587C-4931-BAB8-DA527B52E26E}"/>
    <cellStyle name="Normal 2 2 23 2 2 2" xfId="6859" xr:uid="{7E3B96CB-44F2-4595-B672-DA4D34FAA912}"/>
    <cellStyle name="Normal 2 2 23 2 2 2 2" xfId="15501" xr:uid="{E3827F7D-E19B-4041-88B6-78A29E96FAA2}"/>
    <cellStyle name="Normal 2 2 23 2 2 2 2 2" xfId="35869" xr:uid="{DD77A557-EC4A-44B9-8196-92812B8840E2}"/>
    <cellStyle name="Normal 2 2 23 2 2 2 3" xfId="22288" xr:uid="{02BF19D8-A179-4D0F-8E2F-FCFC4F52141D}"/>
    <cellStyle name="Normal 2 2 23 2 2 2 3 2" xfId="42656" xr:uid="{DC56F059-A6DB-4EBA-9584-264E2BC26838}"/>
    <cellStyle name="Normal 2 2 23 2 2 2 4" xfId="29077" xr:uid="{FF4E637E-082D-4797-847F-D26CA1F11A6C}"/>
    <cellStyle name="Normal 2 2 23 2 2 2 5" xfId="49445" xr:uid="{75CB1349-243A-442D-B453-2BC85D08DB96}"/>
    <cellStyle name="Normal 2 2 23 2 2 3" xfId="12653" xr:uid="{3C07EA76-3A5B-455D-9A90-560922109958}"/>
    <cellStyle name="Normal 2 2 23 2 2 3 2" xfId="33021" xr:uid="{0ABE9FB8-C754-4F27-A789-2D253030A4B0}"/>
    <cellStyle name="Normal 2 2 23 2 2 4" xfId="19440" xr:uid="{711E467B-E869-4B91-ABA6-1EE178D8BE3A}"/>
    <cellStyle name="Normal 2 2 23 2 2 4 2" xfId="39808" xr:uid="{7715E2FF-824B-47F0-AFA6-4ADD8C97F8DD}"/>
    <cellStyle name="Normal 2 2 23 2 2 5" xfId="26229" xr:uid="{09FEB246-724E-4B55-99D2-A78AB86EBD25}"/>
    <cellStyle name="Normal 2 2 23 2 2 6" xfId="46597" xr:uid="{B73B6B7A-3004-42E5-8364-C00ECA5C510D}"/>
    <cellStyle name="Normal 2 2 23 2 2_Exec Drivers" xfId="8793" xr:uid="{9AA327BF-E880-4FF5-A379-D73EE3E09F12}"/>
    <cellStyle name="Normal 2 2 23 2 3" xfId="4723" xr:uid="{F3A8C3DA-7386-47A8-9898-6A49FEB35BC0}"/>
    <cellStyle name="Normal 2 2 23 2 3 2" xfId="7571" xr:uid="{1EFCA94C-580C-45A2-B23F-8663A670A377}"/>
    <cellStyle name="Normal 2 2 23 2 3 2 2" xfId="16213" xr:uid="{96923124-59B2-44FD-85E5-BF48D55570B2}"/>
    <cellStyle name="Normal 2 2 23 2 3 2 2 2" xfId="36581" xr:uid="{6761E797-8BC9-45E7-868C-0FA40D7CC0AE}"/>
    <cellStyle name="Normal 2 2 23 2 3 2 3" xfId="23000" xr:uid="{6DFA21AF-4250-47C2-A9A5-FF6377FE1FA0}"/>
    <cellStyle name="Normal 2 2 23 2 3 2 3 2" xfId="43368" xr:uid="{390FED9A-9B81-47D8-8FCC-12BD21D25ACB}"/>
    <cellStyle name="Normal 2 2 23 2 3 2 4" xfId="29789" xr:uid="{973E4E21-B99A-473B-B771-17D042405EBF}"/>
    <cellStyle name="Normal 2 2 23 2 3 2 5" xfId="50157" xr:uid="{BC4B0423-85EB-433F-896A-D78528B1023D}"/>
    <cellStyle name="Normal 2 2 23 2 3 3" xfId="13365" xr:uid="{E5E91475-C6A5-4205-B8EE-AFD3FB2E1AC2}"/>
    <cellStyle name="Normal 2 2 23 2 3 3 2" xfId="33733" xr:uid="{7E7BF498-9F4C-48BB-BE5C-A12E54E907D3}"/>
    <cellStyle name="Normal 2 2 23 2 3 4" xfId="20152" xr:uid="{88129FBD-DAF6-44AA-B57C-D8DFA529C95D}"/>
    <cellStyle name="Normal 2 2 23 2 3 4 2" xfId="40520" xr:uid="{CA06DCAD-AF0F-4E8C-8A36-94037BC01007}"/>
    <cellStyle name="Normal 2 2 23 2 3 5" xfId="26941" xr:uid="{F549E11F-E108-454F-A850-40EAB205E558}"/>
    <cellStyle name="Normal 2 2 23 2 3 6" xfId="47309" xr:uid="{C235676F-7C7D-42E1-A9C6-49B7C14953AD}"/>
    <cellStyle name="Normal 2 2 23 2 4" xfId="3245" xr:uid="{F6F55CD3-98AB-42BE-BA6E-FB61722F345F}"/>
    <cellStyle name="Normal 2 2 23 2 4 2" xfId="6147" xr:uid="{ECB9F1B3-EBA6-41C5-90CE-5DE594C729BA}"/>
    <cellStyle name="Normal 2 2 23 2 4 2 2" xfId="14789" xr:uid="{CE7B3638-09C8-4FA8-A3B3-13D30033CA9B}"/>
    <cellStyle name="Normal 2 2 23 2 4 2 2 2" xfId="35157" xr:uid="{7BFBA9B7-7AE5-4631-89D8-6C18E77FDB89}"/>
    <cellStyle name="Normal 2 2 23 2 4 2 3" xfId="21576" xr:uid="{1A43F977-88F5-4C71-B66C-C01DF78CB56E}"/>
    <cellStyle name="Normal 2 2 23 2 4 2 3 2" xfId="41944" xr:uid="{F908973C-4F46-44E6-96C3-88332BFBB85A}"/>
    <cellStyle name="Normal 2 2 23 2 4 2 4" xfId="28365" xr:uid="{66030D0A-856A-48FF-960C-07A9FCECC265}"/>
    <cellStyle name="Normal 2 2 23 2 4 2 5" xfId="48733" xr:uid="{0BAF48DE-514B-48FD-83CE-37644C556432}"/>
    <cellStyle name="Normal 2 2 23 2 4 3" xfId="11941" xr:uid="{938A8BD3-37F0-4E1F-A27F-58DE6BFD8D8E}"/>
    <cellStyle name="Normal 2 2 23 2 4 3 2" xfId="32309" xr:uid="{30315A76-CC2D-4077-970E-E171D01B2BDE}"/>
    <cellStyle name="Normal 2 2 23 2 4 4" xfId="18728" xr:uid="{0935EDD9-BFA6-4B42-A801-9E4B77DF4467}"/>
    <cellStyle name="Normal 2 2 23 2 4 4 2" xfId="39096" xr:uid="{0C233CA1-131E-40B6-8BF2-B0C3E83DD918}"/>
    <cellStyle name="Normal 2 2 23 2 4 5" xfId="25517" xr:uid="{1A2730E1-2916-4F66-824F-B61FD4C1520F}"/>
    <cellStyle name="Normal 2 2 23 2 4 6" xfId="45885" xr:uid="{E605B0E1-3ED4-44B6-BF37-BEC92CB14B9B}"/>
    <cellStyle name="Normal 2 2 23 2 5" xfId="5435" xr:uid="{2DC7A267-6372-4292-9C7D-CEDA83DDF38C}"/>
    <cellStyle name="Normal 2 2 23 2 5 2" xfId="14077" xr:uid="{93E7E719-639D-47E7-A487-FFBBD267E8B3}"/>
    <cellStyle name="Normal 2 2 23 2 5 2 2" xfId="34445" xr:uid="{5EE9E258-B61D-452F-BC11-E26ADA2FE41A}"/>
    <cellStyle name="Normal 2 2 23 2 5 3" xfId="20864" xr:uid="{2B43E58F-225A-43E2-90CB-6B2E4C231572}"/>
    <cellStyle name="Normal 2 2 23 2 5 3 2" xfId="41232" xr:uid="{CC2AE135-C187-4AD7-BCA6-897081C82181}"/>
    <cellStyle name="Normal 2 2 23 2 5 4" xfId="27653" xr:uid="{1BC7627C-13D6-4F6F-8C15-67C0EE7CF865}"/>
    <cellStyle name="Normal 2 2 23 2 5 5" xfId="48021" xr:uid="{586C3F58-A665-4CAF-987D-406B0B82D9E1}"/>
    <cellStyle name="Normal 2 2 23 2 6" xfId="2496" xr:uid="{EE75F8BB-F277-4816-A06B-2D8255BC3936}"/>
    <cellStyle name="Normal 2 2 23 2 6 2" xfId="11229" xr:uid="{ABC3FFE9-BFC5-4D40-8E3C-92E831BB5EA1}"/>
    <cellStyle name="Normal 2 2 23 2 6 2 2" xfId="31597" xr:uid="{8F8E3256-3858-40B9-BF7F-C72D1003BAE3}"/>
    <cellStyle name="Normal 2 2 23 2 6 3" xfId="18016" xr:uid="{0DF3EFEF-3C02-4DCD-96C1-885C3A27569C}"/>
    <cellStyle name="Normal 2 2 23 2 6 3 2" xfId="38384" xr:uid="{3D383F1E-1BDA-4ECA-AFF8-FFDE25C8F00F}"/>
    <cellStyle name="Normal 2 2 23 2 6 4" xfId="24805" xr:uid="{F0FDAB69-69DD-42A7-8D69-D94F33800699}"/>
    <cellStyle name="Normal 2 2 23 2 6 5" xfId="45173" xr:uid="{E02A68E7-4837-4E10-A200-E55985A3FDFF}"/>
    <cellStyle name="Normal 2 2 23 2 7" xfId="10431" xr:uid="{E10A5366-F3EF-42E4-815A-19AC5C6B3164}"/>
    <cellStyle name="Normal 2 2 23 2 7 2" xfId="30799" xr:uid="{28546967-08ED-4B07-8FB0-A2F25D6565DF}"/>
    <cellStyle name="Normal 2 2 23 2 8" xfId="17218" xr:uid="{8105C37F-B680-499D-9195-80E14F046A15}"/>
    <cellStyle name="Normal 2 2 23 2 8 2" xfId="37586" xr:uid="{6A5AFA1F-1417-46A8-A381-184868F40DE6}"/>
    <cellStyle name="Normal 2 2 23 2 9" xfId="24007" xr:uid="{FB82F5A1-E131-41B6-9497-FBCE909C34E0}"/>
    <cellStyle name="Normal 2 2 23 2_Exec Drivers" xfId="8119" xr:uid="{A3C290D9-4DE9-40EB-9D9B-8A05DDB27989}"/>
    <cellStyle name="Normal 2 2 23 3" xfId="3629" xr:uid="{4BFED0E8-8A8A-48A4-A0D9-3E391EAF6CC1}"/>
    <cellStyle name="Normal 2 2 23 3 2" xfId="6513" xr:uid="{16925B90-6B39-4D50-8DB1-06F49AF20C57}"/>
    <cellStyle name="Normal 2 2 23 3 2 2" xfId="15155" xr:uid="{2FC0D1F5-0F41-4BAF-B052-EDB808F40DAE}"/>
    <cellStyle name="Normal 2 2 23 3 2 2 2" xfId="35523" xr:uid="{6C67EDCD-1D35-4599-91C8-B9B0BBDAF6F5}"/>
    <cellStyle name="Normal 2 2 23 3 2 3" xfId="21942" xr:uid="{1D068F28-C580-46B6-868F-25A8C57DE00B}"/>
    <cellStyle name="Normal 2 2 23 3 2 3 2" xfId="42310" xr:uid="{4DED9C7F-0215-4CCA-8142-84976A182203}"/>
    <cellStyle name="Normal 2 2 23 3 2 4" xfId="28731" xr:uid="{ED9D2355-1C16-459F-8FF4-8DE70F255B6A}"/>
    <cellStyle name="Normal 2 2 23 3 2 5" xfId="49099" xr:uid="{7B5891B9-F42E-4853-BCE0-B06A82444822}"/>
    <cellStyle name="Normal 2 2 23 3 3" xfId="12307" xr:uid="{1E33F1F6-7C86-45D3-B786-F9233CA3E552}"/>
    <cellStyle name="Normal 2 2 23 3 3 2" xfId="32675" xr:uid="{10A5A494-1621-416A-8C3A-75FBA41CA2FB}"/>
    <cellStyle name="Normal 2 2 23 3 4" xfId="19094" xr:uid="{745DEEBE-54A3-4645-B0CB-996205E126F7}"/>
    <cellStyle name="Normal 2 2 23 3 4 2" xfId="39462" xr:uid="{5320A132-EE23-4A4C-9544-45598F585D56}"/>
    <cellStyle name="Normal 2 2 23 3 5" xfId="25883" xr:uid="{30448AA9-075A-4C3A-9E75-4805F507C8C7}"/>
    <cellStyle name="Normal 2 2 23 3 6" xfId="46251" xr:uid="{4B23488B-9096-40AF-850A-9F3DF69F9808}"/>
    <cellStyle name="Normal 2 2 23 3_Exec Drivers" xfId="9032" xr:uid="{92875BFA-46B0-4015-BDAA-FE3B549B9A19}"/>
    <cellStyle name="Normal 2 2 23 4" xfId="4377" xr:uid="{26675861-B695-4795-83BC-6DAF364094D6}"/>
    <cellStyle name="Normal 2 2 23 4 2" xfId="7225" xr:uid="{0586438A-2D8B-438B-A06F-A5494EB5F406}"/>
    <cellStyle name="Normal 2 2 23 4 2 2" xfId="15867" xr:uid="{5EB744F9-0F50-453F-AD24-51290DFF7CC8}"/>
    <cellStyle name="Normal 2 2 23 4 2 2 2" xfId="36235" xr:uid="{B9DAD225-8054-4B38-81C4-26394C2695F3}"/>
    <cellStyle name="Normal 2 2 23 4 2 3" xfId="22654" xr:uid="{85839942-78BE-44CE-9091-9C3ADD2B10F1}"/>
    <cellStyle name="Normal 2 2 23 4 2 3 2" xfId="43022" xr:uid="{1ADC4543-B5C4-4E90-B42E-31441E5673F3}"/>
    <cellStyle name="Normal 2 2 23 4 2 4" xfId="29443" xr:uid="{51EC044C-CA9F-487F-BC58-361EB008BB60}"/>
    <cellStyle name="Normal 2 2 23 4 2 5" xfId="49811" xr:uid="{0A02EB85-323A-4409-9EA7-BCFDFC90B953}"/>
    <cellStyle name="Normal 2 2 23 4 3" xfId="13019" xr:uid="{49B85C5D-4262-4656-ACF4-E83ED3DD1B4F}"/>
    <cellStyle name="Normal 2 2 23 4 3 2" xfId="33387" xr:uid="{E3444290-9C7D-4963-BF04-D85298038261}"/>
    <cellStyle name="Normal 2 2 23 4 4" xfId="19806" xr:uid="{C90A4410-146A-4226-BF29-BCB000AF0385}"/>
    <cellStyle name="Normal 2 2 23 4 4 2" xfId="40174" xr:uid="{50EEA9EA-B45D-4B70-ADE1-56150A627FF4}"/>
    <cellStyle name="Normal 2 2 23 4 5" xfId="26595" xr:uid="{7606BDFD-1FEB-4EE0-9A00-CD5CA2983896}"/>
    <cellStyle name="Normal 2 2 23 4 6" xfId="46963" xr:uid="{E3464010-AE1B-4368-B04F-1C68C0123824}"/>
    <cellStyle name="Normal 2 2 23 5" xfId="2881" xr:uid="{9CC2E26A-014A-461A-9946-79AFAE83FF63}"/>
    <cellStyle name="Normal 2 2 23 5 2" xfId="5801" xr:uid="{68440CF0-8D85-4900-841A-693D9AE36741}"/>
    <cellStyle name="Normal 2 2 23 5 2 2" xfId="14443" xr:uid="{9E6F2B48-E0EA-40D7-8B8E-0A29D860C73B}"/>
    <cellStyle name="Normal 2 2 23 5 2 2 2" xfId="34811" xr:uid="{F7494B44-5471-4E89-B510-28FA218534F1}"/>
    <cellStyle name="Normal 2 2 23 5 2 3" xfId="21230" xr:uid="{198DE34B-920C-4974-9553-1FEA7613EEF8}"/>
    <cellStyle name="Normal 2 2 23 5 2 3 2" xfId="41598" xr:uid="{9252DC9B-89A7-41AF-8FED-6027C0B3F7B6}"/>
    <cellStyle name="Normal 2 2 23 5 2 4" xfId="28019" xr:uid="{46907DEE-25FB-4672-9848-4B9400F41A7C}"/>
    <cellStyle name="Normal 2 2 23 5 2 5" xfId="48387" xr:uid="{C01E4BE2-9910-4AB8-A7C6-AF72B88EECDC}"/>
    <cellStyle name="Normal 2 2 23 5 3" xfId="11595" xr:uid="{60B942AB-1744-4801-81E8-84E4FD2D9AD9}"/>
    <cellStyle name="Normal 2 2 23 5 3 2" xfId="31963" xr:uid="{68672652-8E88-4373-B563-091F87817C78}"/>
    <cellStyle name="Normal 2 2 23 5 4" xfId="18382" xr:uid="{16A7BDDD-CBDA-4A42-8DB9-6C43395BC881}"/>
    <cellStyle name="Normal 2 2 23 5 4 2" xfId="38750" xr:uid="{8D52F168-6966-4141-B905-56962ADB081D}"/>
    <cellStyle name="Normal 2 2 23 5 5" xfId="25171" xr:uid="{D22E495A-C21B-4191-8DD5-9D222EE793D4}"/>
    <cellStyle name="Normal 2 2 23 5 6" xfId="45539" xr:uid="{35E3A0EA-991C-479C-80BF-4C4E458B0CCC}"/>
    <cellStyle name="Normal 2 2 23 6" xfId="5089" xr:uid="{F80BD74A-E031-4884-982D-2EFC6F457421}"/>
    <cellStyle name="Normal 2 2 23 6 2" xfId="13731" xr:uid="{A62270F5-E8CB-4021-8D4B-9AF152D596DE}"/>
    <cellStyle name="Normal 2 2 23 6 2 2" xfId="34099" xr:uid="{2B5C58BA-80F3-40BF-9A91-0A345C2EE2B9}"/>
    <cellStyle name="Normal 2 2 23 6 3" xfId="20518" xr:uid="{712E5ABB-C8E1-495C-A8A7-75D129AE7CC9}"/>
    <cellStyle name="Normal 2 2 23 6 3 2" xfId="40886" xr:uid="{CD12A27E-8759-4422-9D5F-F4EBEB83650E}"/>
    <cellStyle name="Normal 2 2 23 6 4" xfId="27307" xr:uid="{586523A5-2D7D-4625-8A4C-096C25FFA7E2}"/>
    <cellStyle name="Normal 2 2 23 6 5" xfId="47675" xr:uid="{17D75708-7AAB-4724-8700-763AB4A8545E}"/>
    <cellStyle name="Normal 2 2 23 7" xfId="2002" xr:uid="{2374087F-E6B1-4114-8540-D639934EA1BB}"/>
    <cellStyle name="Normal 2 2 23 7 2" xfId="10883" xr:uid="{1A0F39B7-87B4-4396-A87D-1426B2A3A144}"/>
    <cellStyle name="Normal 2 2 23 7 2 2" xfId="31251" xr:uid="{8ABBB09F-6AC0-4165-9ABD-1F1D6B3A87D1}"/>
    <cellStyle name="Normal 2 2 23 7 3" xfId="17670" xr:uid="{11A6747A-5874-4C7A-B760-FF3680C5394D}"/>
    <cellStyle name="Normal 2 2 23 7 3 2" xfId="38038" xr:uid="{CE635EE5-3A64-4824-94A9-968474CA3383}"/>
    <cellStyle name="Normal 2 2 23 7 4" xfId="24459" xr:uid="{6A759968-2EFD-4C73-A401-7AA780CA9F69}"/>
    <cellStyle name="Normal 2 2 23 7 5" xfId="44827" xr:uid="{0C760566-B00F-4051-92FE-36A049AB6BE3}"/>
    <cellStyle name="Normal 2 2 23 8" xfId="9847" xr:uid="{04A689BA-9F77-4CE0-A7F5-65965F9F689E}"/>
    <cellStyle name="Normal 2 2 23 8 2" xfId="30215" xr:uid="{5BE4D47D-9A09-4CBE-B4F5-ABA11D426F66}"/>
    <cellStyle name="Normal 2 2 23 9" xfId="16635" xr:uid="{AE9C74B5-33A3-426A-B6D7-8DAD0F1520B9}"/>
    <cellStyle name="Normal 2 2 23 9 2" xfId="37003" xr:uid="{27677022-06BA-4F8B-8F8D-8FB5451CE98A}"/>
    <cellStyle name="Normal 2 2 23_Exec Drivers" xfId="1998" xr:uid="{37FFE4E3-7DEC-4502-884C-936611877354}"/>
    <cellStyle name="Normal 2 2 24" xfId="275" xr:uid="{BEC443D2-5ACE-4F75-A93D-0C283E12269E}"/>
    <cellStyle name="Normal 2 2 24 10" xfId="23431" xr:uid="{4200F930-1F1D-4DD7-A9C8-0098EB91817A}"/>
    <cellStyle name="Normal 2 2 24 11" xfId="43799" xr:uid="{1270836E-60D1-47E4-9C15-0DECDA76ED23}"/>
    <cellStyle name="Normal 2 2 24 2" xfId="1522" xr:uid="{E0A46DF5-6ABD-432F-B8B0-E87E7F79F806}"/>
    <cellStyle name="Normal 2 2 24 2 10" xfId="44382" xr:uid="{4316091B-3B37-4F50-AF5A-7339C7C25DE4}"/>
    <cellStyle name="Normal 2 2 24 2 2" xfId="3980" xr:uid="{034454E5-4C0A-47F8-A47C-298F5B59496F}"/>
    <cellStyle name="Normal 2 2 24 2 2 2" xfId="6852" xr:uid="{D2F6451D-1AF0-4CCE-81CC-059BC6B9AB51}"/>
    <cellStyle name="Normal 2 2 24 2 2 2 2" xfId="15494" xr:uid="{A7FD7999-C66F-48C1-8D15-A9916DED1FB8}"/>
    <cellStyle name="Normal 2 2 24 2 2 2 2 2" xfId="35862" xr:uid="{B2A7CA5A-5418-49EC-AEC2-115A1092568C}"/>
    <cellStyle name="Normal 2 2 24 2 2 2 3" xfId="22281" xr:uid="{C6DFA34F-C8A8-4C49-B730-C5ADB54FFF2B}"/>
    <cellStyle name="Normal 2 2 24 2 2 2 3 2" xfId="42649" xr:uid="{950EB329-3096-403B-B07B-A6F0CBE144A6}"/>
    <cellStyle name="Normal 2 2 24 2 2 2 4" xfId="29070" xr:uid="{97BE5AFA-EE83-4D8D-9614-E395BA26F380}"/>
    <cellStyle name="Normal 2 2 24 2 2 2 5" xfId="49438" xr:uid="{7F96C3E0-9580-4725-921A-8957AB86D441}"/>
    <cellStyle name="Normal 2 2 24 2 2 3" xfId="12646" xr:uid="{EF134506-3CBF-49DF-BA7E-3056D387C8CA}"/>
    <cellStyle name="Normal 2 2 24 2 2 3 2" xfId="33014" xr:uid="{FFDB491B-897E-49BA-9DAC-338ADBF3A237}"/>
    <cellStyle name="Normal 2 2 24 2 2 4" xfId="19433" xr:uid="{3B2079F7-DA76-4080-A991-6F194EED1431}"/>
    <cellStyle name="Normal 2 2 24 2 2 4 2" xfId="39801" xr:uid="{EF234799-9216-4019-8F78-306951EBFD62}"/>
    <cellStyle name="Normal 2 2 24 2 2 5" xfId="26222" xr:uid="{5ACE9DFD-6F4F-4F56-A8DE-0EAFD78CC916}"/>
    <cellStyle name="Normal 2 2 24 2 2 6" xfId="46590" xr:uid="{BC4DBE10-3354-45E8-BB12-39E1EFD4123D}"/>
    <cellStyle name="Normal 2 2 24 2 2_Exec Drivers" xfId="8884" xr:uid="{3153397F-A4B6-46E4-892F-6F45F16E0332}"/>
    <cellStyle name="Normal 2 2 24 2 3" xfId="4716" xr:uid="{E523C586-FA26-47CD-8A3D-2864C6B609B3}"/>
    <cellStyle name="Normal 2 2 24 2 3 2" xfId="7564" xr:uid="{0EF10F7E-506B-4319-859D-700A34B1A1A2}"/>
    <cellStyle name="Normal 2 2 24 2 3 2 2" xfId="16206" xr:uid="{C479CE3F-EA40-4B7A-8E9E-FAD848ABE0B7}"/>
    <cellStyle name="Normal 2 2 24 2 3 2 2 2" xfId="36574" xr:uid="{576B982B-B777-49AA-9C61-61A798FA5037}"/>
    <cellStyle name="Normal 2 2 24 2 3 2 3" xfId="22993" xr:uid="{6811745E-6BB8-4955-850E-7C32F062E6F3}"/>
    <cellStyle name="Normal 2 2 24 2 3 2 3 2" xfId="43361" xr:uid="{3F662FA9-A1A0-4F64-9EA8-3C9ACFCA23B2}"/>
    <cellStyle name="Normal 2 2 24 2 3 2 4" xfId="29782" xr:uid="{4FB9ECF8-1642-4BA7-91CD-66A47B2BC957}"/>
    <cellStyle name="Normal 2 2 24 2 3 2 5" xfId="50150" xr:uid="{C5E7D617-EECE-4185-8A0E-5892E7C9CF9C}"/>
    <cellStyle name="Normal 2 2 24 2 3 3" xfId="13358" xr:uid="{3B1FAE6F-3AFC-4A30-9180-5A3304F337F4}"/>
    <cellStyle name="Normal 2 2 24 2 3 3 2" xfId="33726" xr:uid="{F91CE6EE-0AB6-4212-AB41-374C6E0C0815}"/>
    <cellStyle name="Normal 2 2 24 2 3 4" xfId="20145" xr:uid="{DDEA2FF9-F4AB-492A-8793-723A5407B1DA}"/>
    <cellStyle name="Normal 2 2 24 2 3 4 2" xfId="40513" xr:uid="{395F250C-C940-41E5-8ECC-3094A43582D5}"/>
    <cellStyle name="Normal 2 2 24 2 3 5" xfId="26934" xr:uid="{185C7DB6-A50B-4481-B169-B762E161ABBC}"/>
    <cellStyle name="Normal 2 2 24 2 3 6" xfId="47302" xr:uid="{752B0CE7-6659-4F1B-A668-0268FC2BD2F5}"/>
    <cellStyle name="Normal 2 2 24 2 4" xfId="3232" xr:uid="{B644486F-7503-456A-9013-0761535AFF6E}"/>
    <cellStyle name="Normal 2 2 24 2 4 2" xfId="6140" xr:uid="{9D561B3F-FA39-4E38-8DCE-9A7955B1F7BC}"/>
    <cellStyle name="Normal 2 2 24 2 4 2 2" xfId="14782" xr:uid="{B517DDDD-20E7-4DA3-A62D-11839FE429AF}"/>
    <cellStyle name="Normal 2 2 24 2 4 2 2 2" xfId="35150" xr:uid="{EF5D24F1-1FD5-4C59-8889-97E8832AEBD7}"/>
    <cellStyle name="Normal 2 2 24 2 4 2 3" xfId="21569" xr:uid="{3222B291-362C-426D-A4EA-0D8FBAB1CB18}"/>
    <cellStyle name="Normal 2 2 24 2 4 2 3 2" xfId="41937" xr:uid="{DC6AC714-A5D0-41CB-BC29-38620278F756}"/>
    <cellStyle name="Normal 2 2 24 2 4 2 4" xfId="28358" xr:uid="{390BFCAF-B946-4E72-B15E-548DB007B5C2}"/>
    <cellStyle name="Normal 2 2 24 2 4 2 5" xfId="48726" xr:uid="{B7147A13-14BE-455B-B04F-899CB03FBA73}"/>
    <cellStyle name="Normal 2 2 24 2 4 3" xfId="11934" xr:uid="{20F1D2A2-5EFA-4112-B9AB-2809C2166C5C}"/>
    <cellStyle name="Normal 2 2 24 2 4 3 2" xfId="32302" xr:uid="{6C1BC466-7A5D-445E-AB0E-FED43ABFBC87}"/>
    <cellStyle name="Normal 2 2 24 2 4 4" xfId="18721" xr:uid="{A8A27FC9-ACA6-4129-BDED-C4A887BC004C}"/>
    <cellStyle name="Normal 2 2 24 2 4 4 2" xfId="39089" xr:uid="{1F2429BA-D9FC-4908-8E6F-931C29DD0B92}"/>
    <cellStyle name="Normal 2 2 24 2 4 5" xfId="25510" xr:uid="{C2BEF97C-5928-4F97-9742-7FFA8102860C}"/>
    <cellStyle name="Normal 2 2 24 2 4 6" xfId="45878" xr:uid="{7B7676DE-B153-4AD1-A42A-18387596D62A}"/>
    <cellStyle name="Normal 2 2 24 2 5" xfId="5428" xr:uid="{28BB7C11-732F-491A-8224-F0D76B6DCDB6}"/>
    <cellStyle name="Normal 2 2 24 2 5 2" xfId="14070" xr:uid="{F8DE326B-C3ED-49AE-A80F-B56C70ADAA66}"/>
    <cellStyle name="Normal 2 2 24 2 5 2 2" xfId="34438" xr:uid="{B3B2F523-698C-4844-9FAC-14F4972257F0}"/>
    <cellStyle name="Normal 2 2 24 2 5 3" xfId="20857" xr:uid="{735ACFC0-FDEA-4040-845B-611829F52E3C}"/>
    <cellStyle name="Normal 2 2 24 2 5 3 2" xfId="41225" xr:uid="{F2FBD304-9848-452E-A534-0D2E4D867489}"/>
    <cellStyle name="Normal 2 2 24 2 5 4" xfId="27646" xr:uid="{6DACAB2D-2981-4E7A-8FA6-C8E495A5F325}"/>
    <cellStyle name="Normal 2 2 24 2 5 5" xfId="48014" xr:uid="{DD216682-C973-4745-BB6B-28531768A420}"/>
    <cellStyle name="Normal 2 2 24 2 6" xfId="2483" xr:uid="{B7C66C34-4811-4271-8EB7-29AE7D51882B}"/>
    <cellStyle name="Normal 2 2 24 2 6 2" xfId="11222" xr:uid="{DD89F2AC-7AE4-4EE8-889A-6244C3F70C10}"/>
    <cellStyle name="Normal 2 2 24 2 6 2 2" xfId="31590" xr:uid="{744DE925-C067-4B4B-AFD6-A09166849E27}"/>
    <cellStyle name="Normal 2 2 24 2 6 3" xfId="18009" xr:uid="{F8FE72FC-A80B-4F19-BB73-1BF70820C86E}"/>
    <cellStyle name="Normal 2 2 24 2 6 3 2" xfId="38377" xr:uid="{D41D42E3-EE47-49AA-B314-A9BDE350B2C1}"/>
    <cellStyle name="Normal 2 2 24 2 6 4" xfId="24798" xr:uid="{5F221381-F1CB-4DDB-AA09-E0543F7D6945}"/>
    <cellStyle name="Normal 2 2 24 2 6 5" xfId="45166" xr:uid="{2CF1737B-BD75-4A64-8FAB-26373DEA5DA7}"/>
    <cellStyle name="Normal 2 2 24 2 7" xfId="10438" xr:uid="{BC7B730F-0590-44A0-BDD8-E7FE4AF59675}"/>
    <cellStyle name="Normal 2 2 24 2 7 2" xfId="30806" xr:uid="{CFDFBE3B-0C1A-4967-AB41-74691A7627F8}"/>
    <cellStyle name="Normal 2 2 24 2 8" xfId="17225" xr:uid="{626C5377-A690-49DE-BC71-1CC4F8943A8E}"/>
    <cellStyle name="Normal 2 2 24 2 8 2" xfId="37593" xr:uid="{C62380ED-054E-40BC-A84A-C68FA6FDFA28}"/>
    <cellStyle name="Normal 2 2 24 2 9" xfId="24014" xr:uid="{50C5D0ED-ADAE-4BF3-8C71-39FAD72E147A}"/>
    <cellStyle name="Normal 2 2 24 2_Exec Drivers" xfId="9163" xr:uid="{D06AABD3-A004-4E50-A391-51E483740D23}"/>
    <cellStyle name="Normal 2 2 24 3" xfId="3630" xr:uid="{6A8A523C-CC91-4AE1-BCF3-57C6C9BBB356}"/>
    <cellStyle name="Normal 2 2 24 3 2" xfId="6514" xr:uid="{41E4D8C9-F967-4FD1-A83A-438487CA2DA9}"/>
    <cellStyle name="Normal 2 2 24 3 2 2" xfId="15156" xr:uid="{1AE5D460-082C-4788-9FD3-C18E06B2B46D}"/>
    <cellStyle name="Normal 2 2 24 3 2 2 2" xfId="35524" xr:uid="{69C83A3F-7981-461C-BF61-03E96F5110F9}"/>
    <cellStyle name="Normal 2 2 24 3 2 3" xfId="21943" xr:uid="{8F75A283-E73C-429D-BE49-02BA8E1EBC0F}"/>
    <cellStyle name="Normal 2 2 24 3 2 3 2" xfId="42311" xr:uid="{783E53AB-CA8C-4D02-BB65-93827A374043}"/>
    <cellStyle name="Normal 2 2 24 3 2 4" xfId="28732" xr:uid="{60A72934-3668-4767-9639-35E8DDB16B61}"/>
    <cellStyle name="Normal 2 2 24 3 2 5" xfId="49100" xr:uid="{D38E4EA3-A561-4E01-84D5-00F2C82D33EB}"/>
    <cellStyle name="Normal 2 2 24 3 3" xfId="12308" xr:uid="{67CBE41D-6F23-4382-B6F1-773D00386C1A}"/>
    <cellStyle name="Normal 2 2 24 3 3 2" xfId="32676" xr:uid="{D0DB50A7-4FAF-48F3-9C92-1099F7B63507}"/>
    <cellStyle name="Normal 2 2 24 3 4" xfId="19095" xr:uid="{109F9666-5B62-411F-83EC-DF7929E8D545}"/>
    <cellStyle name="Normal 2 2 24 3 4 2" xfId="39463" xr:uid="{DA2175C6-D74A-4CA0-8485-B8AADC1282B0}"/>
    <cellStyle name="Normal 2 2 24 3 5" xfId="25884" xr:uid="{BA801691-8B10-4DC0-9D49-6C59A644A959}"/>
    <cellStyle name="Normal 2 2 24 3 6" xfId="46252" xr:uid="{BD0161BE-85DC-4D1A-8C70-02513563EB9C}"/>
    <cellStyle name="Normal 2 2 24 3_Exec Drivers" xfId="9077" xr:uid="{226D8A1B-112A-44F2-9FC8-A7C921C30F3A}"/>
    <cellStyle name="Normal 2 2 24 4" xfId="4378" xr:uid="{1D4529AA-B000-41BA-914C-91EA4B12F5B3}"/>
    <cellStyle name="Normal 2 2 24 4 2" xfId="7226" xr:uid="{7BABEEEF-5A4B-412B-BE06-92F88484EA73}"/>
    <cellStyle name="Normal 2 2 24 4 2 2" xfId="15868" xr:uid="{625FD5A1-F3C8-4669-BC80-8B5CE73CFA87}"/>
    <cellStyle name="Normal 2 2 24 4 2 2 2" xfId="36236" xr:uid="{7549A3ED-4B83-4DE4-88D8-FCB4EF59E5E5}"/>
    <cellStyle name="Normal 2 2 24 4 2 3" xfId="22655" xr:uid="{E9326578-5F95-4C8F-897D-8FC519606E5A}"/>
    <cellStyle name="Normal 2 2 24 4 2 3 2" xfId="43023" xr:uid="{9C5F0CE2-0DB8-4939-B195-F6FF31318A41}"/>
    <cellStyle name="Normal 2 2 24 4 2 4" xfId="29444" xr:uid="{4B7417CF-9D9B-4027-8294-83EE1985FC0A}"/>
    <cellStyle name="Normal 2 2 24 4 2 5" xfId="49812" xr:uid="{BFBB696A-B599-431A-9948-295DD2326FDB}"/>
    <cellStyle name="Normal 2 2 24 4 3" xfId="13020" xr:uid="{355EA501-4D5E-49E2-A3F0-3B26EC790226}"/>
    <cellStyle name="Normal 2 2 24 4 3 2" xfId="33388" xr:uid="{2ED0F28B-4F9E-42AE-A38A-C6009A4A16F9}"/>
    <cellStyle name="Normal 2 2 24 4 4" xfId="19807" xr:uid="{AB62DEDD-95D3-4331-B326-943666EA7D85}"/>
    <cellStyle name="Normal 2 2 24 4 4 2" xfId="40175" xr:uid="{A17DC1BD-57CF-4184-A94A-75CE2EA72758}"/>
    <cellStyle name="Normal 2 2 24 4 5" xfId="26596" xr:uid="{68518823-17E8-467E-B5F7-56052337DD9B}"/>
    <cellStyle name="Normal 2 2 24 4 6" xfId="46964" xr:uid="{19309AFE-2F10-46D9-B3CF-706433F5096A}"/>
    <cellStyle name="Normal 2 2 24 5" xfId="2882" xr:uid="{C685A5F1-01CE-4744-940C-4122CD6A09DD}"/>
    <cellStyle name="Normal 2 2 24 5 2" xfId="5802" xr:uid="{78BBC2CF-5B36-4E08-A971-9796F5CD1697}"/>
    <cellStyle name="Normal 2 2 24 5 2 2" xfId="14444" xr:uid="{A0A9210A-3EBA-420F-AD01-896E5584A9F0}"/>
    <cellStyle name="Normal 2 2 24 5 2 2 2" xfId="34812" xr:uid="{D4454036-F2A2-4A54-9A9A-1CD50CF55E7E}"/>
    <cellStyle name="Normal 2 2 24 5 2 3" xfId="21231" xr:uid="{19AE9EB4-0EB4-4BD5-8C44-2363C5B68742}"/>
    <cellStyle name="Normal 2 2 24 5 2 3 2" xfId="41599" xr:uid="{1A1E01F6-86C1-428A-BE93-1563501C25D7}"/>
    <cellStyle name="Normal 2 2 24 5 2 4" xfId="28020" xr:uid="{6772EB7F-6642-41E9-B559-BB85AF82C1A9}"/>
    <cellStyle name="Normal 2 2 24 5 2 5" xfId="48388" xr:uid="{9C618E52-7305-4ED0-843B-F26C14E06FFB}"/>
    <cellStyle name="Normal 2 2 24 5 3" xfId="11596" xr:uid="{A67B2833-5DD5-4151-9E9C-75AF0FC87955}"/>
    <cellStyle name="Normal 2 2 24 5 3 2" xfId="31964" xr:uid="{3C062486-6434-40E2-9C0B-85C3F600341D}"/>
    <cellStyle name="Normal 2 2 24 5 4" xfId="18383" xr:uid="{B3045990-C559-4278-8DA0-A44AF6A06470}"/>
    <cellStyle name="Normal 2 2 24 5 4 2" xfId="38751" xr:uid="{28D0AAFA-F176-4B2B-B5F6-26C63013D110}"/>
    <cellStyle name="Normal 2 2 24 5 5" xfId="25172" xr:uid="{CEC4439B-AAC3-4C4D-A299-DE143BB38451}"/>
    <cellStyle name="Normal 2 2 24 5 6" xfId="45540" xr:uid="{156F4B01-3EDF-43F4-AF3C-84D583AB791A}"/>
    <cellStyle name="Normal 2 2 24 6" xfId="5090" xr:uid="{3945335A-23D5-4DD3-95E0-5352DDEB8D91}"/>
    <cellStyle name="Normal 2 2 24 6 2" xfId="13732" xr:uid="{69F0A919-8EBC-4021-A562-FB51FBB4B8A8}"/>
    <cellStyle name="Normal 2 2 24 6 2 2" xfId="34100" xr:uid="{653BC80E-21F2-4759-96C6-A810F558C19D}"/>
    <cellStyle name="Normal 2 2 24 6 3" xfId="20519" xr:uid="{637C1248-3909-4362-B76F-22644C8E42D8}"/>
    <cellStyle name="Normal 2 2 24 6 3 2" xfId="40887" xr:uid="{C2929BA5-31BD-4FF8-8A64-91830619AAFA}"/>
    <cellStyle name="Normal 2 2 24 6 4" xfId="27308" xr:uid="{CD3ED73D-C15C-434C-B475-6ECCDFB18B45}"/>
    <cellStyle name="Normal 2 2 24 6 5" xfId="47676" xr:uid="{8E7D0A2E-7DB7-40B2-9FD2-E3831CB4D218}"/>
    <cellStyle name="Normal 2 2 24 7" xfId="2003" xr:uid="{882A7AA6-39DC-42BD-AF8F-E5D92EF7127B}"/>
    <cellStyle name="Normal 2 2 24 7 2" xfId="10884" xr:uid="{D6954AB5-A92A-49DF-BA9D-FA53236D4B94}"/>
    <cellStyle name="Normal 2 2 24 7 2 2" xfId="31252" xr:uid="{72F7EDCD-3E1A-4E1C-8236-5F95465EEC15}"/>
    <cellStyle name="Normal 2 2 24 7 3" xfId="17671" xr:uid="{D34B5799-5178-4DE2-9DCA-FF782F4BD290}"/>
    <cellStyle name="Normal 2 2 24 7 3 2" xfId="38039" xr:uid="{75205B26-49F3-4202-BE22-F1EC9A7B3DFD}"/>
    <cellStyle name="Normal 2 2 24 7 4" xfId="24460" xr:uid="{25E93958-C801-4FCB-A838-4E779047E302}"/>
    <cellStyle name="Normal 2 2 24 7 5" xfId="44828" xr:uid="{D14BF847-9F98-426D-A2D8-4981FD6E168D}"/>
    <cellStyle name="Normal 2 2 24 8" xfId="9854" xr:uid="{A4FFACFD-13B1-4579-A213-CF6785EF6419}"/>
    <cellStyle name="Normal 2 2 24 8 2" xfId="30222" xr:uid="{FD3B98E7-3D85-470E-AAF2-64B96DD0BAAD}"/>
    <cellStyle name="Normal 2 2 24 9" xfId="16642" xr:uid="{AA15C160-ACF6-4380-8130-AB99A7C79F72}"/>
    <cellStyle name="Normal 2 2 24 9 2" xfId="37010" xr:uid="{0A570753-8FB7-481C-B699-E25E26E30DDE}"/>
    <cellStyle name="Normal 2 2 24_Exec Drivers" xfId="9251" xr:uid="{CEBA29F8-893F-4EE7-BC40-2D03347EE753}"/>
    <cellStyle name="Normal 2 2 25" xfId="288" xr:uid="{FA841AFB-23C2-43C3-81AF-4F72EB54D5FE}"/>
    <cellStyle name="Normal 2 2 25 10" xfId="23438" xr:uid="{80C87BF9-1BE7-4678-B01A-50573D729120}"/>
    <cellStyle name="Normal 2 2 25 11" xfId="43806" xr:uid="{A1923984-D69D-4295-8E33-52A4D7445390}"/>
    <cellStyle name="Normal 2 2 25 2" xfId="1529" xr:uid="{E9F9F8F3-4E05-48B9-80A7-E9A7697AB9A7}"/>
    <cellStyle name="Normal 2 2 25 2 10" xfId="44389" xr:uid="{B63190B4-574C-46BB-8634-AD92694B92A3}"/>
    <cellStyle name="Normal 2 2 25 2 2" xfId="3973" xr:uid="{CA596A78-7554-434C-A5E5-34471F4553D7}"/>
    <cellStyle name="Normal 2 2 25 2 2 2" xfId="6845" xr:uid="{31A4D1FB-79A6-4C0A-889A-C5ADCCABDD22}"/>
    <cellStyle name="Normal 2 2 25 2 2 2 2" xfId="15487" xr:uid="{CF39032E-0EFB-4BE4-9E40-46E502E95998}"/>
    <cellStyle name="Normal 2 2 25 2 2 2 2 2" xfId="35855" xr:uid="{497C5348-E23D-479B-9E32-CBA61A3986F0}"/>
    <cellStyle name="Normal 2 2 25 2 2 2 3" xfId="22274" xr:uid="{F3E7FB00-2177-4BB5-934E-D7D9CA49703E}"/>
    <cellStyle name="Normal 2 2 25 2 2 2 3 2" xfId="42642" xr:uid="{DA44EC12-C065-4B8F-8DFB-2DA2115B02C0}"/>
    <cellStyle name="Normal 2 2 25 2 2 2 4" xfId="29063" xr:uid="{257A7EA6-6C58-48C2-A152-B34A0A4DF2BB}"/>
    <cellStyle name="Normal 2 2 25 2 2 2 5" xfId="49431" xr:uid="{01F11A1A-3E55-43BE-91C4-240351F8820F}"/>
    <cellStyle name="Normal 2 2 25 2 2 3" xfId="12639" xr:uid="{492C4BA3-B1C1-425D-9564-46D965CC5096}"/>
    <cellStyle name="Normal 2 2 25 2 2 3 2" xfId="33007" xr:uid="{99B6E7FB-8826-49E1-BE6B-499883FCB357}"/>
    <cellStyle name="Normal 2 2 25 2 2 4" xfId="19426" xr:uid="{C6A1BC69-752F-40A9-8223-208A011E09C1}"/>
    <cellStyle name="Normal 2 2 25 2 2 4 2" xfId="39794" xr:uid="{CE215701-EAE2-489B-AD31-7574B5DBA612}"/>
    <cellStyle name="Normal 2 2 25 2 2 5" xfId="26215" xr:uid="{D1E78738-B298-4F6D-9607-32062BB48045}"/>
    <cellStyle name="Normal 2 2 25 2 2 6" xfId="46583" xr:uid="{1773E8A6-4593-466E-A8C9-4551F38B9842}"/>
    <cellStyle name="Normal 2 2 25 2 2_Exec Drivers" xfId="8893" xr:uid="{6E29E2AA-E3F1-4FDA-B14D-13C29287331F}"/>
    <cellStyle name="Normal 2 2 25 2 3" xfId="4709" xr:uid="{993C5A11-8BAA-40DD-88CC-5BB32E726CED}"/>
    <cellStyle name="Normal 2 2 25 2 3 2" xfId="7557" xr:uid="{57B2AFF6-FD15-4F2E-A247-E06655BDC75D}"/>
    <cellStyle name="Normal 2 2 25 2 3 2 2" xfId="16199" xr:uid="{7326D689-4357-4221-84DE-9B163824202E}"/>
    <cellStyle name="Normal 2 2 25 2 3 2 2 2" xfId="36567" xr:uid="{F5803B45-5939-4D66-9C82-8C468D553F7E}"/>
    <cellStyle name="Normal 2 2 25 2 3 2 3" xfId="22986" xr:uid="{89B4F2ED-1908-4B01-AACC-9C06B98D6E2A}"/>
    <cellStyle name="Normal 2 2 25 2 3 2 3 2" xfId="43354" xr:uid="{30C68540-2AC8-439E-A127-75956E92DD09}"/>
    <cellStyle name="Normal 2 2 25 2 3 2 4" xfId="29775" xr:uid="{0610C901-E896-42D1-B44E-5406EA316D0A}"/>
    <cellStyle name="Normal 2 2 25 2 3 2 5" xfId="50143" xr:uid="{225E502B-4142-4C24-861D-1DEC9833F996}"/>
    <cellStyle name="Normal 2 2 25 2 3 3" xfId="13351" xr:uid="{E9FA0E9E-DB1C-4320-9E50-D39462A8E439}"/>
    <cellStyle name="Normal 2 2 25 2 3 3 2" xfId="33719" xr:uid="{30C3ACF3-F926-40CB-ACC2-9E3195CD8D84}"/>
    <cellStyle name="Normal 2 2 25 2 3 4" xfId="20138" xr:uid="{39016205-8C52-4A99-B6D1-B45561A8D0C7}"/>
    <cellStyle name="Normal 2 2 25 2 3 4 2" xfId="40506" xr:uid="{1DBE6C6E-7E68-4D21-8FF7-DBE9BECA1E1B}"/>
    <cellStyle name="Normal 2 2 25 2 3 5" xfId="26927" xr:uid="{0AE6DE73-FF28-4739-8A4B-00DB3D1F5C93}"/>
    <cellStyle name="Normal 2 2 25 2 3 6" xfId="47295" xr:uid="{60C1AF42-E3F5-48C8-A88D-BD02E280EAD0}"/>
    <cellStyle name="Normal 2 2 25 2 4" xfId="3225" xr:uid="{349C81AA-DEF6-44EF-9B2D-B366E50B3013}"/>
    <cellStyle name="Normal 2 2 25 2 4 2" xfId="6133" xr:uid="{E96005B2-E88C-4BFF-B250-8D8295FC7210}"/>
    <cellStyle name="Normal 2 2 25 2 4 2 2" xfId="14775" xr:uid="{DDBBE12E-B1C5-4CB5-8B6C-691FFDFFC7EC}"/>
    <cellStyle name="Normal 2 2 25 2 4 2 2 2" xfId="35143" xr:uid="{3408DFDF-D724-4A0B-9E82-6A92B45EDE6E}"/>
    <cellStyle name="Normal 2 2 25 2 4 2 3" xfId="21562" xr:uid="{1713A83E-807B-407D-895C-CAEFB0D357BF}"/>
    <cellStyle name="Normal 2 2 25 2 4 2 3 2" xfId="41930" xr:uid="{BEC1035C-8306-42CB-9130-D4F938F303E7}"/>
    <cellStyle name="Normal 2 2 25 2 4 2 4" xfId="28351" xr:uid="{FABB558B-7857-494D-B30F-414AE19D581B}"/>
    <cellStyle name="Normal 2 2 25 2 4 2 5" xfId="48719" xr:uid="{C77ADF23-EAAF-4A4C-BA0A-BE83CFAF75F2}"/>
    <cellStyle name="Normal 2 2 25 2 4 3" xfId="11927" xr:uid="{5203AD87-764D-4355-A08B-7A960CD0E423}"/>
    <cellStyle name="Normal 2 2 25 2 4 3 2" xfId="32295" xr:uid="{52CABFA8-4758-4292-80DA-C99D38E65D1A}"/>
    <cellStyle name="Normal 2 2 25 2 4 4" xfId="18714" xr:uid="{1C7BC269-4B66-41E7-9328-57B54E0A1E4A}"/>
    <cellStyle name="Normal 2 2 25 2 4 4 2" xfId="39082" xr:uid="{8A8F6757-5CD2-4423-818D-5CC474B03A78}"/>
    <cellStyle name="Normal 2 2 25 2 4 5" xfId="25503" xr:uid="{E8A94EC1-75F3-47F1-84F3-16BEC8F8D185}"/>
    <cellStyle name="Normal 2 2 25 2 4 6" xfId="45871" xr:uid="{755C5853-47D0-4449-A258-1948E93BA95B}"/>
    <cellStyle name="Normal 2 2 25 2 5" xfId="5421" xr:uid="{BB752C94-C7BF-4230-9BDD-AF9C2469E68A}"/>
    <cellStyle name="Normal 2 2 25 2 5 2" xfId="14063" xr:uid="{98FDA51F-4D0B-4601-B2C6-966DECE0372F}"/>
    <cellStyle name="Normal 2 2 25 2 5 2 2" xfId="34431" xr:uid="{1E210159-A917-40E8-B59A-E47F8288FD2C}"/>
    <cellStyle name="Normal 2 2 25 2 5 3" xfId="20850" xr:uid="{39545930-1AD1-4079-B6F5-A30A0C00E61D}"/>
    <cellStyle name="Normal 2 2 25 2 5 3 2" xfId="41218" xr:uid="{88921951-C2F9-4AB3-B2C2-DB0E1ECED2C5}"/>
    <cellStyle name="Normal 2 2 25 2 5 4" xfId="27639" xr:uid="{4E8D764F-3F0A-42FA-9519-D5670FC9EA24}"/>
    <cellStyle name="Normal 2 2 25 2 5 5" xfId="48007" xr:uid="{52AF4A73-30C8-4304-B83A-4C5BA0A5F610}"/>
    <cellStyle name="Normal 2 2 25 2 6" xfId="2476" xr:uid="{AC9346CF-D23A-496B-8B0A-32B6AE47ECB3}"/>
    <cellStyle name="Normal 2 2 25 2 6 2" xfId="11215" xr:uid="{B8061589-83D9-46EB-A42B-9DFE37875DC2}"/>
    <cellStyle name="Normal 2 2 25 2 6 2 2" xfId="31583" xr:uid="{66FFF030-B9A2-4F32-81AA-D557FFA25E41}"/>
    <cellStyle name="Normal 2 2 25 2 6 3" xfId="18002" xr:uid="{175850A7-5A35-4974-B2C2-9FC90C39C847}"/>
    <cellStyle name="Normal 2 2 25 2 6 3 2" xfId="38370" xr:uid="{3296B874-2E3D-4AFC-A0C8-A0D4B989578A}"/>
    <cellStyle name="Normal 2 2 25 2 6 4" xfId="24791" xr:uid="{86FE6C7C-9D4A-4A6D-BAD7-E2A9B8F53E03}"/>
    <cellStyle name="Normal 2 2 25 2 6 5" xfId="45159" xr:uid="{0A9678CD-DAF5-44B8-9FFE-53198F0D47A1}"/>
    <cellStyle name="Normal 2 2 25 2 7" xfId="10445" xr:uid="{74C7B6FE-391C-4F8D-9EF9-A0E67C726C3B}"/>
    <cellStyle name="Normal 2 2 25 2 7 2" xfId="30813" xr:uid="{FB064604-A6B6-4B00-99E5-5240898AC5DD}"/>
    <cellStyle name="Normal 2 2 25 2 8" xfId="17232" xr:uid="{E7038331-C10F-4007-B459-03050491F2CF}"/>
    <cellStyle name="Normal 2 2 25 2 8 2" xfId="37600" xr:uid="{7B1CC2AB-350E-48C3-9E81-94E6EC5B3233}"/>
    <cellStyle name="Normal 2 2 25 2 9" xfId="24021" xr:uid="{371E409A-805E-4718-A574-435E873A14DD}"/>
    <cellStyle name="Normal 2 2 25 2_Exec Drivers" xfId="8493" xr:uid="{B8B3B3C4-1304-498C-B4E7-CD8E5B29BF6F}"/>
    <cellStyle name="Normal 2 2 25 3" xfId="3631" xr:uid="{A34AE6AC-319E-4026-A51D-0970E8CCBDDA}"/>
    <cellStyle name="Normal 2 2 25 3 2" xfId="6515" xr:uid="{5F885B07-DF25-4D14-B9A9-93BB79DAF9AE}"/>
    <cellStyle name="Normal 2 2 25 3 2 2" xfId="15157" xr:uid="{A40FA65D-F19F-4CB3-9EA1-D7F7FCDE9EEF}"/>
    <cellStyle name="Normal 2 2 25 3 2 2 2" xfId="35525" xr:uid="{D23F6931-104E-44E1-93FE-4EC2FFE7C04D}"/>
    <cellStyle name="Normal 2 2 25 3 2 3" xfId="21944" xr:uid="{B0393B0A-3EF5-47D0-B4B3-808F3957AFA3}"/>
    <cellStyle name="Normal 2 2 25 3 2 3 2" xfId="42312" xr:uid="{927E532E-B030-4BBA-A5A1-EED978D6F4EE}"/>
    <cellStyle name="Normal 2 2 25 3 2 4" xfId="28733" xr:uid="{490C7A37-9338-4AA8-9B2C-80FE4DEF74AC}"/>
    <cellStyle name="Normal 2 2 25 3 2 5" xfId="49101" xr:uid="{89859514-EDB5-4237-ABAA-EAD8558F0C30}"/>
    <cellStyle name="Normal 2 2 25 3 3" xfId="12309" xr:uid="{4709F95B-4D5C-4507-9000-52E878E2C881}"/>
    <cellStyle name="Normal 2 2 25 3 3 2" xfId="32677" xr:uid="{7466E2E5-7F8D-4ADE-A1C1-7780873CCE72}"/>
    <cellStyle name="Normal 2 2 25 3 4" xfId="19096" xr:uid="{43CE8426-E1EB-468B-8CC2-B797B7163246}"/>
    <cellStyle name="Normal 2 2 25 3 4 2" xfId="39464" xr:uid="{F10DB430-5D5B-4EC8-84D5-FA2010A470F5}"/>
    <cellStyle name="Normal 2 2 25 3 5" xfId="25885" xr:uid="{B5018924-D195-422E-A759-7B31934ADB17}"/>
    <cellStyle name="Normal 2 2 25 3 6" xfId="46253" xr:uid="{C73971CD-CE10-416E-888B-C5E16D7B32AB}"/>
    <cellStyle name="Normal 2 2 25 3_Exec Drivers" xfId="8976" xr:uid="{158B9A16-D417-4664-B7D4-1AF8B7242B39}"/>
    <cellStyle name="Normal 2 2 25 4" xfId="4379" xr:uid="{C79574BF-E65D-435B-8F9F-F83996A11A35}"/>
    <cellStyle name="Normal 2 2 25 4 2" xfId="7227" xr:uid="{0B61F58F-CBBF-4CFF-BF5E-CC65984CB5A2}"/>
    <cellStyle name="Normal 2 2 25 4 2 2" xfId="15869" xr:uid="{8C0EFE39-F6C9-493E-8EFF-FEDC107960B2}"/>
    <cellStyle name="Normal 2 2 25 4 2 2 2" xfId="36237" xr:uid="{F501620A-6D25-42BF-90FB-05A15405B26E}"/>
    <cellStyle name="Normal 2 2 25 4 2 3" xfId="22656" xr:uid="{8EA57056-7147-4E92-A51F-E0625EB9B3FD}"/>
    <cellStyle name="Normal 2 2 25 4 2 3 2" xfId="43024" xr:uid="{220B46DC-512F-4DAC-98DA-0E67096FE62A}"/>
    <cellStyle name="Normal 2 2 25 4 2 4" xfId="29445" xr:uid="{A894AB46-798F-4062-A42C-00E5A0F54DD6}"/>
    <cellStyle name="Normal 2 2 25 4 2 5" xfId="49813" xr:uid="{AE7A2CE2-6366-4F47-BF95-1920DD2ACA45}"/>
    <cellStyle name="Normal 2 2 25 4 3" xfId="13021" xr:uid="{C421DB37-A493-4040-AC4D-B331683C440C}"/>
    <cellStyle name="Normal 2 2 25 4 3 2" xfId="33389" xr:uid="{E58D0D24-5F30-4682-BC9E-3353284CC66F}"/>
    <cellStyle name="Normal 2 2 25 4 4" xfId="19808" xr:uid="{B88BE97D-F020-4261-B9F2-29E97E71274C}"/>
    <cellStyle name="Normal 2 2 25 4 4 2" xfId="40176" xr:uid="{83FFBEE3-A2AC-4A3E-B127-F4A6D6982211}"/>
    <cellStyle name="Normal 2 2 25 4 5" xfId="26597" xr:uid="{CCC7F59A-69FD-4A70-A362-4607AB8A2627}"/>
    <cellStyle name="Normal 2 2 25 4 6" xfId="46965" xr:uid="{3C2CEABD-E146-4552-AFD4-78269494F3A3}"/>
    <cellStyle name="Normal 2 2 25 5" xfId="2883" xr:uid="{C50114FC-12BB-4BD3-9BA1-0528B846E19B}"/>
    <cellStyle name="Normal 2 2 25 5 2" xfId="5803" xr:uid="{B4B80FC6-9E62-4BAA-A9FE-DAFFE148BFC2}"/>
    <cellStyle name="Normal 2 2 25 5 2 2" xfId="14445" xr:uid="{50B07095-7696-4F57-AFA3-89BF4DC79C75}"/>
    <cellStyle name="Normal 2 2 25 5 2 2 2" xfId="34813" xr:uid="{96FAB5CD-1A08-4FBC-A667-2BCEF0FC036E}"/>
    <cellStyle name="Normal 2 2 25 5 2 3" xfId="21232" xr:uid="{A4941BDF-1380-49BE-9147-FCDBA3BC37A0}"/>
    <cellStyle name="Normal 2 2 25 5 2 3 2" xfId="41600" xr:uid="{7D787665-CACA-4D0D-84E3-C7F3931DBD45}"/>
    <cellStyle name="Normal 2 2 25 5 2 4" xfId="28021" xr:uid="{86A973D0-5B48-4670-A0B6-2D5F287C2F69}"/>
    <cellStyle name="Normal 2 2 25 5 2 5" xfId="48389" xr:uid="{D6348CA4-421F-46BF-BCD7-5547DF76730B}"/>
    <cellStyle name="Normal 2 2 25 5 3" xfId="11597" xr:uid="{685ABF2D-0F98-4CCD-A92E-698D6348C236}"/>
    <cellStyle name="Normal 2 2 25 5 3 2" xfId="31965" xr:uid="{0F203A7A-467E-42A9-9856-6D840F1B7304}"/>
    <cellStyle name="Normal 2 2 25 5 4" xfId="18384" xr:uid="{79444D0D-9D95-4AEC-AEF6-9B6F22EDBEC1}"/>
    <cellStyle name="Normal 2 2 25 5 4 2" xfId="38752" xr:uid="{609A52B8-7F8C-4C0D-9CA9-D2E1C0207A5C}"/>
    <cellStyle name="Normal 2 2 25 5 5" xfId="25173" xr:uid="{FDD9F39A-DE87-4588-8677-022C7744500C}"/>
    <cellStyle name="Normal 2 2 25 5 6" xfId="45541" xr:uid="{72ECD086-97C5-4DD8-BB38-CC51CDC5AF9E}"/>
    <cellStyle name="Normal 2 2 25 6" xfId="5091" xr:uid="{D65DA0D3-EA12-4634-AFE0-F39208228600}"/>
    <cellStyle name="Normal 2 2 25 6 2" xfId="13733" xr:uid="{D47D03C4-B342-4251-8C2E-9AFD0F11F72E}"/>
    <cellStyle name="Normal 2 2 25 6 2 2" xfId="34101" xr:uid="{9B4F764D-C532-413E-849C-2352D7636B1E}"/>
    <cellStyle name="Normal 2 2 25 6 3" xfId="20520" xr:uid="{492FB94F-3348-43EB-A58B-5CC600924643}"/>
    <cellStyle name="Normal 2 2 25 6 3 2" xfId="40888" xr:uid="{F5D2938C-BD02-4FB3-8D92-813359993978}"/>
    <cellStyle name="Normal 2 2 25 6 4" xfId="27309" xr:uid="{6A995C59-87CC-44BD-8093-2BD37144A322}"/>
    <cellStyle name="Normal 2 2 25 6 5" xfId="47677" xr:uid="{F822248D-C922-4B88-A2F2-53A4928EC5E0}"/>
    <cellStyle name="Normal 2 2 25 7" xfId="2004" xr:uid="{ECCA493A-806D-4E51-8117-A74A34876B60}"/>
    <cellStyle name="Normal 2 2 25 7 2" xfId="10885" xr:uid="{B8866E56-BDB4-4E5C-9186-38939BE5D80E}"/>
    <cellStyle name="Normal 2 2 25 7 2 2" xfId="31253" xr:uid="{161DD493-F6CD-4A23-8456-3BD5E0731CE4}"/>
    <cellStyle name="Normal 2 2 25 7 3" xfId="17672" xr:uid="{3A3A822B-45B9-4059-AC5A-48ABA4DE74DD}"/>
    <cellStyle name="Normal 2 2 25 7 3 2" xfId="38040" xr:uid="{5E5EF12E-E3D9-4385-94C2-2D11F73E3319}"/>
    <cellStyle name="Normal 2 2 25 7 4" xfId="24461" xr:uid="{51DE7138-4FF7-4A45-BE58-610261741D39}"/>
    <cellStyle name="Normal 2 2 25 7 5" xfId="44829" xr:uid="{B040995C-2A57-4B38-9605-55F5BBF37CB9}"/>
    <cellStyle name="Normal 2 2 25 8" xfId="9861" xr:uid="{05C07BFF-0B94-4DA6-A3AE-23DB14DA4623}"/>
    <cellStyle name="Normal 2 2 25 8 2" xfId="30229" xr:uid="{2E854BC7-9AD9-4555-8265-081BE456CBCB}"/>
    <cellStyle name="Normal 2 2 25 9" xfId="16649" xr:uid="{B09D2CD4-B168-4497-BC83-1BBCF99BF119}"/>
    <cellStyle name="Normal 2 2 25 9 2" xfId="37017" xr:uid="{E2D08CEE-5279-4D79-A5F1-145007782F9B}"/>
    <cellStyle name="Normal 2 2 25_Exec Drivers" xfId="9303" xr:uid="{66943478-52F6-423A-93DD-A5892992518D}"/>
    <cellStyle name="Normal 2 2 26" xfId="301" xr:uid="{9ADB4B21-0076-4469-B0E3-C9B8B2D09CD9}"/>
    <cellStyle name="Normal 2 2 26 10" xfId="23445" xr:uid="{EA3A56C7-E100-4422-BF5C-D4511295B4D9}"/>
    <cellStyle name="Normal 2 2 26 11" xfId="43813" xr:uid="{F140992C-0346-49FB-A600-1CEEAFA8AD01}"/>
    <cellStyle name="Normal 2 2 26 2" xfId="1536" xr:uid="{D6B9FDA9-21CC-4D13-A1DB-716C7E1FA8E7}"/>
    <cellStyle name="Normal 2 2 26 2 10" xfId="44396" xr:uid="{04DF7C9D-4CB4-4335-82AA-E464A41A5D22}"/>
    <cellStyle name="Normal 2 2 26 2 2" xfId="3966" xr:uid="{5C3E3ABE-92C7-4DFD-BCC1-20C417187069}"/>
    <cellStyle name="Normal 2 2 26 2 2 2" xfId="6838" xr:uid="{AC7DB119-765B-46DA-9DBA-8B6B81752491}"/>
    <cellStyle name="Normal 2 2 26 2 2 2 2" xfId="15480" xr:uid="{073EB68A-F9A6-474D-B3A4-B46EC85A1CF9}"/>
    <cellStyle name="Normal 2 2 26 2 2 2 2 2" xfId="35848" xr:uid="{2C6D754E-8975-428B-BDB8-0FDA7635AA57}"/>
    <cellStyle name="Normal 2 2 26 2 2 2 3" xfId="22267" xr:uid="{F835B1B3-A1FD-4EBD-91EC-46B4354E220B}"/>
    <cellStyle name="Normal 2 2 26 2 2 2 3 2" xfId="42635" xr:uid="{F5327330-D215-4569-A6B9-10469E181B98}"/>
    <cellStyle name="Normal 2 2 26 2 2 2 4" xfId="29056" xr:uid="{69588308-62BE-493E-9DAE-2B517C3B5714}"/>
    <cellStyle name="Normal 2 2 26 2 2 2 5" xfId="49424" xr:uid="{22932170-89C6-4F73-A9D0-609652808894}"/>
    <cellStyle name="Normal 2 2 26 2 2 3" xfId="12632" xr:uid="{D6C581EB-E877-486C-9D6C-41ED9E9E2292}"/>
    <cellStyle name="Normal 2 2 26 2 2 3 2" xfId="33000" xr:uid="{C33C214C-A0DC-4336-B921-B2D158A013FC}"/>
    <cellStyle name="Normal 2 2 26 2 2 4" xfId="19419" xr:uid="{B00678F4-6275-40B1-864B-63337232B537}"/>
    <cellStyle name="Normal 2 2 26 2 2 4 2" xfId="39787" xr:uid="{DF206659-925B-401B-B2A0-8D196BFC0666}"/>
    <cellStyle name="Normal 2 2 26 2 2 5" xfId="26208" xr:uid="{FBC4DABD-1D5A-470F-9FAC-91C518676BD3}"/>
    <cellStyle name="Normal 2 2 26 2 2 6" xfId="46576" xr:uid="{467B1113-5D14-4816-A4A1-EA7A5911E4AD}"/>
    <cellStyle name="Normal 2 2 26 2 2_Exec Drivers" xfId="8244" xr:uid="{72FF6F57-8CC8-490D-8CD7-620003326273}"/>
    <cellStyle name="Normal 2 2 26 2 3" xfId="4702" xr:uid="{589344C3-3272-4A6A-B8A4-1B466B023BB4}"/>
    <cellStyle name="Normal 2 2 26 2 3 2" xfId="7550" xr:uid="{03F483EF-65DB-470E-B15F-BC6D63269875}"/>
    <cellStyle name="Normal 2 2 26 2 3 2 2" xfId="16192" xr:uid="{86DDF9C3-B0A7-4983-B218-6DA374BF57F5}"/>
    <cellStyle name="Normal 2 2 26 2 3 2 2 2" xfId="36560" xr:uid="{D06FE603-B92C-4E58-B379-466E874DCDC8}"/>
    <cellStyle name="Normal 2 2 26 2 3 2 3" xfId="22979" xr:uid="{FC516865-3410-44EC-B9D0-741941290FA3}"/>
    <cellStyle name="Normal 2 2 26 2 3 2 3 2" xfId="43347" xr:uid="{4B94A9C5-17C4-45B5-8EA0-6845FB21BF53}"/>
    <cellStyle name="Normal 2 2 26 2 3 2 4" xfId="29768" xr:uid="{7F62ED41-4C89-455C-B606-75D1EE43AC6E}"/>
    <cellStyle name="Normal 2 2 26 2 3 2 5" xfId="50136" xr:uid="{54ED8659-F36C-4162-946A-6CF8628543AB}"/>
    <cellStyle name="Normal 2 2 26 2 3 3" xfId="13344" xr:uid="{494E881B-C792-4715-9D4B-6154F35387CA}"/>
    <cellStyle name="Normal 2 2 26 2 3 3 2" xfId="33712" xr:uid="{5ED21A04-ECC4-4DAA-8A24-6A143649B606}"/>
    <cellStyle name="Normal 2 2 26 2 3 4" xfId="20131" xr:uid="{266E9513-BEB4-4ED6-9890-906B28CC9D31}"/>
    <cellStyle name="Normal 2 2 26 2 3 4 2" xfId="40499" xr:uid="{AA31B5C1-76D7-4CB2-AD60-18377742CCB4}"/>
    <cellStyle name="Normal 2 2 26 2 3 5" xfId="26920" xr:uid="{5E04643B-FDDB-4055-A99C-617F2292F7A0}"/>
    <cellStyle name="Normal 2 2 26 2 3 6" xfId="47288" xr:uid="{AE5DF5E6-E408-4A7E-95A6-D99FB5BF9710}"/>
    <cellStyle name="Normal 2 2 26 2 4" xfId="3218" xr:uid="{C90C7C35-9E3B-46F1-84DA-A2E48D5FB6C6}"/>
    <cellStyle name="Normal 2 2 26 2 4 2" xfId="6126" xr:uid="{D33887C4-BA92-44CE-A2BF-202676DA35A3}"/>
    <cellStyle name="Normal 2 2 26 2 4 2 2" xfId="14768" xr:uid="{8E14C0B8-BF40-4602-ABEE-F3F5B0D45CDD}"/>
    <cellStyle name="Normal 2 2 26 2 4 2 2 2" xfId="35136" xr:uid="{EB8969F7-20CA-4EF7-95EA-704E256C5E65}"/>
    <cellStyle name="Normal 2 2 26 2 4 2 3" xfId="21555" xr:uid="{09BA56EA-7D98-42E6-BF6E-21FDD3FF644A}"/>
    <cellStyle name="Normal 2 2 26 2 4 2 3 2" xfId="41923" xr:uid="{433916B1-5AF4-41D3-82E4-5182946BF143}"/>
    <cellStyle name="Normal 2 2 26 2 4 2 4" xfId="28344" xr:uid="{83F125D8-D3DB-49A4-85A5-28606275802A}"/>
    <cellStyle name="Normal 2 2 26 2 4 2 5" xfId="48712" xr:uid="{F762F1EE-9B35-4247-8285-8D8691CED136}"/>
    <cellStyle name="Normal 2 2 26 2 4 3" xfId="11920" xr:uid="{784FCF50-338A-4511-876A-176B660DF6A4}"/>
    <cellStyle name="Normal 2 2 26 2 4 3 2" xfId="32288" xr:uid="{EF9BA56F-F347-4394-AFE0-A827A9C5CEA1}"/>
    <cellStyle name="Normal 2 2 26 2 4 4" xfId="18707" xr:uid="{4F3D2874-5655-476B-AABB-2CE203825A0F}"/>
    <cellStyle name="Normal 2 2 26 2 4 4 2" xfId="39075" xr:uid="{F57AF26B-EDEA-472B-A198-042B29A4A672}"/>
    <cellStyle name="Normal 2 2 26 2 4 5" xfId="25496" xr:uid="{2CDCD291-F5AC-4049-9F94-E301EBC14437}"/>
    <cellStyle name="Normal 2 2 26 2 4 6" xfId="45864" xr:uid="{83238551-FBD5-4514-8986-53576EAE45CB}"/>
    <cellStyle name="Normal 2 2 26 2 5" xfId="5414" xr:uid="{EF4189AB-DAEA-4A38-B1FA-08631893B2F3}"/>
    <cellStyle name="Normal 2 2 26 2 5 2" xfId="14056" xr:uid="{07231143-A935-482B-A504-FA03FE26FFF1}"/>
    <cellStyle name="Normal 2 2 26 2 5 2 2" xfId="34424" xr:uid="{6FFD40B9-596A-458C-9E5C-99D30483EC16}"/>
    <cellStyle name="Normal 2 2 26 2 5 3" xfId="20843" xr:uid="{A9485A04-A266-4979-8153-A705F815BD3A}"/>
    <cellStyle name="Normal 2 2 26 2 5 3 2" xfId="41211" xr:uid="{56CDB9B7-F090-4DD5-9809-216E7AC818FA}"/>
    <cellStyle name="Normal 2 2 26 2 5 4" xfId="27632" xr:uid="{2D485207-958D-4421-BF23-A6B350CC187C}"/>
    <cellStyle name="Normal 2 2 26 2 5 5" xfId="48000" xr:uid="{2D2CF346-23AE-4715-B285-9DDD5EBDC59A}"/>
    <cellStyle name="Normal 2 2 26 2 6" xfId="2469" xr:uid="{27AA703D-0A60-429A-9873-AB91A8A73EF2}"/>
    <cellStyle name="Normal 2 2 26 2 6 2" xfId="11208" xr:uid="{6E08A9EB-AE4F-4A32-BAB1-724927811CA8}"/>
    <cellStyle name="Normal 2 2 26 2 6 2 2" xfId="31576" xr:uid="{4B88E741-E326-41F1-96B7-922B92294163}"/>
    <cellStyle name="Normal 2 2 26 2 6 3" xfId="17995" xr:uid="{2FD35545-9C99-478B-8897-71CEFAF05F56}"/>
    <cellStyle name="Normal 2 2 26 2 6 3 2" xfId="38363" xr:uid="{B67767BD-3CBA-4104-BECF-5B915557E751}"/>
    <cellStyle name="Normal 2 2 26 2 6 4" xfId="24784" xr:uid="{A8E31777-D119-4501-AF8E-5E3DFADF1A75}"/>
    <cellStyle name="Normal 2 2 26 2 6 5" xfId="45152" xr:uid="{D2A1BEF3-8F4F-44DC-8B4E-53F1BC5228D1}"/>
    <cellStyle name="Normal 2 2 26 2 7" xfId="10452" xr:uid="{DF061AD2-F01C-4C11-9B27-894E2353B0B1}"/>
    <cellStyle name="Normal 2 2 26 2 7 2" xfId="30820" xr:uid="{F4B932D4-50DA-4FFE-9643-0A7B5A661EA0}"/>
    <cellStyle name="Normal 2 2 26 2 8" xfId="17239" xr:uid="{3FF4BD11-3EB4-44E8-8C3B-27556D99C12E}"/>
    <cellStyle name="Normal 2 2 26 2 8 2" xfId="37607" xr:uid="{0E89A539-7E3B-4ABD-BBB0-0DA82ECA6BBC}"/>
    <cellStyle name="Normal 2 2 26 2 9" xfId="24028" xr:uid="{2C50C046-329B-4371-962A-E15F3EB2C747}"/>
    <cellStyle name="Normal 2 2 26 2_Exec Drivers" xfId="8641" xr:uid="{19F604BA-9E5A-49CA-A048-26F8D0F3864C}"/>
    <cellStyle name="Normal 2 2 26 3" xfId="3632" xr:uid="{D6178710-49F7-472D-8016-96B1E3AF0340}"/>
    <cellStyle name="Normal 2 2 26 3 2" xfId="6516" xr:uid="{7BCB67F1-57D9-4E67-9B2D-06AF504FFD83}"/>
    <cellStyle name="Normal 2 2 26 3 2 2" xfId="15158" xr:uid="{1BC0FF83-A142-429A-AD3D-A8E0E4EC7471}"/>
    <cellStyle name="Normal 2 2 26 3 2 2 2" xfId="35526" xr:uid="{E995C05F-4347-4EE0-B777-55FA58D29118}"/>
    <cellStyle name="Normal 2 2 26 3 2 3" xfId="21945" xr:uid="{41238121-0DB5-4D6E-BAAB-708CBD83CE27}"/>
    <cellStyle name="Normal 2 2 26 3 2 3 2" xfId="42313" xr:uid="{F1976ACB-7B37-4EF3-ABE3-62AB38A34FD2}"/>
    <cellStyle name="Normal 2 2 26 3 2 4" xfId="28734" xr:uid="{EFDEDE05-99C3-408D-A1CF-906FF1A4CE4B}"/>
    <cellStyle name="Normal 2 2 26 3 2 5" xfId="49102" xr:uid="{4BE4F2C4-509E-403C-9DAB-0BC240D825AF}"/>
    <cellStyle name="Normal 2 2 26 3 3" xfId="12310" xr:uid="{BD509A75-678C-4588-97FD-CD31FE7A2AA9}"/>
    <cellStyle name="Normal 2 2 26 3 3 2" xfId="32678" xr:uid="{659C19A5-EB43-40EE-B84D-29D7E972EFC5}"/>
    <cellStyle name="Normal 2 2 26 3 4" xfId="19097" xr:uid="{5A88EE34-B41C-40E0-9D1D-DA456BF57906}"/>
    <cellStyle name="Normal 2 2 26 3 4 2" xfId="39465" xr:uid="{88CD3C68-993A-49A3-B8EF-6A9F0C92451A}"/>
    <cellStyle name="Normal 2 2 26 3 5" xfId="25886" xr:uid="{E7F13F25-BC50-42DD-932F-30E8108E0D65}"/>
    <cellStyle name="Normal 2 2 26 3 6" xfId="46254" xr:uid="{480F0AE2-34CB-4AD4-95C5-A0C4B7A6A0BE}"/>
    <cellStyle name="Normal 2 2 26 3_Exec Drivers" xfId="8949" xr:uid="{88D2E008-88D8-478A-A4B7-FB1D870D6F45}"/>
    <cellStyle name="Normal 2 2 26 4" xfId="4380" xr:uid="{74690C52-B363-412A-B495-305B1CA2187B}"/>
    <cellStyle name="Normal 2 2 26 4 2" xfId="7228" xr:uid="{ECE1E399-35A0-4D43-908D-C84B977A0DED}"/>
    <cellStyle name="Normal 2 2 26 4 2 2" xfId="15870" xr:uid="{27900B0F-7B17-448D-B7BB-D39C2990C041}"/>
    <cellStyle name="Normal 2 2 26 4 2 2 2" xfId="36238" xr:uid="{E3B6BF7B-29C9-44DF-97CF-B6D1550BC0D8}"/>
    <cellStyle name="Normal 2 2 26 4 2 3" xfId="22657" xr:uid="{F067DCBE-975C-461B-8463-3A08BF3750D2}"/>
    <cellStyle name="Normal 2 2 26 4 2 3 2" xfId="43025" xr:uid="{E95227FF-0D32-4FA4-A647-748615FCDC02}"/>
    <cellStyle name="Normal 2 2 26 4 2 4" xfId="29446" xr:uid="{E1C73FA8-7D35-4B17-A0A6-9D6A5823E37D}"/>
    <cellStyle name="Normal 2 2 26 4 2 5" xfId="49814" xr:uid="{3F68169B-B530-4167-9AFD-088DE5E29BF0}"/>
    <cellStyle name="Normal 2 2 26 4 3" xfId="13022" xr:uid="{97471E2D-D9FB-4C30-9CCB-47D42D167DA0}"/>
    <cellStyle name="Normal 2 2 26 4 3 2" xfId="33390" xr:uid="{CAD1931B-6808-48AC-9ED0-6038C47AF268}"/>
    <cellStyle name="Normal 2 2 26 4 4" xfId="19809" xr:uid="{90770AF5-0601-4391-BFA0-7E7286D8185E}"/>
    <cellStyle name="Normal 2 2 26 4 4 2" xfId="40177" xr:uid="{3A71D297-E17A-4E2A-AE05-8C1BCB7AEE3E}"/>
    <cellStyle name="Normal 2 2 26 4 5" xfId="26598" xr:uid="{A90F09A3-7C2C-41D3-AAC8-B7F976BA4522}"/>
    <cellStyle name="Normal 2 2 26 4 6" xfId="46966" xr:uid="{AEF2B139-FDE1-4CC2-9430-60821888D38A}"/>
    <cellStyle name="Normal 2 2 26 5" xfId="2884" xr:uid="{77C4B44F-8C94-42AD-AF78-1F367327E2E0}"/>
    <cellStyle name="Normal 2 2 26 5 2" xfId="5804" xr:uid="{E0F7E5D4-8A61-420D-A12F-052D049C78D6}"/>
    <cellStyle name="Normal 2 2 26 5 2 2" xfId="14446" xr:uid="{7B1A8E79-9DEB-4A53-B09E-DF2141E8D931}"/>
    <cellStyle name="Normal 2 2 26 5 2 2 2" xfId="34814" xr:uid="{EED73F28-9420-4F3F-BC43-C57D4E38E944}"/>
    <cellStyle name="Normal 2 2 26 5 2 3" xfId="21233" xr:uid="{EA62AC50-9245-4B47-8234-222B1F1E9A85}"/>
    <cellStyle name="Normal 2 2 26 5 2 3 2" xfId="41601" xr:uid="{FAB49897-0BE5-4C9E-A3C4-60782FA2AD61}"/>
    <cellStyle name="Normal 2 2 26 5 2 4" xfId="28022" xr:uid="{894B8D57-ECED-4F53-A09F-E0CF974DA3A3}"/>
    <cellStyle name="Normal 2 2 26 5 2 5" xfId="48390" xr:uid="{A42626EF-8D26-4ED2-A314-EC0738197EEA}"/>
    <cellStyle name="Normal 2 2 26 5 3" xfId="11598" xr:uid="{1307DC14-EFF9-4388-A575-656633D189C2}"/>
    <cellStyle name="Normal 2 2 26 5 3 2" xfId="31966" xr:uid="{EAA6E0DA-D4B6-428F-9DC0-9D7C94BB04A7}"/>
    <cellStyle name="Normal 2 2 26 5 4" xfId="18385" xr:uid="{EF478BB2-71C1-4BA7-89F6-D0F02914B45C}"/>
    <cellStyle name="Normal 2 2 26 5 4 2" xfId="38753" xr:uid="{A25B7732-BE6F-4D8A-B3B6-4762C1B08158}"/>
    <cellStyle name="Normal 2 2 26 5 5" xfId="25174" xr:uid="{7C8A2397-9D07-4741-B5F8-BBBBB915E071}"/>
    <cellStyle name="Normal 2 2 26 5 6" xfId="45542" xr:uid="{4E754577-ED7C-4537-A74F-B78D5923F106}"/>
    <cellStyle name="Normal 2 2 26 6" xfId="5092" xr:uid="{43E02D0F-C45C-4EFE-B1E7-F24F19321595}"/>
    <cellStyle name="Normal 2 2 26 6 2" xfId="13734" xr:uid="{3DEDC8C5-6A19-411B-B32D-CE03A50DE313}"/>
    <cellStyle name="Normal 2 2 26 6 2 2" xfId="34102" xr:uid="{F66FAB40-29F4-43FE-8FEB-A49FE987D016}"/>
    <cellStyle name="Normal 2 2 26 6 3" xfId="20521" xr:uid="{6D446C88-A71C-4296-B9E3-D268B9C1E163}"/>
    <cellStyle name="Normal 2 2 26 6 3 2" xfId="40889" xr:uid="{D553AA65-123D-4456-94A7-53B3F0E84918}"/>
    <cellStyle name="Normal 2 2 26 6 4" xfId="27310" xr:uid="{9057E78D-0CAA-4B06-8856-CC121E349C4B}"/>
    <cellStyle name="Normal 2 2 26 6 5" xfId="47678" xr:uid="{F84C6560-1A54-41BA-AF3A-F10ECDD81DA9}"/>
    <cellStyle name="Normal 2 2 26 7" xfId="2005" xr:uid="{D50FEA02-DCDF-46B5-83BC-17C5024013DC}"/>
    <cellStyle name="Normal 2 2 26 7 2" xfId="10886" xr:uid="{330215AF-2366-4C78-83BA-2B14DCFF2EF9}"/>
    <cellStyle name="Normal 2 2 26 7 2 2" xfId="31254" xr:uid="{C54D0BC3-6AA4-418F-867B-89BE3C451BD0}"/>
    <cellStyle name="Normal 2 2 26 7 3" xfId="17673" xr:uid="{8EEC18C4-CDC7-456A-80C1-36A477FE65D7}"/>
    <cellStyle name="Normal 2 2 26 7 3 2" xfId="38041" xr:uid="{6C9F5D9D-5149-4EED-8CBA-8CECDA010719}"/>
    <cellStyle name="Normal 2 2 26 7 4" xfId="24462" xr:uid="{5AFFFE18-C254-457D-AF0C-3F3BFB014F27}"/>
    <cellStyle name="Normal 2 2 26 7 5" xfId="44830" xr:uid="{5919354A-D0C4-41A0-8D95-ABC17ABE3007}"/>
    <cellStyle name="Normal 2 2 26 8" xfId="9868" xr:uid="{930AD675-8421-4335-8C93-4419402A0EDA}"/>
    <cellStyle name="Normal 2 2 26 8 2" xfId="30236" xr:uid="{959FA76D-D95C-4D0C-85F4-F3EFBA49E2CC}"/>
    <cellStyle name="Normal 2 2 26 9" xfId="16656" xr:uid="{EC50AB8C-E660-4FC7-8A99-37E6E992FB36}"/>
    <cellStyle name="Normal 2 2 26 9 2" xfId="37024" xr:uid="{923A8F3A-B4CD-4BC1-A9A3-8B68120463A4}"/>
    <cellStyle name="Normal 2 2 26_Exec Drivers" xfId="9109" xr:uid="{226CF4D4-E883-4842-B11B-EA5D84FAD30C}"/>
    <cellStyle name="Normal 2 2 27" xfId="314" xr:uid="{8552D68E-AC9A-47AB-8BC2-7B280D6DD785}"/>
    <cellStyle name="Normal 2 2 27 10" xfId="23452" xr:uid="{67F12611-AE73-4CCE-8108-935C8CED35A0}"/>
    <cellStyle name="Normal 2 2 27 11" xfId="43820" xr:uid="{DC370F2A-65C2-468B-AF55-2BB6DB2644AD}"/>
    <cellStyle name="Normal 2 2 27 2" xfId="1543" xr:uid="{C53D122B-6979-4BA1-B85A-EBC3C3562DA5}"/>
    <cellStyle name="Normal 2 2 27 2 10" xfId="44403" xr:uid="{A1C9C602-B079-4C9D-8707-4B9360560564}"/>
    <cellStyle name="Normal 2 2 27 2 2" xfId="3959" xr:uid="{56150A15-8134-4893-A407-353A397E5EA7}"/>
    <cellStyle name="Normal 2 2 27 2 2 2" xfId="6831" xr:uid="{66E76A40-F1E4-4CF3-B6B1-89E6E7707AE8}"/>
    <cellStyle name="Normal 2 2 27 2 2 2 2" xfId="15473" xr:uid="{824DC1A9-F01F-48B0-B5DE-12BC868A7F96}"/>
    <cellStyle name="Normal 2 2 27 2 2 2 2 2" xfId="35841" xr:uid="{A209F09B-48C2-4594-BDB9-E5A09AC79D65}"/>
    <cellStyle name="Normal 2 2 27 2 2 2 3" xfId="22260" xr:uid="{7C4B2A51-860A-49DA-B3BD-34B00B0F1BE0}"/>
    <cellStyle name="Normal 2 2 27 2 2 2 3 2" xfId="42628" xr:uid="{BA11999A-19E4-404C-B233-E362DF1520AB}"/>
    <cellStyle name="Normal 2 2 27 2 2 2 4" xfId="29049" xr:uid="{149C9D2C-AACB-43C0-88F4-AE85025A334F}"/>
    <cellStyle name="Normal 2 2 27 2 2 2 5" xfId="49417" xr:uid="{9FC4EC08-616F-4EA3-83B3-A9D888F72E1D}"/>
    <cellStyle name="Normal 2 2 27 2 2 3" xfId="12625" xr:uid="{7CFDD473-0FB3-4268-B88E-2FA925C7867C}"/>
    <cellStyle name="Normal 2 2 27 2 2 3 2" xfId="32993" xr:uid="{0412280B-2979-4032-B807-CFCF0535492C}"/>
    <cellStyle name="Normal 2 2 27 2 2 4" xfId="19412" xr:uid="{30F3FE85-7C2C-4764-9FC9-EAF89CE6C682}"/>
    <cellStyle name="Normal 2 2 27 2 2 4 2" xfId="39780" xr:uid="{1D8A8C0C-8780-4304-8AE6-547A44313C7A}"/>
    <cellStyle name="Normal 2 2 27 2 2 5" xfId="26201" xr:uid="{C92BDA7F-F2E1-43E7-A716-4F2476E1FE05}"/>
    <cellStyle name="Normal 2 2 27 2 2 6" xfId="46569" xr:uid="{7C91C27B-F548-455B-9D20-BCFB584F4142}"/>
    <cellStyle name="Normal 2 2 27 2 2_Exec Drivers" xfId="9318" xr:uid="{36A2891D-0E7F-4A8C-9E50-FA1929EAB4DD}"/>
    <cellStyle name="Normal 2 2 27 2 3" xfId="4695" xr:uid="{2D111381-4ED1-465D-A022-F5186AEC3A22}"/>
    <cellStyle name="Normal 2 2 27 2 3 2" xfId="7543" xr:uid="{14470A46-C3C3-4659-9AB9-A98B9ABCD935}"/>
    <cellStyle name="Normal 2 2 27 2 3 2 2" xfId="16185" xr:uid="{2523C165-E8C5-4615-97E0-671FBA4E7D54}"/>
    <cellStyle name="Normal 2 2 27 2 3 2 2 2" xfId="36553" xr:uid="{C90DC46F-F37F-4245-BD0A-AF8444C53E2C}"/>
    <cellStyle name="Normal 2 2 27 2 3 2 3" xfId="22972" xr:uid="{C322845C-5DA9-411C-B798-5700C26E2CFE}"/>
    <cellStyle name="Normal 2 2 27 2 3 2 3 2" xfId="43340" xr:uid="{6858B326-23B4-41D6-8A38-1003D2DDDC3B}"/>
    <cellStyle name="Normal 2 2 27 2 3 2 4" xfId="29761" xr:uid="{424D2362-5AFA-40E8-9F33-0EE8F57E8D7B}"/>
    <cellStyle name="Normal 2 2 27 2 3 2 5" xfId="50129" xr:uid="{F9E6091D-36A3-49BC-AE64-E5158F2209A5}"/>
    <cellStyle name="Normal 2 2 27 2 3 3" xfId="13337" xr:uid="{095C7ECC-20D9-4727-8FEC-F2DFBB107B02}"/>
    <cellStyle name="Normal 2 2 27 2 3 3 2" xfId="33705" xr:uid="{04AD599A-C0A8-40ED-A8EE-0D89101C5BB7}"/>
    <cellStyle name="Normal 2 2 27 2 3 4" xfId="20124" xr:uid="{03C55C55-FB2E-4E11-BECB-B580D3DC3194}"/>
    <cellStyle name="Normal 2 2 27 2 3 4 2" xfId="40492" xr:uid="{C6648F54-52DB-4FE4-BD31-C61123692EC8}"/>
    <cellStyle name="Normal 2 2 27 2 3 5" xfId="26913" xr:uid="{6BDF4A7E-CA8C-4B81-AE43-4A01A83AADA0}"/>
    <cellStyle name="Normal 2 2 27 2 3 6" xfId="47281" xr:uid="{C9D016AE-8B5F-4BDC-A377-85B37F7243DF}"/>
    <cellStyle name="Normal 2 2 27 2 4" xfId="3211" xr:uid="{4369B45A-C3DA-4F49-B7CF-06DD4BD71D03}"/>
    <cellStyle name="Normal 2 2 27 2 4 2" xfId="6119" xr:uid="{54797948-58EC-4297-B5AC-D94F28532F0E}"/>
    <cellStyle name="Normal 2 2 27 2 4 2 2" xfId="14761" xr:uid="{906FA69D-2CDA-41D3-8228-68DDF9922A5B}"/>
    <cellStyle name="Normal 2 2 27 2 4 2 2 2" xfId="35129" xr:uid="{E8FB8B02-527C-4C91-B93C-DC7F33A29274}"/>
    <cellStyle name="Normal 2 2 27 2 4 2 3" xfId="21548" xr:uid="{78C2342A-7B15-462C-BFC1-21506CDFFCB4}"/>
    <cellStyle name="Normal 2 2 27 2 4 2 3 2" xfId="41916" xr:uid="{492871E4-777D-4F88-93A3-5DD84BD5FCD5}"/>
    <cellStyle name="Normal 2 2 27 2 4 2 4" xfId="28337" xr:uid="{6F681120-392F-4483-AB33-F9AF6FCE63B8}"/>
    <cellStyle name="Normal 2 2 27 2 4 2 5" xfId="48705" xr:uid="{FFA7FB53-8ABE-4989-AF18-1FDAA667EFB1}"/>
    <cellStyle name="Normal 2 2 27 2 4 3" xfId="11913" xr:uid="{696B7584-DEFE-44EB-BA8E-C9B66FA33FB2}"/>
    <cellStyle name="Normal 2 2 27 2 4 3 2" xfId="32281" xr:uid="{23D81DC4-AF8E-4321-98AB-B0227FDC06E4}"/>
    <cellStyle name="Normal 2 2 27 2 4 4" xfId="18700" xr:uid="{681D9707-A79F-4C7E-8CEB-DDAD38EE3A14}"/>
    <cellStyle name="Normal 2 2 27 2 4 4 2" xfId="39068" xr:uid="{0EB6B4F6-E078-4AD7-A6DA-A9F711A11DE8}"/>
    <cellStyle name="Normal 2 2 27 2 4 5" xfId="25489" xr:uid="{87465CE0-54E3-4052-A317-33AF4A176292}"/>
    <cellStyle name="Normal 2 2 27 2 4 6" xfId="45857" xr:uid="{75298050-89E4-4794-9885-F4AF91BFE566}"/>
    <cellStyle name="Normal 2 2 27 2 5" xfId="5407" xr:uid="{3D1F7833-E914-4CD9-8E00-EF08A824D92D}"/>
    <cellStyle name="Normal 2 2 27 2 5 2" xfId="14049" xr:uid="{7B77A429-CCEA-4857-BDE4-A1DFEB4CFB4E}"/>
    <cellStyle name="Normal 2 2 27 2 5 2 2" xfId="34417" xr:uid="{9CC8DE55-8712-4721-9A7C-7D0872588DEC}"/>
    <cellStyle name="Normal 2 2 27 2 5 3" xfId="20836" xr:uid="{D1F833AD-55FD-4C25-B068-EA313A47AA32}"/>
    <cellStyle name="Normal 2 2 27 2 5 3 2" xfId="41204" xr:uid="{81F8EF54-F100-4DBD-89EB-7BE030BFADBB}"/>
    <cellStyle name="Normal 2 2 27 2 5 4" xfId="27625" xr:uid="{27140717-2315-46DA-BDF4-05BBA981F817}"/>
    <cellStyle name="Normal 2 2 27 2 5 5" xfId="47993" xr:uid="{AC14413E-7CD7-4D4E-B858-6C4A238CC715}"/>
    <cellStyle name="Normal 2 2 27 2 6" xfId="2462" xr:uid="{EDD883DE-BC5D-4112-AB73-8D29E2DDEECF}"/>
    <cellStyle name="Normal 2 2 27 2 6 2" xfId="11201" xr:uid="{41F9A863-1417-472E-A827-B10C5A5D9291}"/>
    <cellStyle name="Normal 2 2 27 2 6 2 2" xfId="31569" xr:uid="{200C3C02-FA85-420C-91FA-6CD0ADA2A893}"/>
    <cellStyle name="Normal 2 2 27 2 6 3" xfId="17988" xr:uid="{017D1FBD-B710-4902-AAA5-6B565A8943FD}"/>
    <cellStyle name="Normal 2 2 27 2 6 3 2" xfId="38356" xr:uid="{2D781622-0A00-41EF-AD0E-8DF30F57357C}"/>
    <cellStyle name="Normal 2 2 27 2 6 4" xfId="24777" xr:uid="{3818B2EF-E3B7-4FEA-8BF6-E68971CB028A}"/>
    <cellStyle name="Normal 2 2 27 2 6 5" xfId="45145" xr:uid="{4496DA16-106E-4BC6-962E-415896087E94}"/>
    <cellStyle name="Normal 2 2 27 2 7" xfId="10459" xr:uid="{DBA28E61-196F-4BA4-9079-2528EE887653}"/>
    <cellStyle name="Normal 2 2 27 2 7 2" xfId="30827" xr:uid="{6A99CE0B-A387-4B96-AC54-49F895AD83D9}"/>
    <cellStyle name="Normal 2 2 27 2 8" xfId="17246" xr:uid="{B74ED2B1-B4C1-4D10-AC6E-9C568F48A11E}"/>
    <cellStyle name="Normal 2 2 27 2 8 2" xfId="37614" xr:uid="{5060B97A-66EB-442A-9595-2913DD140A19}"/>
    <cellStyle name="Normal 2 2 27 2 9" xfId="24035" xr:uid="{CD3C6EF6-D8D1-40FE-85EC-435C8506BAF9}"/>
    <cellStyle name="Normal 2 2 27 2_Exec Drivers" xfId="9698" xr:uid="{3CBBB889-00CD-4F4A-8153-F427782157E9}"/>
    <cellStyle name="Normal 2 2 27 3" xfId="3633" xr:uid="{B5EF0B2C-038E-41AD-8A19-2BEF1FAE376F}"/>
    <cellStyle name="Normal 2 2 27 3 2" xfId="6517" xr:uid="{5AAB7D73-13B8-49B8-BA3E-2EE0068AE640}"/>
    <cellStyle name="Normal 2 2 27 3 2 2" xfId="15159" xr:uid="{FA8D5773-E7AF-4FD8-A8E4-090EA37E682F}"/>
    <cellStyle name="Normal 2 2 27 3 2 2 2" xfId="35527" xr:uid="{ACAC7D8C-B9CC-4ED3-A6D9-DC3DB8B96D9C}"/>
    <cellStyle name="Normal 2 2 27 3 2 3" xfId="21946" xr:uid="{7F490D0E-8972-495C-9B9C-40A4AEF31F99}"/>
    <cellStyle name="Normal 2 2 27 3 2 3 2" xfId="42314" xr:uid="{9F5EB230-5D22-4110-9396-C5DF9BC1EEEB}"/>
    <cellStyle name="Normal 2 2 27 3 2 4" xfId="28735" xr:uid="{A507DD48-B05F-4F91-86D4-E89D480048DE}"/>
    <cellStyle name="Normal 2 2 27 3 2 5" xfId="49103" xr:uid="{D4BB947D-4D62-4D91-9B0D-C41E230BF06A}"/>
    <cellStyle name="Normal 2 2 27 3 3" xfId="12311" xr:uid="{A5039CEC-2FCC-4CAE-9857-5956EB2A176A}"/>
    <cellStyle name="Normal 2 2 27 3 3 2" xfId="32679" xr:uid="{225105E2-F9BE-46F3-BB8C-6C9BDCC08C86}"/>
    <cellStyle name="Normal 2 2 27 3 4" xfId="19098" xr:uid="{1BFD5DBB-27D1-429B-9F0F-803C0A00046B}"/>
    <cellStyle name="Normal 2 2 27 3 4 2" xfId="39466" xr:uid="{A0EAB2DB-9225-4CE6-933B-02550CB22793}"/>
    <cellStyle name="Normal 2 2 27 3 5" xfId="25887" xr:uid="{CE14DC8E-BD1D-466E-8CCB-28F41D4A62C3}"/>
    <cellStyle name="Normal 2 2 27 3 6" xfId="46255" xr:uid="{ADFA0736-78A3-47C1-8935-D3FC1DB0C048}"/>
    <cellStyle name="Normal 2 2 27 3_Exec Drivers" xfId="9385" xr:uid="{BBE04F80-BD0C-412E-B796-B00024A4EFFC}"/>
    <cellStyle name="Normal 2 2 27 4" xfId="4381" xr:uid="{678D2297-8B62-4EEA-82F2-99E9203EE53B}"/>
    <cellStyle name="Normal 2 2 27 4 2" xfId="7229" xr:uid="{8CA81026-740F-481B-9C53-95EDCB653C1C}"/>
    <cellStyle name="Normal 2 2 27 4 2 2" xfId="15871" xr:uid="{8B3C9999-F029-4638-B8B4-C4187276DCE4}"/>
    <cellStyle name="Normal 2 2 27 4 2 2 2" xfId="36239" xr:uid="{47E400AC-394E-46FE-8092-C6C31E037314}"/>
    <cellStyle name="Normal 2 2 27 4 2 3" xfId="22658" xr:uid="{64D53B73-32B2-4618-A645-6AD9C3CB168E}"/>
    <cellStyle name="Normal 2 2 27 4 2 3 2" xfId="43026" xr:uid="{C30A3A99-9463-4ABB-BA80-09CF35CB4C8A}"/>
    <cellStyle name="Normal 2 2 27 4 2 4" xfId="29447" xr:uid="{0C88395B-40D2-4071-8D37-B7FC2F5EFEF6}"/>
    <cellStyle name="Normal 2 2 27 4 2 5" xfId="49815" xr:uid="{BE182A5C-B556-4330-8758-210B4B682AFD}"/>
    <cellStyle name="Normal 2 2 27 4 3" xfId="13023" xr:uid="{CA1CE020-9298-49BB-A63A-0B4636C1A19A}"/>
    <cellStyle name="Normal 2 2 27 4 3 2" xfId="33391" xr:uid="{6A4E650D-2186-49E0-A27B-5ED2D63EF8A9}"/>
    <cellStyle name="Normal 2 2 27 4 4" xfId="19810" xr:uid="{F237399B-12A2-4A11-8458-98A62F3E9290}"/>
    <cellStyle name="Normal 2 2 27 4 4 2" xfId="40178" xr:uid="{6B19BFB0-1CEB-4931-9D43-04D1BA350ED1}"/>
    <cellStyle name="Normal 2 2 27 4 5" xfId="26599" xr:uid="{95CCF476-A58C-4542-A184-1757D778E38A}"/>
    <cellStyle name="Normal 2 2 27 4 6" xfId="46967" xr:uid="{104A7AD5-F22A-4FBD-B43C-4C6AF457D788}"/>
    <cellStyle name="Normal 2 2 27 5" xfId="2885" xr:uid="{7911C290-FFF0-443E-865F-3B6A177BDD8B}"/>
    <cellStyle name="Normal 2 2 27 5 2" xfId="5805" xr:uid="{632D96B1-2C37-4255-9BA0-6F9990499AFE}"/>
    <cellStyle name="Normal 2 2 27 5 2 2" xfId="14447" xr:uid="{42A110F9-23E3-4BBC-899B-85751555A603}"/>
    <cellStyle name="Normal 2 2 27 5 2 2 2" xfId="34815" xr:uid="{D14EA9D4-EF39-4867-8F71-6F1DAC6A0D0F}"/>
    <cellStyle name="Normal 2 2 27 5 2 3" xfId="21234" xr:uid="{49222CD5-96C1-435B-9A82-7E140007E5DB}"/>
    <cellStyle name="Normal 2 2 27 5 2 3 2" xfId="41602" xr:uid="{2BD5889B-F376-42F8-A54E-EE045B55ACC8}"/>
    <cellStyle name="Normal 2 2 27 5 2 4" xfId="28023" xr:uid="{5D980952-9042-473B-8C77-8C1153249070}"/>
    <cellStyle name="Normal 2 2 27 5 2 5" xfId="48391" xr:uid="{C8EB5795-77A0-45E9-B22C-B9F8A65F2EA7}"/>
    <cellStyle name="Normal 2 2 27 5 3" xfId="11599" xr:uid="{95AC6B7D-416C-4111-851C-9C7422856E93}"/>
    <cellStyle name="Normal 2 2 27 5 3 2" xfId="31967" xr:uid="{8F6AE610-C00E-4AAC-87E0-937EDAF0E457}"/>
    <cellStyle name="Normal 2 2 27 5 4" xfId="18386" xr:uid="{72EFA19E-9587-4DE6-8F50-18F5AE3243C1}"/>
    <cellStyle name="Normal 2 2 27 5 4 2" xfId="38754" xr:uid="{58616354-2A17-4AE0-AB01-AF407D084469}"/>
    <cellStyle name="Normal 2 2 27 5 5" xfId="25175" xr:uid="{592B59DD-BF68-4A50-A2A4-9CDD75B842C9}"/>
    <cellStyle name="Normal 2 2 27 5 6" xfId="45543" xr:uid="{022777F4-5D15-4F74-BE5A-734F46321811}"/>
    <cellStyle name="Normal 2 2 27 6" xfId="5093" xr:uid="{2773AC4E-E9A6-45A8-8E12-7C63ECB61EAC}"/>
    <cellStyle name="Normal 2 2 27 6 2" xfId="13735" xr:uid="{04B1A820-E4B4-4E4F-97CA-0D158ED0B28E}"/>
    <cellStyle name="Normal 2 2 27 6 2 2" xfId="34103" xr:uid="{5EF78106-E345-4EBD-8868-8802282E7A9C}"/>
    <cellStyle name="Normal 2 2 27 6 3" xfId="20522" xr:uid="{23FEA894-193C-49E0-BC76-795FE4FC06B0}"/>
    <cellStyle name="Normal 2 2 27 6 3 2" xfId="40890" xr:uid="{5D438BB9-68F6-4C8C-968E-CF8621604EC7}"/>
    <cellStyle name="Normal 2 2 27 6 4" xfId="27311" xr:uid="{2B0554C8-B55C-4EEB-A0A4-8B56433B7672}"/>
    <cellStyle name="Normal 2 2 27 6 5" xfId="47679" xr:uid="{64EA92E0-E27A-45C8-9518-3C46744CF8AC}"/>
    <cellStyle name="Normal 2 2 27 7" xfId="2006" xr:uid="{BC404A9B-799C-4AB9-BBB1-3AB6DE50FE6C}"/>
    <cellStyle name="Normal 2 2 27 7 2" xfId="10887" xr:uid="{786A26D6-1BB7-4E62-AA17-EEA6B82DAFAC}"/>
    <cellStyle name="Normal 2 2 27 7 2 2" xfId="31255" xr:uid="{C2F6357D-ADA2-4EF4-BE1A-E53B57F862C8}"/>
    <cellStyle name="Normal 2 2 27 7 3" xfId="17674" xr:uid="{A3C008D1-3361-438C-9C1D-6DC41600C39A}"/>
    <cellStyle name="Normal 2 2 27 7 3 2" xfId="38042" xr:uid="{43B24F31-693F-44B0-8479-276A033BB25C}"/>
    <cellStyle name="Normal 2 2 27 7 4" xfId="24463" xr:uid="{0EC6EA46-F050-49A5-95B2-C62DB7E4BFA6}"/>
    <cellStyle name="Normal 2 2 27 7 5" xfId="44831" xr:uid="{21530593-33F1-4997-ACD5-AC362B3D854D}"/>
    <cellStyle name="Normal 2 2 27 8" xfId="9875" xr:uid="{42735B63-787E-4724-9125-DE022BEFEC9B}"/>
    <cellStyle name="Normal 2 2 27 8 2" xfId="30243" xr:uid="{3D9997BC-DBA0-4B07-9B92-2BFCA8F61D64}"/>
    <cellStyle name="Normal 2 2 27 9" xfId="16663" xr:uid="{9A1D338B-162D-411A-BD09-A14737BA7192}"/>
    <cellStyle name="Normal 2 2 27 9 2" xfId="37031" xr:uid="{150103F7-B0F3-4243-A79E-9A74B5C40EE1}"/>
    <cellStyle name="Normal 2 2 27_Exec Drivers" xfId="8068" xr:uid="{21EC94E0-C2DE-4A46-828B-9C3A6E66B82D}"/>
    <cellStyle name="Normal 2 2 28" xfId="327" xr:uid="{37F4FFEC-23D4-4165-B59E-87EB9C632F41}"/>
    <cellStyle name="Normal 2 2 28 10" xfId="23459" xr:uid="{86943E28-8748-442A-8A93-9BF42FE6C536}"/>
    <cellStyle name="Normal 2 2 28 11" xfId="43827" xr:uid="{0BE930EA-630D-4733-A298-478BBAC6A96D}"/>
    <cellStyle name="Normal 2 2 28 2" xfId="1550" xr:uid="{69084BF6-6421-465C-BF2D-E87628BD5928}"/>
    <cellStyle name="Normal 2 2 28 2 10" xfId="44410" xr:uid="{9B6E689E-168F-47EC-8019-380F785F2B30}"/>
    <cellStyle name="Normal 2 2 28 2 2" xfId="3952" xr:uid="{12C35576-480D-4104-8073-696222F3D5A7}"/>
    <cellStyle name="Normal 2 2 28 2 2 2" xfId="6824" xr:uid="{15DBA821-EC97-40F5-9B01-31B1AC6C7519}"/>
    <cellStyle name="Normal 2 2 28 2 2 2 2" xfId="15466" xr:uid="{63DE7F3C-FBD2-4827-93CD-911DD7C738D1}"/>
    <cellStyle name="Normal 2 2 28 2 2 2 2 2" xfId="35834" xr:uid="{15353C21-0208-4E60-8842-7FFE166C6857}"/>
    <cellStyle name="Normal 2 2 28 2 2 2 3" xfId="22253" xr:uid="{019B4BC0-D428-4EB5-BFA4-83A8B62CA935}"/>
    <cellStyle name="Normal 2 2 28 2 2 2 3 2" xfId="42621" xr:uid="{F7BD7B35-406C-4231-9D8B-3CF7BEDB4E46}"/>
    <cellStyle name="Normal 2 2 28 2 2 2 4" xfId="29042" xr:uid="{510F97EE-7C8B-4918-8A0A-2D21BA32D5BA}"/>
    <cellStyle name="Normal 2 2 28 2 2 2 5" xfId="49410" xr:uid="{0B188D2E-6426-474A-A3C1-BAA3A529D115}"/>
    <cellStyle name="Normal 2 2 28 2 2 3" xfId="12618" xr:uid="{5C0D11FC-85E7-46F3-8F58-BE9D4872D1BF}"/>
    <cellStyle name="Normal 2 2 28 2 2 3 2" xfId="32986" xr:uid="{C52F32B3-EBCA-4D0D-8AEE-BB4FC25DBA02}"/>
    <cellStyle name="Normal 2 2 28 2 2 4" xfId="19405" xr:uid="{9913FF94-944F-43BC-9F64-3C8B7DBFD992}"/>
    <cellStyle name="Normal 2 2 28 2 2 4 2" xfId="39773" xr:uid="{D3241859-185D-447B-A91F-29105725C2DA}"/>
    <cellStyle name="Normal 2 2 28 2 2 5" xfId="26194" xr:uid="{5269C40B-567D-4551-8049-05B53AA1B732}"/>
    <cellStyle name="Normal 2 2 28 2 2 6" xfId="46562" xr:uid="{5BA0E2FE-BC30-48C3-9030-24B9A3FE229B}"/>
    <cellStyle name="Normal 2 2 28 2 2_Exec Drivers" xfId="8734" xr:uid="{168C1C8F-6810-4B4B-9727-8C6A573B810F}"/>
    <cellStyle name="Normal 2 2 28 2 3" xfId="4688" xr:uid="{109F1089-E815-4A47-A4E2-4238B6737777}"/>
    <cellStyle name="Normal 2 2 28 2 3 2" xfId="7536" xr:uid="{D5100FCA-4265-4D6A-B5B0-25BEC9AE6298}"/>
    <cellStyle name="Normal 2 2 28 2 3 2 2" xfId="16178" xr:uid="{D0FE6853-27D0-45B2-82AD-41295A0781FB}"/>
    <cellStyle name="Normal 2 2 28 2 3 2 2 2" xfId="36546" xr:uid="{5407F7C5-FEDF-4CE7-B7F1-6E8FF4A60008}"/>
    <cellStyle name="Normal 2 2 28 2 3 2 3" xfId="22965" xr:uid="{CDA6B797-B9F8-4730-A250-54FEC649352C}"/>
    <cellStyle name="Normal 2 2 28 2 3 2 3 2" xfId="43333" xr:uid="{AE05A44A-F53E-429D-B00C-E95B5F15FFB7}"/>
    <cellStyle name="Normal 2 2 28 2 3 2 4" xfId="29754" xr:uid="{1C5FB1B7-04A4-4C4B-B1ED-FF2C50420F87}"/>
    <cellStyle name="Normal 2 2 28 2 3 2 5" xfId="50122" xr:uid="{36286D73-C622-43ED-BFFC-E723F9FC0884}"/>
    <cellStyle name="Normal 2 2 28 2 3 3" xfId="13330" xr:uid="{1E5DC8A1-85EA-496E-A344-C3D34E74045F}"/>
    <cellStyle name="Normal 2 2 28 2 3 3 2" xfId="33698" xr:uid="{C85B52A4-AED7-4F9A-9543-CE0B48CF7124}"/>
    <cellStyle name="Normal 2 2 28 2 3 4" xfId="20117" xr:uid="{886164AA-008D-414D-A346-15F4CC5084F2}"/>
    <cellStyle name="Normal 2 2 28 2 3 4 2" xfId="40485" xr:uid="{2D5FA1A5-8CBC-47EA-BFD4-3E7E0FAE5C87}"/>
    <cellStyle name="Normal 2 2 28 2 3 5" xfId="26906" xr:uid="{DD5076BD-919D-4050-A048-231E096E7721}"/>
    <cellStyle name="Normal 2 2 28 2 3 6" xfId="47274" xr:uid="{AFBC2048-0848-48D9-895E-8346501E788B}"/>
    <cellStyle name="Normal 2 2 28 2 4" xfId="3204" xr:uid="{CE3463F6-B120-4B11-A845-C0BEF817A509}"/>
    <cellStyle name="Normal 2 2 28 2 4 2" xfId="6112" xr:uid="{6AAC768C-F8F5-4F93-9733-493D55E17AF3}"/>
    <cellStyle name="Normal 2 2 28 2 4 2 2" xfId="14754" xr:uid="{DFAE8CE3-A535-4B6C-9D07-29EDB647EB75}"/>
    <cellStyle name="Normal 2 2 28 2 4 2 2 2" xfId="35122" xr:uid="{96CE0E9C-6282-4522-AE0A-08FEC8389A5A}"/>
    <cellStyle name="Normal 2 2 28 2 4 2 3" xfId="21541" xr:uid="{A94E1213-0570-40C5-B7C9-C7FC2DE46CFC}"/>
    <cellStyle name="Normal 2 2 28 2 4 2 3 2" xfId="41909" xr:uid="{95DBBD6A-D9BA-4418-A11D-1AB3044FF2B1}"/>
    <cellStyle name="Normal 2 2 28 2 4 2 4" xfId="28330" xr:uid="{0D592C79-0593-4E62-A816-F2D4C40E753F}"/>
    <cellStyle name="Normal 2 2 28 2 4 2 5" xfId="48698" xr:uid="{437847C1-9844-4D44-8656-7532A6B2F794}"/>
    <cellStyle name="Normal 2 2 28 2 4 3" xfId="11906" xr:uid="{FBB7E6ED-83E1-40E5-9956-E913A56F512E}"/>
    <cellStyle name="Normal 2 2 28 2 4 3 2" xfId="32274" xr:uid="{0D571B08-40A2-4284-B6E8-B5F6A2510479}"/>
    <cellStyle name="Normal 2 2 28 2 4 4" xfId="18693" xr:uid="{E5FF00AF-0AD8-40E2-A8EB-5FEEA3A07A09}"/>
    <cellStyle name="Normal 2 2 28 2 4 4 2" xfId="39061" xr:uid="{B1F76149-67DB-4E96-8651-92C1084EFE58}"/>
    <cellStyle name="Normal 2 2 28 2 4 5" xfId="25482" xr:uid="{1B907BB0-2234-43F9-83EB-CC8449A5793E}"/>
    <cellStyle name="Normal 2 2 28 2 4 6" xfId="45850" xr:uid="{A051BA23-7B2B-4B94-9C2C-913868F0BDB9}"/>
    <cellStyle name="Normal 2 2 28 2 5" xfId="5400" xr:uid="{3B6896B1-78CC-4C6D-8255-92FCDF04F19C}"/>
    <cellStyle name="Normal 2 2 28 2 5 2" xfId="14042" xr:uid="{8228506C-664C-43BF-9A98-62A913998F30}"/>
    <cellStyle name="Normal 2 2 28 2 5 2 2" xfId="34410" xr:uid="{81C4BA32-9DC2-43A1-A8D5-4E6BE3F99DDB}"/>
    <cellStyle name="Normal 2 2 28 2 5 3" xfId="20829" xr:uid="{C014539D-D6CB-4BB0-A7A9-FD151FBDF253}"/>
    <cellStyle name="Normal 2 2 28 2 5 3 2" xfId="41197" xr:uid="{28E6344D-65C1-4AB3-9DEF-BC71BDA28902}"/>
    <cellStyle name="Normal 2 2 28 2 5 4" xfId="27618" xr:uid="{DE4ABAF9-D8CE-41EA-89A0-7B62FA0FB8A5}"/>
    <cellStyle name="Normal 2 2 28 2 5 5" xfId="47986" xr:uid="{742FA15A-42FE-40C5-9629-E98781E61687}"/>
    <cellStyle name="Normal 2 2 28 2 6" xfId="2455" xr:uid="{BBB8242B-0936-4DC6-AA5A-2237172560F5}"/>
    <cellStyle name="Normal 2 2 28 2 6 2" xfId="11194" xr:uid="{4C52E98E-44CD-48EF-BB11-BAA7ECC14124}"/>
    <cellStyle name="Normal 2 2 28 2 6 2 2" xfId="31562" xr:uid="{46980372-5C4A-479A-895B-EE759998B7DD}"/>
    <cellStyle name="Normal 2 2 28 2 6 3" xfId="17981" xr:uid="{4DD7FE8A-A1A2-4FF9-9C5E-97A112A1C308}"/>
    <cellStyle name="Normal 2 2 28 2 6 3 2" xfId="38349" xr:uid="{F406C8AB-0D34-40AA-B628-6B7AF1CF7A4D}"/>
    <cellStyle name="Normal 2 2 28 2 6 4" xfId="24770" xr:uid="{B626B5A2-7B60-48D6-BD3A-014473C3B571}"/>
    <cellStyle name="Normal 2 2 28 2 6 5" xfId="45138" xr:uid="{3CE6E1FF-4C60-4738-8984-88DE6461E736}"/>
    <cellStyle name="Normal 2 2 28 2 7" xfId="10466" xr:uid="{A27E04BC-A54D-452B-9AF8-D998FA360C37}"/>
    <cellStyle name="Normal 2 2 28 2 7 2" xfId="30834" xr:uid="{C518C754-3A7C-430C-96B8-BB9165B88535}"/>
    <cellStyle name="Normal 2 2 28 2 8" xfId="17253" xr:uid="{A1020C08-7666-4BB9-B68D-B34C6672312B}"/>
    <cellStyle name="Normal 2 2 28 2 8 2" xfId="37621" xr:uid="{758785CB-AAE6-4EF4-83C0-1529B44D10F2}"/>
    <cellStyle name="Normal 2 2 28 2 9" xfId="24042" xr:uid="{EE99EB4D-8711-4CF2-ADC1-BD22BEF5CCAB}"/>
    <cellStyle name="Normal 2 2 28 2_Exec Drivers" xfId="9348" xr:uid="{7DC54897-53F2-4548-A413-8457844377A1}"/>
    <cellStyle name="Normal 2 2 28 3" xfId="3634" xr:uid="{021EAA2C-9705-4AFA-B67A-A14FE1EEF74C}"/>
    <cellStyle name="Normal 2 2 28 3 2" xfId="6518" xr:uid="{24D31E3A-4F56-4920-8E2D-BD3473131261}"/>
    <cellStyle name="Normal 2 2 28 3 2 2" xfId="15160" xr:uid="{A2969FA7-40FC-4F72-901F-CCE31B68D668}"/>
    <cellStyle name="Normal 2 2 28 3 2 2 2" xfId="35528" xr:uid="{558A8ADC-4182-4EFB-96A3-57AEE0E4786F}"/>
    <cellStyle name="Normal 2 2 28 3 2 3" xfId="21947" xr:uid="{762FFA3A-10B7-405C-953D-766A39A17CDF}"/>
    <cellStyle name="Normal 2 2 28 3 2 3 2" xfId="42315" xr:uid="{A6B937F4-782D-4D03-86C0-21BC95B14752}"/>
    <cellStyle name="Normal 2 2 28 3 2 4" xfId="28736" xr:uid="{32454818-FCDA-4757-91C3-35F28B076AB3}"/>
    <cellStyle name="Normal 2 2 28 3 2 5" xfId="49104" xr:uid="{F0B73761-0173-47D6-9032-DAA372E55163}"/>
    <cellStyle name="Normal 2 2 28 3 3" xfId="12312" xr:uid="{8F73125C-8977-4F4C-83B1-CB923C22207D}"/>
    <cellStyle name="Normal 2 2 28 3 3 2" xfId="32680" xr:uid="{C9566FD0-578F-4AB8-B4D4-9D246F3677DF}"/>
    <cellStyle name="Normal 2 2 28 3 4" xfId="19099" xr:uid="{554559B3-A1D0-45D5-8572-AFA0219FF02F}"/>
    <cellStyle name="Normal 2 2 28 3 4 2" xfId="39467" xr:uid="{92858F14-AE12-4244-85F7-C21F0A1BEF37}"/>
    <cellStyle name="Normal 2 2 28 3 5" xfId="25888" xr:uid="{71DF04FC-AFBE-43B0-9B21-B231F83FE43F}"/>
    <cellStyle name="Normal 2 2 28 3 6" xfId="46256" xr:uid="{8AAC7B1B-2C50-47B4-9460-7DDF0BD78386}"/>
    <cellStyle name="Normal 2 2 28 3_Exec Drivers" xfId="8950" xr:uid="{835F81A9-FE53-4B9D-8E39-1C1F95A7A6B8}"/>
    <cellStyle name="Normal 2 2 28 4" xfId="4382" xr:uid="{CB6A07A9-C2CD-45ED-BEFD-7EE486CA06FA}"/>
    <cellStyle name="Normal 2 2 28 4 2" xfId="7230" xr:uid="{425FAA39-90D1-46F8-A9FE-ED52B3EC8754}"/>
    <cellStyle name="Normal 2 2 28 4 2 2" xfId="15872" xr:uid="{843703B8-E561-4BC1-BB34-B57535D9D6AA}"/>
    <cellStyle name="Normal 2 2 28 4 2 2 2" xfId="36240" xr:uid="{B3052D07-68FB-49F2-B090-CA674CC88386}"/>
    <cellStyle name="Normal 2 2 28 4 2 3" xfId="22659" xr:uid="{62C63496-E44A-4B99-BDEA-756C9A305D68}"/>
    <cellStyle name="Normal 2 2 28 4 2 3 2" xfId="43027" xr:uid="{29BF1E5A-7D96-4CED-A83F-C0B051C290D0}"/>
    <cellStyle name="Normal 2 2 28 4 2 4" xfId="29448" xr:uid="{01C45C56-0292-468A-93D3-6DE119149C96}"/>
    <cellStyle name="Normal 2 2 28 4 2 5" xfId="49816" xr:uid="{03B3AA86-B732-4105-A004-A5C05717CF8B}"/>
    <cellStyle name="Normal 2 2 28 4 3" xfId="13024" xr:uid="{68791323-EE25-4F92-A5B4-16C10A1A8C97}"/>
    <cellStyle name="Normal 2 2 28 4 3 2" xfId="33392" xr:uid="{9BBDB20B-2E28-4B67-AAAC-4D4B1A2DD34B}"/>
    <cellStyle name="Normal 2 2 28 4 4" xfId="19811" xr:uid="{375CAA00-6378-4BB9-BF43-C25415EABBEF}"/>
    <cellStyle name="Normal 2 2 28 4 4 2" xfId="40179" xr:uid="{8E205EE7-1E0B-4744-9178-4E9B96D73AD9}"/>
    <cellStyle name="Normal 2 2 28 4 5" xfId="26600" xr:uid="{7DC8C03C-11E9-472C-B668-22A94169D172}"/>
    <cellStyle name="Normal 2 2 28 4 6" xfId="46968" xr:uid="{089ED734-E61D-4F61-B2D6-FD87E143D7C8}"/>
    <cellStyle name="Normal 2 2 28 5" xfId="2886" xr:uid="{38D8CDED-BD8B-42D2-BC87-846A1E6CBDA0}"/>
    <cellStyle name="Normal 2 2 28 5 2" xfId="5806" xr:uid="{7D335F06-25F0-4ADB-923D-C551B993FA20}"/>
    <cellStyle name="Normal 2 2 28 5 2 2" xfId="14448" xr:uid="{E6100833-2FA9-4907-A8FD-90E21329F144}"/>
    <cellStyle name="Normal 2 2 28 5 2 2 2" xfId="34816" xr:uid="{41E1477E-BBC3-418D-8BE0-E9E6C4F25245}"/>
    <cellStyle name="Normal 2 2 28 5 2 3" xfId="21235" xr:uid="{8D4CF299-A308-41FB-AE23-F13993DAEF3E}"/>
    <cellStyle name="Normal 2 2 28 5 2 3 2" xfId="41603" xr:uid="{00CA29CD-E978-4B85-B94E-4F6AAE81DE80}"/>
    <cellStyle name="Normal 2 2 28 5 2 4" xfId="28024" xr:uid="{883DD93E-5639-4DAD-A6F3-FB301DFD7612}"/>
    <cellStyle name="Normal 2 2 28 5 2 5" xfId="48392" xr:uid="{2C72C553-688C-45F8-88C8-AAF5A7F26321}"/>
    <cellStyle name="Normal 2 2 28 5 3" xfId="11600" xr:uid="{B0C02DD5-66AC-461C-A1B9-7955569BBD14}"/>
    <cellStyle name="Normal 2 2 28 5 3 2" xfId="31968" xr:uid="{D7011ABF-17A3-434B-AC3C-55B97405F153}"/>
    <cellStyle name="Normal 2 2 28 5 4" xfId="18387" xr:uid="{ADB5C527-0B23-4716-A46B-90A4474BA519}"/>
    <cellStyle name="Normal 2 2 28 5 4 2" xfId="38755" xr:uid="{053B7BC6-5404-4426-9186-E5434848D1B6}"/>
    <cellStyle name="Normal 2 2 28 5 5" xfId="25176" xr:uid="{05FB8098-B596-4B04-8770-DBC64EBF5F1F}"/>
    <cellStyle name="Normal 2 2 28 5 6" xfId="45544" xr:uid="{06A1A7FF-8760-469F-B5EB-09AB670B7096}"/>
    <cellStyle name="Normal 2 2 28 6" xfId="5094" xr:uid="{6D1D1BA4-7A67-408D-B32D-AF0333FF1693}"/>
    <cellStyle name="Normal 2 2 28 6 2" xfId="13736" xr:uid="{1C82AD5F-D6DF-440D-B693-EA79CBA33EDC}"/>
    <cellStyle name="Normal 2 2 28 6 2 2" xfId="34104" xr:uid="{3C212C3E-115F-40E4-BDCD-71504DDC335C}"/>
    <cellStyle name="Normal 2 2 28 6 3" xfId="20523" xr:uid="{F4A2ACBB-9831-41D2-B740-C8D11B6C3138}"/>
    <cellStyle name="Normal 2 2 28 6 3 2" xfId="40891" xr:uid="{D7143590-116C-4F42-B336-8977F7A17B28}"/>
    <cellStyle name="Normal 2 2 28 6 4" xfId="27312" xr:uid="{2D1F59EF-F55A-4960-BDA9-C42879127F11}"/>
    <cellStyle name="Normal 2 2 28 6 5" xfId="47680" xr:uid="{DE30B1A1-40BA-46A7-8BC1-5B145C79862A}"/>
    <cellStyle name="Normal 2 2 28 7" xfId="2007" xr:uid="{FDE399B3-8DD9-4ACF-9499-CBCE590FA050}"/>
    <cellStyle name="Normal 2 2 28 7 2" xfId="10888" xr:uid="{D5749A78-AD6D-4529-9E40-4632654A580C}"/>
    <cellStyle name="Normal 2 2 28 7 2 2" xfId="31256" xr:uid="{A58EC31B-C470-4D3D-AB95-02AE2A530D1D}"/>
    <cellStyle name="Normal 2 2 28 7 3" xfId="17675" xr:uid="{52D9E820-825B-4DEB-B2F9-577326BA4439}"/>
    <cellStyle name="Normal 2 2 28 7 3 2" xfId="38043" xr:uid="{02C14F5B-E441-4E2E-B9EE-51F66FAB7975}"/>
    <cellStyle name="Normal 2 2 28 7 4" xfId="24464" xr:uid="{82AFF207-EF63-4BD0-96AE-0718FFBC8AD1}"/>
    <cellStyle name="Normal 2 2 28 7 5" xfId="44832" xr:uid="{30EDB4C0-7202-476A-B05D-140F2AFFEE1E}"/>
    <cellStyle name="Normal 2 2 28 8" xfId="9882" xr:uid="{75046AC5-0BFA-4144-8EB0-90511236324D}"/>
    <cellStyle name="Normal 2 2 28 8 2" xfId="30250" xr:uid="{86CF1CF4-9F62-453D-B2E0-CF8B54E163B8}"/>
    <cellStyle name="Normal 2 2 28 9" xfId="16670" xr:uid="{828A3FC5-ABDD-45AE-9036-83FD65F562B5}"/>
    <cellStyle name="Normal 2 2 28 9 2" xfId="37038" xr:uid="{4CAE8F19-7A81-4623-B585-7A042B8AC3A3}"/>
    <cellStyle name="Normal 2 2 28_Exec Drivers" xfId="8209" xr:uid="{3D9230A2-2617-48F3-B6CF-71F54161FC5A}"/>
    <cellStyle name="Normal 2 2 29" xfId="340" xr:uid="{6432DE72-66D3-447A-BD3D-7DC753D9EAD1}"/>
    <cellStyle name="Normal 2 2 29 10" xfId="23466" xr:uid="{8E87854F-14A0-4F53-B92F-DC6B1BAE2977}"/>
    <cellStyle name="Normal 2 2 29 11" xfId="43834" xr:uid="{6B4A744A-2EA7-4C94-8358-174799F7854A}"/>
    <cellStyle name="Normal 2 2 29 2" xfId="1557" xr:uid="{3AB3998F-68A6-4EE3-A37C-BFB9B019B8C2}"/>
    <cellStyle name="Normal 2 2 29 2 10" xfId="44417" xr:uid="{92F41A20-22E6-4700-9DE7-653172A04B85}"/>
    <cellStyle name="Normal 2 2 29 2 2" xfId="3945" xr:uid="{210D34EB-6A46-4BC1-B313-0F7DD92397B8}"/>
    <cellStyle name="Normal 2 2 29 2 2 2" xfId="6817" xr:uid="{1A300E34-CA6F-47F3-8CD8-56DA175EC6D0}"/>
    <cellStyle name="Normal 2 2 29 2 2 2 2" xfId="15459" xr:uid="{C37EA3B6-A27D-4D33-BB39-E2EF260B3632}"/>
    <cellStyle name="Normal 2 2 29 2 2 2 2 2" xfId="35827" xr:uid="{96ED75D6-DE5C-4E4C-A7C5-6F27F2348739}"/>
    <cellStyle name="Normal 2 2 29 2 2 2 3" xfId="22246" xr:uid="{7C1C354D-63FE-4168-8A8B-D76DA25D89FA}"/>
    <cellStyle name="Normal 2 2 29 2 2 2 3 2" xfId="42614" xr:uid="{568FB5F5-3A17-4E35-9675-DD749991B3E7}"/>
    <cellStyle name="Normal 2 2 29 2 2 2 4" xfId="29035" xr:uid="{9633BB1A-9036-4C36-8A4C-3E25E7EA375E}"/>
    <cellStyle name="Normal 2 2 29 2 2 2 5" xfId="49403" xr:uid="{A0D4164A-3C8E-4005-A82C-5B9BDFEFA89C}"/>
    <cellStyle name="Normal 2 2 29 2 2 3" xfId="12611" xr:uid="{26CA302F-80D3-4658-8FB2-842AF1EDFB8A}"/>
    <cellStyle name="Normal 2 2 29 2 2 3 2" xfId="32979" xr:uid="{86A77557-EA87-4FBD-8B3C-FEA705D3B379}"/>
    <cellStyle name="Normal 2 2 29 2 2 4" xfId="19398" xr:uid="{DA051CF8-BA60-4DB2-B61E-89284A55A277}"/>
    <cellStyle name="Normal 2 2 29 2 2 4 2" xfId="39766" xr:uid="{82F625E9-DC3E-4BC5-9525-1536C80CE89A}"/>
    <cellStyle name="Normal 2 2 29 2 2 5" xfId="26187" xr:uid="{DECAAC43-C2E1-4A09-8867-6B80B8053B67}"/>
    <cellStyle name="Normal 2 2 29 2 2 6" xfId="46555" xr:uid="{F4792E10-27C1-4616-B500-965829161831}"/>
    <cellStyle name="Normal 2 2 29 2 2_Exec Drivers" xfId="8393" xr:uid="{6C8D1595-2093-4816-A117-3089619AB0FA}"/>
    <cellStyle name="Normal 2 2 29 2 3" xfId="4681" xr:uid="{CB2875A3-465B-422C-A9CE-D4E15BC7E76B}"/>
    <cellStyle name="Normal 2 2 29 2 3 2" xfId="7529" xr:uid="{0ACE6EC7-F438-467F-9000-CB342609B6CC}"/>
    <cellStyle name="Normal 2 2 29 2 3 2 2" xfId="16171" xr:uid="{4050D426-A90B-4A8C-8EA0-9F025E32A3FF}"/>
    <cellStyle name="Normal 2 2 29 2 3 2 2 2" xfId="36539" xr:uid="{D742BF8B-4BF1-4901-BCB5-671C52DBE7C8}"/>
    <cellStyle name="Normal 2 2 29 2 3 2 3" xfId="22958" xr:uid="{8354C030-4B0F-4813-9559-0CAFAEE38F9B}"/>
    <cellStyle name="Normal 2 2 29 2 3 2 3 2" xfId="43326" xr:uid="{8FEB1E0F-0C84-4070-967B-734332D02D0B}"/>
    <cellStyle name="Normal 2 2 29 2 3 2 4" xfId="29747" xr:uid="{E38B91F3-C3D2-4087-A09E-D69AC75A29E5}"/>
    <cellStyle name="Normal 2 2 29 2 3 2 5" xfId="50115" xr:uid="{A28E1455-B608-4154-9F96-C2C4CB1D198F}"/>
    <cellStyle name="Normal 2 2 29 2 3 3" xfId="13323" xr:uid="{238687DB-2495-4810-88E8-1F9F332D1FAC}"/>
    <cellStyle name="Normal 2 2 29 2 3 3 2" xfId="33691" xr:uid="{59F7BCDB-0E4F-4B77-B640-5D661072DF72}"/>
    <cellStyle name="Normal 2 2 29 2 3 4" xfId="20110" xr:uid="{4F2A6599-C88B-428B-BD5A-1BC85709F782}"/>
    <cellStyle name="Normal 2 2 29 2 3 4 2" xfId="40478" xr:uid="{4174F53E-244C-47C2-9286-C18356F8DE81}"/>
    <cellStyle name="Normal 2 2 29 2 3 5" xfId="26899" xr:uid="{10953110-6974-485D-9DE3-A3400F2BEBCB}"/>
    <cellStyle name="Normal 2 2 29 2 3 6" xfId="47267" xr:uid="{EBBF1E43-2697-43B7-8539-C997C20C9413}"/>
    <cellStyle name="Normal 2 2 29 2 4" xfId="3197" xr:uid="{85DD14F7-4BEA-4011-88CC-4CE35A295CD3}"/>
    <cellStyle name="Normal 2 2 29 2 4 2" xfId="6105" xr:uid="{048A95C9-D5F3-4962-BE4E-8AC168AD1714}"/>
    <cellStyle name="Normal 2 2 29 2 4 2 2" xfId="14747" xr:uid="{34C80EAB-30A5-494E-ABD7-4721AA1E2BF1}"/>
    <cellStyle name="Normal 2 2 29 2 4 2 2 2" xfId="35115" xr:uid="{89813552-E03C-4DE9-801E-F00A68152952}"/>
    <cellStyle name="Normal 2 2 29 2 4 2 3" xfId="21534" xr:uid="{51A6E717-1D72-46C2-9317-E823326B699E}"/>
    <cellStyle name="Normal 2 2 29 2 4 2 3 2" xfId="41902" xr:uid="{1ECBE202-8CEF-448C-9096-AE0EBB6D21F6}"/>
    <cellStyle name="Normal 2 2 29 2 4 2 4" xfId="28323" xr:uid="{EDAF82AF-65A0-401A-884B-A446F2382159}"/>
    <cellStyle name="Normal 2 2 29 2 4 2 5" xfId="48691" xr:uid="{BA004413-9AAB-4E4D-918A-D9E600C2B330}"/>
    <cellStyle name="Normal 2 2 29 2 4 3" xfId="11899" xr:uid="{EE9B7D43-D7C3-49A6-BA48-38B9B6ECDBE6}"/>
    <cellStyle name="Normal 2 2 29 2 4 3 2" xfId="32267" xr:uid="{56FF608B-9808-45FE-A0CA-90DDCAE9EE51}"/>
    <cellStyle name="Normal 2 2 29 2 4 4" xfId="18686" xr:uid="{5FCB5D72-C31A-4C42-AFD3-8F34E70DD1D2}"/>
    <cellStyle name="Normal 2 2 29 2 4 4 2" xfId="39054" xr:uid="{9DA34B92-F30A-4424-9F06-F1AB61FEDC22}"/>
    <cellStyle name="Normal 2 2 29 2 4 5" xfId="25475" xr:uid="{58693D1A-7844-49A7-AE3F-D7000F93D74B}"/>
    <cellStyle name="Normal 2 2 29 2 4 6" xfId="45843" xr:uid="{D4373BF4-443A-4A88-8E22-B8EB92ED85EF}"/>
    <cellStyle name="Normal 2 2 29 2 5" xfId="5393" xr:uid="{A4C443DC-746E-4B28-83A7-501934605B25}"/>
    <cellStyle name="Normal 2 2 29 2 5 2" xfId="14035" xr:uid="{B3D620DD-9EB1-4DB5-9595-64BFC527350F}"/>
    <cellStyle name="Normal 2 2 29 2 5 2 2" xfId="34403" xr:uid="{270BE335-4F81-4BDD-BA66-B964C1C1D3FE}"/>
    <cellStyle name="Normal 2 2 29 2 5 3" xfId="20822" xr:uid="{3D46FF1B-90FD-4070-B7DC-BABC826EC1AB}"/>
    <cellStyle name="Normal 2 2 29 2 5 3 2" xfId="41190" xr:uid="{0DB62DCE-8CAD-4D93-817C-87396C11CA68}"/>
    <cellStyle name="Normal 2 2 29 2 5 4" xfId="27611" xr:uid="{0BDC1F0D-3C34-46C3-ADDE-9EEFC6E34372}"/>
    <cellStyle name="Normal 2 2 29 2 5 5" xfId="47979" xr:uid="{FB17FE42-2F37-4C4F-8158-80FC136DAC95}"/>
    <cellStyle name="Normal 2 2 29 2 6" xfId="2448" xr:uid="{5225F33F-7CB7-454B-B950-22CC17BBA32B}"/>
    <cellStyle name="Normal 2 2 29 2 6 2" xfId="11187" xr:uid="{9944311C-FA6B-4904-902E-05ED43D2A1A4}"/>
    <cellStyle name="Normal 2 2 29 2 6 2 2" xfId="31555" xr:uid="{2CC28477-75D2-4753-A72F-8A5CD5BC494B}"/>
    <cellStyle name="Normal 2 2 29 2 6 3" xfId="17974" xr:uid="{947A2BC3-FFB5-4FE0-AF77-48444866BB5B}"/>
    <cellStyle name="Normal 2 2 29 2 6 3 2" xfId="38342" xr:uid="{B2E1A97D-E9D0-4369-8395-CF19E9B68968}"/>
    <cellStyle name="Normal 2 2 29 2 6 4" xfId="24763" xr:uid="{76EFE6F0-0F10-4F50-9BBA-1BF22E0F2546}"/>
    <cellStyle name="Normal 2 2 29 2 6 5" xfId="45131" xr:uid="{CFDBD8C7-5963-4C3C-8D96-2FD27AD21629}"/>
    <cellStyle name="Normal 2 2 29 2 7" xfId="10473" xr:uid="{16487B10-0720-4F78-9D80-0DA37A10A8D6}"/>
    <cellStyle name="Normal 2 2 29 2 7 2" xfId="30841" xr:uid="{821B7C32-4624-4A7E-9ABD-49761B67AD11}"/>
    <cellStyle name="Normal 2 2 29 2 8" xfId="17260" xr:uid="{258CC804-EFE0-4C32-865F-100163343F2B}"/>
    <cellStyle name="Normal 2 2 29 2 8 2" xfId="37628" xr:uid="{7C9ADF25-1B32-4CF3-B528-6472F0F13811}"/>
    <cellStyle name="Normal 2 2 29 2 9" xfId="24049" xr:uid="{D84A954D-B096-4B10-BC16-7AF41A2464DD}"/>
    <cellStyle name="Normal 2 2 29 2_Exec Drivers" xfId="8973" xr:uid="{E40AEF37-A1FF-4ECF-A8EE-909E9DEE0432}"/>
    <cellStyle name="Normal 2 2 29 3" xfId="3635" xr:uid="{9D0CE20E-3D9F-425A-A0A6-826657A1C4C0}"/>
    <cellStyle name="Normal 2 2 29 3 2" xfId="6519" xr:uid="{07C345E1-FA40-43C1-8007-0D0B2C707106}"/>
    <cellStyle name="Normal 2 2 29 3 2 2" xfId="15161" xr:uid="{767DC518-5DF9-4AAA-9228-4CF53D456967}"/>
    <cellStyle name="Normal 2 2 29 3 2 2 2" xfId="35529" xr:uid="{9881AFAC-129C-43F3-B23D-4F9D827A6838}"/>
    <cellStyle name="Normal 2 2 29 3 2 3" xfId="21948" xr:uid="{18001817-D021-4970-95AD-AF3F081920DD}"/>
    <cellStyle name="Normal 2 2 29 3 2 3 2" xfId="42316" xr:uid="{0FD5B112-4B10-4D30-865B-6F004D897E20}"/>
    <cellStyle name="Normal 2 2 29 3 2 4" xfId="28737" xr:uid="{AA572FA5-D140-490D-863B-E9CC116DD83B}"/>
    <cellStyle name="Normal 2 2 29 3 2 5" xfId="49105" xr:uid="{2A8AAC77-B07C-42F5-85CD-DBE9379E8C43}"/>
    <cellStyle name="Normal 2 2 29 3 3" xfId="12313" xr:uid="{1BBC3EC0-B483-4848-9935-DD9752EF22BE}"/>
    <cellStyle name="Normal 2 2 29 3 3 2" xfId="32681" xr:uid="{5C0778D8-DEBC-4A1A-8ADC-57BF0423626A}"/>
    <cellStyle name="Normal 2 2 29 3 4" xfId="19100" xr:uid="{5C50B5D1-CE70-428B-8410-43AE37C253D3}"/>
    <cellStyle name="Normal 2 2 29 3 4 2" xfId="39468" xr:uid="{496C64AF-69E3-4649-83FD-FFA48C1D710C}"/>
    <cellStyle name="Normal 2 2 29 3 5" xfId="25889" xr:uid="{112A8BC2-D524-488D-8EB5-D47CEE1D0B9B}"/>
    <cellStyle name="Normal 2 2 29 3 6" xfId="46257" xr:uid="{3B0F0D7E-CE22-4D90-8120-86462D15C41C}"/>
    <cellStyle name="Normal 2 2 29 3_Exec Drivers" xfId="8144" xr:uid="{5F907641-EB3B-4E41-97C7-537F60FB05ED}"/>
    <cellStyle name="Normal 2 2 29 4" xfId="4383" xr:uid="{D0E19095-01E2-4AC2-8A07-5E6207AEE5AD}"/>
    <cellStyle name="Normal 2 2 29 4 2" xfId="7231" xr:uid="{FC6A9ED2-8729-490C-A889-B706ACA16B9A}"/>
    <cellStyle name="Normal 2 2 29 4 2 2" xfId="15873" xr:uid="{79E155D6-A9ED-4220-A53D-A7B0042438AC}"/>
    <cellStyle name="Normal 2 2 29 4 2 2 2" xfId="36241" xr:uid="{D509B0FC-C872-490C-B83B-A05CB8070FF0}"/>
    <cellStyle name="Normal 2 2 29 4 2 3" xfId="22660" xr:uid="{389F7160-EB1D-4BDF-ABCD-2EFB6B9EAF35}"/>
    <cellStyle name="Normal 2 2 29 4 2 3 2" xfId="43028" xr:uid="{0067D08E-54AC-4DF8-BC84-F14057B483C6}"/>
    <cellStyle name="Normal 2 2 29 4 2 4" xfId="29449" xr:uid="{E9B66E0E-FBED-403B-9B93-3A017ABF923F}"/>
    <cellStyle name="Normal 2 2 29 4 2 5" xfId="49817" xr:uid="{6BF1D75F-3A03-4E1D-8064-8B5848797CE9}"/>
    <cellStyle name="Normal 2 2 29 4 3" xfId="13025" xr:uid="{23AA2897-CFE0-4D27-87CF-4BEEA650A9CA}"/>
    <cellStyle name="Normal 2 2 29 4 3 2" xfId="33393" xr:uid="{C5CB316B-847E-48E5-BA32-478AC27E9044}"/>
    <cellStyle name="Normal 2 2 29 4 4" xfId="19812" xr:uid="{AC9D0CCC-61D3-48A0-A7F6-87835810890F}"/>
    <cellStyle name="Normal 2 2 29 4 4 2" xfId="40180" xr:uid="{C28015E2-DCF1-47E6-A17E-3ED39D395E42}"/>
    <cellStyle name="Normal 2 2 29 4 5" xfId="26601" xr:uid="{31D627B2-40AA-4ED1-99F2-8B2064671278}"/>
    <cellStyle name="Normal 2 2 29 4 6" xfId="46969" xr:uid="{CBA437E5-E037-4875-AF5A-78652AA9D54F}"/>
    <cellStyle name="Normal 2 2 29 5" xfId="2887" xr:uid="{577D672A-AA1C-4D39-8429-D3BEC8F8BF4E}"/>
    <cellStyle name="Normal 2 2 29 5 2" xfId="5807" xr:uid="{949732B5-B667-463D-BDB6-3889FAADE91A}"/>
    <cellStyle name="Normal 2 2 29 5 2 2" xfId="14449" xr:uid="{C8DE1921-81A2-4BBE-8992-838CE35034B7}"/>
    <cellStyle name="Normal 2 2 29 5 2 2 2" xfId="34817" xr:uid="{1A41F6CB-1062-48B7-B367-22711DC16D88}"/>
    <cellStyle name="Normal 2 2 29 5 2 3" xfId="21236" xr:uid="{36611BB2-F3A6-43CA-9CD4-53B137609775}"/>
    <cellStyle name="Normal 2 2 29 5 2 3 2" xfId="41604" xr:uid="{D8BE8041-B861-48A3-8BD3-D2BE8297CE66}"/>
    <cellStyle name="Normal 2 2 29 5 2 4" xfId="28025" xr:uid="{C1D92380-8990-416C-AB90-7AD2954CD211}"/>
    <cellStyle name="Normal 2 2 29 5 2 5" xfId="48393" xr:uid="{B0C150D3-F28E-4EE1-91BA-9EB0D566C613}"/>
    <cellStyle name="Normal 2 2 29 5 3" xfId="11601" xr:uid="{EFABA68D-5F58-4026-8B65-BEEB813933F2}"/>
    <cellStyle name="Normal 2 2 29 5 3 2" xfId="31969" xr:uid="{FB9D6969-F273-4BCA-9C0A-3BE07278AF0F}"/>
    <cellStyle name="Normal 2 2 29 5 4" xfId="18388" xr:uid="{40964CDE-CABD-487C-A82A-B7852D7752B4}"/>
    <cellStyle name="Normal 2 2 29 5 4 2" xfId="38756" xr:uid="{6043D0A0-05F2-4762-B179-78B9BB6CCA6C}"/>
    <cellStyle name="Normal 2 2 29 5 5" xfId="25177" xr:uid="{9576C6E1-B37F-47BF-BD5A-5FBD6B2815C3}"/>
    <cellStyle name="Normal 2 2 29 5 6" xfId="45545" xr:uid="{1C465471-1BAB-49D9-A70D-F66CF0489547}"/>
    <cellStyle name="Normal 2 2 29 6" xfId="5095" xr:uid="{2C8B453C-635A-4CA0-A3BF-38186B355A75}"/>
    <cellStyle name="Normal 2 2 29 6 2" xfId="13737" xr:uid="{B1F19711-31E0-4E69-8C4B-AF7DC63C9325}"/>
    <cellStyle name="Normal 2 2 29 6 2 2" xfId="34105" xr:uid="{3E390CA9-CAE9-4D0E-8605-2A1C2D257F94}"/>
    <cellStyle name="Normal 2 2 29 6 3" xfId="20524" xr:uid="{9EE3B3C3-1A80-416D-9746-CDC945C80218}"/>
    <cellStyle name="Normal 2 2 29 6 3 2" xfId="40892" xr:uid="{D908DB1B-838C-4EE3-85AA-A1AE7AA2DE13}"/>
    <cellStyle name="Normal 2 2 29 6 4" xfId="27313" xr:uid="{5DE8EE3F-E2C1-44D0-AB79-0855CEC92C5E}"/>
    <cellStyle name="Normal 2 2 29 6 5" xfId="47681" xr:uid="{1CD03BE1-21E8-4A25-8B1C-EC50BB4A8B8D}"/>
    <cellStyle name="Normal 2 2 29 7" xfId="2008" xr:uid="{B562DF83-88D2-47CE-B64B-746E42DB8548}"/>
    <cellStyle name="Normal 2 2 29 7 2" xfId="10889" xr:uid="{931FC653-A452-4AFD-8663-AF1F13549910}"/>
    <cellStyle name="Normal 2 2 29 7 2 2" xfId="31257" xr:uid="{6EEEACD4-85A2-47E8-ADCA-CFDE58528FE4}"/>
    <cellStyle name="Normal 2 2 29 7 3" xfId="17676" xr:uid="{3FC57D43-F1BD-47DD-A4DA-6CEEB66519B2}"/>
    <cellStyle name="Normal 2 2 29 7 3 2" xfId="38044" xr:uid="{16A92882-1D5B-4648-AF0E-A44B61F22F29}"/>
    <cellStyle name="Normal 2 2 29 7 4" xfId="24465" xr:uid="{00702F9A-0242-40C5-A4F0-662C0D342BA7}"/>
    <cellStyle name="Normal 2 2 29 7 5" xfId="44833" xr:uid="{E90F8A8E-3B09-4790-A5B1-D45E910ECE59}"/>
    <cellStyle name="Normal 2 2 29 8" xfId="9889" xr:uid="{1A1854BE-D6A1-4A92-B534-BF6A7028991D}"/>
    <cellStyle name="Normal 2 2 29 8 2" xfId="30257" xr:uid="{ACB4B71E-BDE9-4F07-86D1-C8ED1E718DAB}"/>
    <cellStyle name="Normal 2 2 29 9" xfId="16677" xr:uid="{84AE33AC-935E-4B3F-B4CD-5DB197FACA07}"/>
    <cellStyle name="Normal 2 2 29 9 2" xfId="37045" xr:uid="{66F944C7-9AEB-4BD2-9FF0-3AB2829B9A26}"/>
    <cellStyle name="Normal 2 2 29_Exec Drivers" xfId="9306" xr:uid="{0C2B0CAA-3258-4D94-A312-C266D6FCC60B}"/>
    <cellStyle name="Normal 2 2 3" xfId="29" xr:uid="{BAEE0E1C-DADC-4D3D-835F-83A522ABE262}"/>
    <cellStyle name="Normal 2 2 30" xfId="353" xr:uid="{AA3CA797-6219-4323-AA85-815DE83FDAD4}"/>
    <cellStyle name="Normal 2 2 30 10" xfId="23473" xr:uid="{BE91AE94-5011-4A05-844A-E2DAB9E8E2EF}"/>
    <cellStyle name="Normal 2 2 30 11" xfId="43841" xr:uid="{FA6D7D0B-F3D5-4640-A739-CA560DF9F278}"/>
    <cellStyle name="Normal 2 2 30 2" xfId="1564" xr:uid="{846B2C2F-0B4B-4D07-BE1C-27029BF2A91A}"/>
    <cellStyle name="Normal 2 2 30 2 10" xfId="44424" xr:uid="{3176AB64-2B67-449D-B043-3FE72BAAF42A}"/>
    <cellStyle name="Normal 2 2 30 2 2" xfId="3938" xr:uid="{2CFED2C0-A432-42E1-B5F1-8C586B395711}"/>
    <cellStyle name="Normal 2 2 30 2 2 2" xfId="6810" xr:uid="{B0F3D589-2041-4C2F-A8D9-957844028228}"/>
    <cellStyle name="Normal 2 2 30 2 2 2 2" xfId="15452" xr:uid="{336AABDD-BF75-4961-B026-FC35EABA4CE4}"/>
    <cellStyle name="Normal 2 2 30 2 2 2 2 2" xfId="35820" xr:uid="{AADE42D8-BBC0-4895-B054-ABEB4B1049B2}"/>
    <cellStyle name="Normal 2 2 30 2 2 2 3" xfId="22239" xr:uid="{65919F96-DE00-401F-B867-B3B7AED694F9}"/>
    <cellStyle name="Normal 2 2 30 2 2 2 3 2" xfId="42607" xr:uid="{E15D7A35-1683-49A2-8058-847C99194F0C}"/>
    <cellStyle name="Normal 2 2 30 2 2 2 4" xfId="29028" xr:uid="{3A3F4F0C-099C-41E7-B464-D8B8D65EC2F1}"/>
    <cellStyle name="Normal 2 2 30 2 2 2 5" xfId="49396" xr:uid="{74FB7CF1-42C4-41F4-BFD2-470943EEC9F5}"/>
    <cellStyle name="Normal 2 2 30 2 2 3" xfId="12604" xr:uid="{19D63649-1C84-46BF-9828-80B81296A49D}"/>
    <cellStyle name="Normal 2 2 30 2 2 3 2" xfId="32972" xr:uid="{615E21E2-9737-44AE-AFAA-30AD81B0EB00}"/>
    <cellStyle name="Normal 2 2 30 2 2 4" xfId="19391" xr:uid="{06709BA4-29B6-4D6D-81F7-648957F975C0}"/>
    <cellStyle name="Normal 2 2 30 2 2 4 2" xfId="39759" xr:uid="{D6B98DE6-3C9C-4878-B64F-70EFDA49DDB0}"/>
    <cellStyle name="Normal 2 2 30 2 2 5" xfId="26180" xr:uid="{1656C476-4D3A-454B-BD37-3DC0144233B2}"/>
    <cellStyle name="Normal 2 2 30 2 2 6" xfId="46548" xr:uid="{CBE2632F-CD67-4CD9-A058-08795EE0A538}"/>
    <cellStyle name="Normal 2 2 30 2 2_Exec Drivers" xfId="1867" xr:uid="{D0A55276-4CFE-4FDC-A328-6891B4C2C884}"/>
    <cellStyle name="Normal 2 2 30 2 3" xfId="4674" xr:uid="{022B62CD-4892-4D48-B4FA-CB03251185D6}"/>
    <cellStyle name="Normal 2 2 30 2 3 2" xfId="7522" xr:uid="{405D4370-77C9-4C79-8B2C-444F02711F88}"/>
    <cellStyle name="Normal 2 2 30 2 3 2 2" xfId="16164" xr:uid="{A6592C65-F97A-4B01-92D5-D4FC0AF44EDD}"/>
    <cellStyle name="Normal 2 2 30 2 3 2 2 2" xfId="36532" xr:uid="{C5658C05-EF2A-4054-8862-04AC67E86B61}"/>
    <cellStyle name="Normal 2 2 30 2 3 2 3" xfId="22951" xr:uid="{0632C001-7C3A-4D62-95F1-5F17FD55EA33}"/>
    <cellStyle name="Normal 2 2 30 2 3 2 3 2" xfId="43319" xr:uid="{97236488-9F09-407B-BFE7-F80B6935C6AA}"/>
    <cellStyle name="Normal 2 2 30 2 3 2 4" xfId="29740" xr:uid="{2C8F53C3-8E8C-4A95-BDF9-A674D3F4DD5F}"/>
    <cellStyle name="Normal 2 2 30 2 3 2 5" xfId="50108" xr:uid="{B1F79A01-BA89-4BC2-862A-99B46C5373EF}"/>
    <cellStyle name="Normal 2 2 30 2 3 3" xfId="13316" xr:uid="{43A78FD7-EDB9-4876-B33F-6FF65687B0EB}"/>
    <cellStyle name="Normal 2 2 30 2 3 3 2" xfId="33684" xr:uid="{27749511-BFF9-45E8-9828-FA418D63B365}"/>
    <cellStyle name="Normal 2 2 30 2 3 4" xfId="20103" xr:uid="{2C67F088-BC6F-47C7-9AB0-476594BBF5B7}"/>
    <cellStyle name="Normal 2 2 30 2 3 4 2" xfId="40471" xr:uid="{8D9B2811-14C2-4C3A-8B1F-EC926CCD9E6A}"/>
    <cellStyle name="Normal 2 2 30 2 3 5" xfId="26892" xr:uid="{1AC3B2EA-A86B-47D0-B387-43B5BE9DD07D}"/>
    <cellStyle name="Normal 2 2 30 2 3 6" xfId="47260" xr:uid="{8538CF46-1D4A-404A-9CD6-6F8A517350A7}"/>
    <cellStyle name="Normal 2 2 30 2 4" xfId="3190" xr:uid="{EE68C23B-7850-4268-A041-5D1E33149EFB}"/>
    <cellStyle name="Normal 2 2 30 2 4 2" xfId="6098" xr:uid="{74EE1B42-F63E-4309-BFFD-13FC435A9098}"/>
    <cellStyle name="Normal 2 2 30 2 4 2 2" xfId="14740" xr:uid="{EC277BA2-42D4-451F-81B9-7052E8FA7518}"/>
    <cellStyle name="Normal 2 2 30 2 4 2 2 2" xfId="35108" xr:uid="{AD622EA6-506E-43EC-84B3-690BD60D1CD1}"/>
    <cellStyle name="Normal 2 2 30 2 4 2 3" xfId="21527" xr:uid="{9B579D5F-C3DC-4621-A7E4-3AF74BF22C58}"/>
    <cellStyle name="Normal 2 2 30 2 4 2 3 2" xfId="41895" xr:uid="{DEC3D559-6C72-401D-83C8-314D64C9FD1D}"/>
    <cellStyle name="Normal 2 2 30 2 4 2 4" xfId="28316" xr:uid="{2D57B3C7-08D2-449B-96D2-31480E39E72B}"/>
    <cellStyle name="Normal 2 2 30 2 4 2 5" xfId="48684" xr:uid="{BB1A267C-3658-484D-96E4-8681E4AAE321}"/>
    <cellStyle name="Normal 2 2 30 2 4 3" xfId="11892" xr:uid="{EC60B6D9-F6C9-4811-B293-4AD21DF818CA}"/>
    <cellStyle name="Normal 2 2 30 2 4 3 2" xfId="32260" xr:uid="{BCCBADD0-60BD-4E32-8387-51482A7F7C29}"/>
    <cellStyle name="Normal 2 2 30 2 4 4" xfId="18679" xr:uid="{96148A5E-75AB-4ABF-ABAE-52AE59EEEFEF}"/>
    <cellStyle name="Normal 2 2 30 2 4 4 2" xfId="39047" xr:uid="{E2E5ACC8-780D-418B-9FC8-AD0762990DC3}"/>
    <cellStyle name="Normal 2 2 30 2 4 5" xfId="25468" xr:uid="{5751DA85-5567-4084-9C79-2BA0C7B75421}"/>
    <cellStyle name="Normal 2 2 30 2 4 6" xfId="45836" xr:uid="{4856A90C-945C-413F-A380-3788ED054169}"/>
    <cellStyle name="Normal 2 2 30 2 5" xfId="5386" xr:uid="{49CBB470-55ED-4969-98B9-BAB4391A73F0}"/>
    <cellStyle name="Normal 2 2 30 2 5 2" xfId="14028" xr:uid="{178B217B-A2D2-43F5-B19E-0E9C17755447}"/>
    <cellStyle name="Normal 2 2 30 2 5 2 2" xfId="34396" xr:uid="{CC9EFF44-C955-4244-BCE2-B15D8ED7808E}"/>
    <cellStyle name="Normal 2 2 30 2 5 3" xfId="20815" xr:uid="{356F3353-6E3D-49A9-BDD2-43F3B6CE2EA2}"/>
    <cellStyle name="Normal 2 2 30 2 5 3 2" xfId="41183" xr:uid="{14670BFD-7DF4-43B1-B42B-126FED01AE15}"/>
    <cellStyle name="Normal 2 2 30 2 5 4" xfId="27604" xr:uid="{63023028-EAAE-462C-88F1-7B1055B3ABF8}"/>
    <cellStyle name="Normal 2 2 30 2 5 5" xfId="47972" xr:uid="{D31FEB18-FAB4-41B5-A348-4F1FF2BAA80B}"/>
    <cellStyle name="Normal 2 2 30 2 6" xfId="2441" xr:uid="{2834549B-2253-42AF-9A20-57F1A5B63A75}"/>
    <cellStyle name="Normal 2 2 30 2 6 2" xfId="11180" xr:uid="{2991181B-D829-43F3-BE2B-A29745AD9AD0}"/>
    <cellStyle name="Normal 2 2 30 2 6 2 2" xfId="31548" xr:uid="{2DA249AC-6BFE-4DDF-9856-E2544983BACC}"/>
    <cellStyle name="Normal 2 2 30 2 6 3" xfId="17967" xr:uid="{716FDEAB-CE14-428F-88F7-71E6D7A1C1F0}"/>
    <cellStyle name="Normal 2 2 30 2 6 3 2" xfId="38335" xr:uid="{29EA637A-CF2B-4659-A70D-AE49C514623E}"/>
    <cellStyle name="Normal 2 2 30 2 6 4" xfId="24756" xr:uid="{E99BE257-9524-44B2-81B5-9DF45B9CE806}"/>
    <cellStyle name="Normal 2 2 30 2 6 5" xfId="45124" xr:uid="{CFCF4BC3-D27E-4989-8075-FB4B09AD3014}"/>
    <cellStyle name="Normal 2 2 30 2 7" xfId="10480" xr:uid="{57492EE3-E6B8-4B70-A1B8-0BC9A6FB293C}"/>
    <cellStyle name="Normal 2 2 30 2 7 2" xfId="30848" xr:uid="{1EE5D43F-BB6C-44CA-B6B7-89A20CD35469}"/>
    <cellStyle name="Normal 2 2 30 2 8" xfId="17267" xr:uid="{A4BAE353-F906-4B04-8BE1-1FAE1DA6C488}"/>
    <cellStyle name="Normal 2 2 30 2 8 2" xfId="37635" xr:uid="{51AB2D10-9C2C-4835-BBEB-C44EFBA03C42}"/>
    <cellStyle name="Normal 2 2 30 2 9" xfId="24056" xr:uid="{E198CDAA-2D4C-4460-985D-10F6767FF6E6}"/>
    <cellStyle name="Normal 2 2 30 2_Exec Drivers" xfId="9696" xr:uid="{3F5ABB99-8AFB-45DB-A9AF-D2BD8C854336}"/>
    <cellStyle name="Normal 2 2 30 3" xfId="3636" xr:uid="{1685D35B-8A4C-44C5-BF55-E0239194F5FC}"/>
    <cellStyle name="Normal 2 2 30 3 2" xfId="6520" xr:uid="{6C2E4F9F-B93A-4F25-B99E-B8194937AF79}"/>
    <cellStyle name="Normal 2 2 30 3 2 2" xfId="15162" xr:uid="{52DD5251-5D79-4B8F-A5F1-69307A53DF64}"/>
    <cellStyle name="Normal 2 2 30 3 2 2 2" xfId="35530" xr:uid="{C66DE04E-AD36-4F33-B8CE-C44F97AFFEAA}"/>
    <cellStyle name="Normal 2 2 30 3 2 3" xfId="21949" xr:uid="{0653DE92-B55B-4252-B874-30246B0E0C1E}"/>
    <cellStyle name="Normal 2 2 30 3 2 3 2" xfId="42317" xr:uid="{46B3BB3D-9137-41DB-8A3A-AACBAE86630B}"/>
    <cellStyle name="Normal 2 2 30 3 2 4" xfId="28738" xr:uid="{06E72E1C-406D-432C-A5A5-B68FF1E37003}"/>
    <cellStyle name="Normal 2 2 30 3 2 5" xfId="49106" xr:uid="{42E7C0A1-CCB0-4F09-8A99-1D08563A33D8}"/>
    <cellStyle name="Normal 2 2 30 3 3" xfId="12314" xr:uid="{FDEFA74B-65CF-400A-AF86-97AE706E0285}"/>
    <cellStyle name="Normal 2 2 30 3 3 2" xfId="32682" xr:uid="{80A7D999-997D-434D-94E4-82040720DCAB}"/>
    <cellStyle name="Normal 2 2 30 3 4" xfId="19101" xr:uid="{B42C95FA-8861-4CCB-BE4B-4DD7E5B35E64}"/>
    <cellStyle name="Normal 2 2 30 3 4 2" xfId="39469" xr:uid="{35B86B75-2121-45A2-9BE2-1ADF7C81A07E}"/>
    <cellStyle name="Normal 2 2 30 3 5" xfId="25890" xr:uid="{1E6566D0-B41B-4974-AAC1-30CF6CC425D0}"/>
    <cellStyle name="Normal 2 2 30 3 6" xfId="46258" xr:uid="{70E44F8D-A30B-4E40-B17E-9F01D6F041DC}"/>
    <cellStyle name="Normal 2 2 30 3_Exec Drivers" xfId="8106" xr:uid="{176201CC-E522-4DF5-9AE6-0C57E7AB8CF4}"/>
    <cellStyle name="Normal 2 2 30 4" xfId="4384" xr:uid="{D5228535-A64E-4EA7-A07D-EB1FE17AECA7}"/>
    <cellStyle name="Normal 2 2 30 4 2" xfId="7232" xr:uid="{FB2DD197-541C-4573-9C4D-859D8EC7651A}"/>
    <cellStyle name="Normal 2 2 30 4 2 2" xfId="15874" xr:uid="{8BBDC7B0-B545-4F13-9F8F-9E558B896FEA}"/>
    <cellStyle name="Normal 2 2 30 4 2 2 2" xfId="36242" xr:uid="{6F30C799-BFF1-4E41-8209-861D6BA047C4}"/>
    <cellStyle name="Normal 2 2 30 4 2 3" xfId="22661" xr:uid="{F67EAA78-1384-4EF6-8758-1C2805F67B5B}"/>
    <cellStyle name="Normal 2 2 30 4 2 3 2" xfId="43029" xr:uid="{565B4595-5631-470A-9FB5-E1A55D3991FB}"/>
    <cellStyle name="Normal 2 2 30 4 2 4" xfId="29450" xr:uid="{0267ED9C-948A-458A-9F24-BB69E47EE939}"/>
    <cellStyle name="Normal 2 2 30 4 2 5" xfId="49818" xr:uid="{0933A87B-4C20-4BA0-A5C2-8B86FE25CBC4}"/>
    <cellStyle name="Normal 2 2 30 4 3" xfId="13026" xr:uid="{FD153E13-05FE-442B-871C-49B2785DCA8B}"/>
    <cellStyle name="Normal 2 2 30 4 3 2" xfId="33394" xr:uid="{7986E693-386F-466A-AAAE-26980BAFABFC}"/>
    <cellStyle name="Normal 2 2 30 4 4" xfId="19813" xr:uid="{CB8E93CE-E228-4739-ACFB-47D35425C6D8}"/>
    <cellStyle name="Normal 2 2 30 4 4 2" xfId="40181" xr:uid="{F151A079-5FDD-42C4-9312-F9CC976BA540}"/>
    <cellStyle name="Normal 2 2 30 4 5" xfId="26602" xr:uid="{C7780A35-8A83-45E3-9A9A-237148B0DD68}"/>
    <cellStyle name="Normal 2 2 30 4 6" xfId="46970" xr:uid="{340B9A96-6F69-457C-91BF-DEE5A1AF6339}"/>
    <cellStyle name="Normal 2 2 30 5" xfId="2888" xr:uid="{BD902DCC-18F0-440C-93C1-B8F9628C5AE5}"/>
    <cellStyle name="Normal 2 2 30 5 2" xfId="5808" xr:uid="{F1DA8898-C5F3-4057-A910-35E2B105AE78}"/>
    <cellStyle name="Normal 2 2 30 5 2 2" xfId="14450" xr:uid="{B1BF38FD-C481-4EC3-B1D1-3C3374D33331}"/>
    <cellStyle name="Normal 2 2 30 5 2 2 2" xfId="34818" xr:uid="{48A9DF0D-AC2F-4872-AFF8-39774AD70E17}"/>
    <cellStyle name="Normal 2 2 30 5 2 3" xfId="21237" xr:uid="{D4BD5540-9B51-4926-AB8A-F4F1838A9972}"/>
    <cellStyle name="Normal 2 2 30 5 2 3 2" xfId="41605" xr:uid="{A41BD775-D9FA-4DEF-BBE1-1A6393F510BE}"/>
    <cellStyle name="Normal 2 2 30 5 2 4" xfId="28026" xr:uid="{A3E2CA92-E498-46AE-8AF0-AB9ED3E883A9}"/>
    <cellStyle name="Normal 2 2 30 5 2 5" xfId="48394" xr:uid="{F436BE01-F569-4206-81C2-51F57FA7A939}"/>
    <cellStyle name="Normal 2 2 30 5 3" xfId="11602" xr:uid="{046BB65F-1C2F-430F-88B7-706286E32869}"/>
    <cellStyle name="Normal 2 2 30 5 3 2" xfId="31970" xr:uid="{8EB520C6-0679-4AFA-B3E2-1DDEC15F42F0}"/>
    <cellStyle name="Normal 2 2 30 5 4" xfId="18389" xr:uid="{E7DD7E7A-9617-481F-BFAD-068D8CED6940}"/>
    <cellStyle name="Normal 2 2 30 5 4 2" xfId="38757" xr:uid="{EE72004E-E90A-4830-B854-F116EBB00AC7}"/>
    <cellStyle name="Normal 2 2 30 5 5" xfId="25178" xr:uid="{58D7613E-D2DE-412F-B9F9-8FEE9A9CE752}"/>
    <cellStyle name="Normal 2 2 30 5 6" xfId="45546" xr:uid="{FBAF9AC2-F1EE-45A7-A2E0-8C91ADE584AF}"/>
    <cellStyle name="Normal 2 2 30 6" xfId="5096" xr:uid="{72C90BA6-33E3-460A-8735-914C69E511B2}"/>
    <cellStyle name="Normal 2 2 30 6 2" xfId="13738" xr:uid="{CF16A698-E5A3-4FEA-BDEB-3E36921F7E94}"/>
    <cellStyle name="Normal 2 2 30 6 2 2" xfId="34106" xr:uid="{3B9733F5-C7D4-4007-894C-B1101B62177C}"/>
    <cellStyle name="Normal 2 2 30 6 3" xfId="20525" xr:uid="{B8F04E52-FF3D-422E-9E8D-F52252B885A2}"/>
    <cellStyle name="Normal 2 2 30 6 3 2" xfId="40893" xr:uid="{576D815E-D63A-4FA8-B7AC-C2FCF522320D}"/>
    <cellStyle name="Normal 2 2 30 6 4" xfId="27314" xr:uid="{CFF888FD-D1CE-4E5A-BDB1-FB8823782648}"/>
    <cellStyle name="Normal 2 2 30 6 5" xfId="47682" xr:uid="{29D23C60-310C-4668-8347-04B933EAF91A}"/>
    <cellStyle name="Normal 2 2 30 7" xfId="2009" xr:uid="{4CF4AE99-BB3C-42A7-99A3-A71A76AFB0B9}"/>
    <cellStyle name="Normal 2 2 30 7 2" xfId="10890" xr:uid="{8CB9231C-0616-4901-B4AD-C3F777D02EFF}"/>
    <cellStyle name="Normal 2 2 30 7 2 2" xfId="31258" xr:uid="{417E7C43-DB54-409B-938C-E999B9D4B530}"/>
    <cellStyle name="Normal 2 2 30 7 3" xfId="17677" xr:uid="{B2581F94-94FB-4454-9568-359A8464918B}"/>
    <cellStyle name="Normal 2 2 30 7 3 2" xfId="38045" xr:uid="{79CE8917-95A4-4E44-816C-9B97485E4F27}"/>
    <cellStyle name="Normal 2 2 30 7 4" xfId="24466" xr:uid="{00E1D755-79E8-482A-B03C-70A7D9F41814}"/>
    <cellStyle name="Normal 2 2 30 7 5" xfId="44834" xr:uid="{5E4428DD-00F4-4E4D-A8D1-825571220F16}"/>
    <cellStyle name="Normal 2 2 30 8" xfId="9896" xr:uid="{CB3028C7-EA4E-4EBD-A1C1-70ED6B2DF710}"/>
    <cellStyle name="Normal 2 2 30 8 2" xfId="30264" xr:uid="{D4DF531A-8CD2-42BB-B297-3E6D32A75B36}"/>
    <cellStyle name="Normal 2 2 30 9" xfId="16684" xr:uid="{A92C0A52-29AB-42F5-A4D9-E33ACD72E9B7}"/>
    <cellStyle name="Normal 2 2 30 9 2" xfId="37052" xr:uid="{806367F9-ED02-4FAB-99AF-AC7ADE83BD48}"/>
    <cellStyle name="Normal 2 2 30_Exec Drivers" xfId="8220" xr:uid="{5F61BEEB-2BC4-494D-863E-E76125C63D40}"/>
    <cellStyle name="Normal 2 2 31" xfId="366" xr:uid="{F880050B-440D-4FEF-BB65-051E2FCC7328}"/>
    <cellStyle name="Normal 2 2 31 10" xfId="23480" xr:uid="{44127A71-1B9D-4C30-9D14-F2839C2F862C}"/>
    <cellStyle name="Normal 2 2 31 11" xfId="43848" xr:uid="{973BF913-651D-4C4D-8F2E-513B9EA8DE72}"/>
    <cellStyle name="Normal 2 2 31 2" xfId="1571" xr:uid="{5F2CD041-F9BA-480B-A283-CFAF62B25287}"/>
    <cellStyle name="Normal 2 2 31 2 10" xfId="44431" xr:uid="{56934A51-7D0C-4865-A272-21DFEB15F5C8}"/>
    <cellStyle name="Normal 2 2 31 2 2" xfId="3931" xr:uid="{819DC6B0-6B20-441D-B572-084E6FFEC310}"/>
    <cellStyle name="Normal 2 2 31 2 2 2" xfId="6803" xr:uid="{417E28B2-414D-4135-9965-897A7667804B}"/>
    <cellStyle name="Normal 2 2 31 2 2 2 2" xfId="15445" xr:uid="{68DDC26E-6682-42F0-A082-51CF1C12749B}"/>
    <cellStyle name="Normal 2 2 31 2 2 2 2 2" xfId="35813" xr:uid="{CB90EB07-AB26-491B-997F-36E3E4EB8E45}"/>
    <cellStyle name="Normal 2 2 31 2 2 2 3" xfId="22232" xr:uid="{ABEE46F8-EFBF-4B97-993A-2C6814D7DE11}"/>
    <cellStyle name="Normal 2 2 31 2 2 2 3 2" xfId="42600" xr:uid="{6D2E342F-2778-4529-A43C-072E4238401B}"/>
    <cellStyle name="Normal 2 2 31 2 2 2 4" xfId="29021" xr:uid="{03491A49-59BE-46E5-A996-F3D3F1B8C6D7}"/>
    <cellStyle name="Normal 2 2 31 2 2 2 5" xfId="49389" xr:uid="{5E138FD0-FBB0-4DB5-BE44-FE73289D5BC9}"/>
    <cellStyle name="Normal 2 2 31 2 2 3" xfId="12597" xr:uid="{209EE9BF-B18F-47A0-A326-C4FB2A62E07F}"/>
    <cellStyle name="Normal 2 2 31 2 2 3 2" xfId="32965" xr:uid="{591FC764-C7B9-440A-9D98-5B5991CE5A61}"/>
    <cellStyle name="Normal 2 2 31 2 2 4" xfId="19384" xr:uid="{E93F2CBE-9E36-405F-B245-3F2C7745D40E}"/>
    <cellStyle name="Normal 2 2 31 2 2 4 2" xfId="39752" xr:uid="{41BD990C-0AF5-459F-B533-6447E7EED014}"/>
    <cellStyle name="Normal 2 2 31 2 2 5" xfId="26173" xr:uid="{281C1B9A-48C0-4D07-A77A-A6AE7D7EFE7E}"/>
    <cellStyle name="Normal 2 2 31 2 2 6" xfId="46541" xr:uid="{2DA76EE2-02A7-424F-8172-FA42682C2897}"/>
    <cellStyle name="Normal 2 2 31 2 2_Exec Drivers" xfId="8616" xr:uid="{68491F28-52D4-4FC1-B56A-0EC298420904}"/>
    <cellStyle name="Normal 2 2 31 2 3" xfId="4667" xr:uid="{454264C0-70E8-479F-B0AF-6139793990D2}"/>
    <cellStyle name="Normal 2 2 31 2 3 2" xfId="7515" xr:uid="{D4639A2F-15D6-4F49-904B-0048ACE3332F}"/>
    <cellStyle name="Normal 2 2 31 2 3 2 2" xfId="16157" xr:uid="{0193AAB8-59D4-467F-92E1-88C57E69A3B3}"/>
    <cellStyle name="Normal 2 2 31 2 3 2 2 2" xfId="36525" xr:uid="{AD9F5AA8-8B61-4A39-B95E-9EC65BAEDAD5}"/>
    <cellStyle name="Normal 2 2 31 2 3 2 3" xfId="22944" xr:uid="{111B7806-B0B1-490C-8FBE-1829076CDD8D}"/>
    <cellStyle name="Normal 2 2 31 2 3 2 3 2" xfId="43312" xr:uid="{B2BF3ECB-7C90-45B5-819E-8B790E383732}"/>
    <cellStyle name="Normal 2 2 31 2 3 2 4" xfId="29733" xr:uid="{F350C42F-89C3-42BE-8939-A65540DAB14B}"/>
    <cellStyle name="Normal 2 2 31 2 3 2 5" xfId="50101" xr:uid="{259E3F85-0655-4A38-9B99-2F14763E80AF}"/>
    <cellStyle name="Normal 2 2 31 2 3 3" xfId="13309" xr:uid="{FF2370FD-74EF-4B70-885B-3511589DFBD1}"/>
    <cellStyle name="Normal 2 2 31 2 3 3 2" xfId="33677" xr:uid="{96085A53-7FF8-4577-94A4-550EB84D4A8C}"/>
    <cellStyle name="Normal 2 2 31 2 3 4" xfId="20096" xr:uid="{B66F6A1A-428B-4897-910D-B5B6D0E9E739}"/>
    <cellStyle name="Normal 2 2 31 2 3 4 2" xfId="40464" xr:uid="{909A6D4D-E04A-455D-853E-6C5D800E1BD5}"/>
    <cellStyle name="Normal 2 2 31 2 3 5" xfId="26885" xr:uid="{D993BBDD-DF9C-4349-8AA8-08206C5150B5}"/>
    <cellStyle name="Normal 2 2 31 2 3 6" xfId="47253" xr:uid="{8371AA0D-D81A-484B-92FA-D571934BE205}"/>
    <cellStyle name="Normal 2 2 31 2 4" xfId="3183" xr:uid="{AA210661-B971-457F-A5CA-426B2D80754A}"/>
    <cellStyle name="Normal 2 2 31 2 4 2" xfId="6091" xr:uid="{8AE4CD62-5237-4834-A964-029235E75250}"/>
    <cellStyle name="Normal 2 2 31 2 4 2 2" xfId="14733" xr:uid="{245F5992-35C9-45EC-90F0-5EAAB063E2FF}"/>
    <cellStyle name="Normal 2 2 31 2 4 2 2 2" xfId="35101" xr:uid="{3025ABF8-08BD-4DFD-AB0A-20273B946AD2}"/>
    <cellStyle name="Normal 2 2 31 2 4 2 3" xfId="21520" xr:uid="{D1FCE06D-CEFC-4E50-B4B5-71FD8B67327C}"/>
    <cellStyle name="Normal 2 2 31 2 4 2 3 2" xfId="41888" xr:uid="{E7AA978B-C7B6-4A0D-90E7-7507F69D69B8}"/>
    <cellStyle name="Normal 2 2 31 2 4 2 4" xfId="28309" xr:uid="{2959E624-49B2-4CEB-AC9E-080B2011D544}"/>
    <cellStyle name="Normal 2 2 31 2 4 2 5" xfId="48677" xr:uid="{F12777D6-2A87-4325-A612-F977CBC041E3}"/>
    <cellStyle name="Normal 2 2 31 2 4 3" xfId="11885" xr:uid="{CEA7B9A7-69AB-4738-9E56-EBB5006CE4B9}"/>
    <cellStyle name="Normal 2 2 31 2 4 3 2" xfId="32253" xr:uid="{8F0C7AED-1E50-4688-8E89-DC9316F0DB7C}"/>
    <cellStyle name="Normal 2 2 31 2 4 4" xfId="18672" xr:uid="{62CBED28-0F3A-494D-8156-1226E460CD1D}"/>
    <cellStyle name="Normal 2 2 31 2 4 4 2" xfId="39040" xr:uid="{6C79E55B-3F97-48C9-AC20-6840738C1171}"/>
    <cellStyle name="Normal 2 2 31 2 4 5" xfId="25461" xr:uid="{F8F73CE1-942F-46E8-A8C3-E60DC38C9A21}"/>
    <cellStyle name="Normal 2 2 31 2 4 6" xfId="45829" xr:uid="{9372F17C-DAEE-43B3-995E-964BC0F5F5C5}"/>
    <cellStyle name="Normal 2 2 31 2 5" xfId="5379" xr:uid="{B5D0E5D6-F570-4AC8-BA25-3AD6A99FC09D}"/>
    <cellStyle name="Normal 2 2 31 2 5 2" xfId="14021" xr:uid="{D7AC65E4-6E92-49F2-A776-7E5D38F01B4A}"/>
    <cellStyle name="Normal 2 2 31 2 5 2 2" xfId="34389" xr:uid="{10BA874D-6157-4FD4-B954-08AF9F947469}"/>
    <cellStyle name="Normal 2 2 31 2 5 3" xfId="20808" xr:uid="{DDA8F673-0AB8-4D6F-8BA9-0D91910F0F73}"/>
    <cellStyle name="Normal 2 2 31 2 5 3 2" xfId="41176" xr:uid="{6097D186-8B07-4770-B360-78AA279F944F}"/>
    <cellStyle name="Normal 2 2 31 2 5 4" xfId="27597" xr:uid="{452E862E-B545-42FF-A701-B1332A64B1B2}"/>
    <cellStyle name="Normal 2 2 31 2 5 5" xfId="47965" xr:uid="{92B983FA-A325-4CBB-90B5-193039FE60FB}"/>
    <cellStyle name="Normal 2 2 31 2 6" xfId="2434" xr:uid="{7CAE44A1-B106-4BCF-8DB4-996F6DBE6A52}"/>
    <cellStyle name="Normal 2 2 31 2 6 2" xfId="11173" xr:uid="{DB7BF192-88BC-4CF1-BCEC-E9D5E6E30267}"/>
    <cellStyle name="Normal 2 2 31 2 6 2 2" xfId="31541" xr:uid="{974DDAE4-C173-49D6-A9D8-B28827D65F1B}"/>
    <cellStyle name="Normal 2 2 31 2 6 3" xfId="17960" xr:uid="{D0429C83-4F95-4DDD-AC4E-26398C4FC627}"/>
    <cellStyle name="Normal 2 2 31 2 6 3 2" xfId="38328" xr:uid="{FE606C83-9719-4A84-9FC2-CF51B57F6B84}"/>
    <cellStyle name="Normal 2 2 31 2 6 4" xfId="24749" xr:uid="{9573E8DE-7152-4E76-8728-0E667834A4DE}"/>
    <cellStyle name="Normal 2 2 31 2 6 5" xfId="45117" xr:uid="{1B28B74D-9281-4831-8995-7445C7AE45F0}"/>
    <cellStyle name="Normal 2 2 31 2 7" xfId="10487" xr:uid="{E1DFBB45-8503-4E03-B0B0-7FACB3D054AF}"/>
    <cellStyle name="Normal 2 2 31 2 7 2" xfId="30855" xr:uid="{37FB8C44-0F48-44C0-B868-2B910E6B9E8E}"/>
    <cellStyle name="Normal 2 2 31 2 8" xfId="17274" xr:uid="{311A642B-D37B-447A-B03A-C7F8082DFD98}"/>
    <cellStyle name="Normal 2 2 31 2 8 2" xfId="37642" xr:uid="{8FCDD5EB-31E9-4E21-91FC-F9D80531A503}"/>
    <cellStyle name="Normal 2 2 31 2 9" xfId="24063" xr:uid="{136A6F37-859F-4FC1-92DF-356F90E350AC}"/>
    <cellStyle name="Normal 2 2 31 2_Exec Drivers" xfId="8201" xr:uid="{7347C091-6FC9-4099-A9C8-B2FDC0A687EA}"/>
    <cellStyle name="Normal 2 2 31 3" xfId="3637" xr:uid="{0E71375E-91E8-4B6C-A64B-829A1D964F77}"/>
    <cellStyle name="Normal 2 2 31 3 2" xfId="6521" xr:uid="{1F034B4B-1C1D-4D7A-8893-AB4503C9E6A0}"/>
    <cellStyle name="Normal 2 2 31 3 2 2" xfId="15163" xr:uid="{2A9BED4E-90CF-411A-9A2A-A364D343489F}"/>
    <cellStyle name="Normal 2 2 31 3 2 2 2" xfId="35531" xr:uid="{A7E2FE55-472E-4774-AC33-B747EB41B8D4}"/>
    <cellStyle name="Normal 2 2 31 3 2 3" xfId="21950" xr:uid="{E72E1CB0-3221-4C0E-BC63-8ABE841DB677}"/>
    <cellStyle name="Normal 2 2 31 3 2 3 2" xfId="42318" xr:uid="{BD0861CD-554D-468A-BC83-F00E6CCA8306}"/>
    <cellStyle name="Normal 2 2 31 3 2 4" xfId="28739" xr:uid="{3A892E9E-ED74-4D46-B633-7ECBE7B98731}"/>
    <cellStyle name="Normal 2 2 31 3 2 5" xfId="49107" xr:uid="{25B1572D-577C-4A6E-AAB5-9BDA86EF1D24}"/>
    <cellStyle name="Normal 2 2 31 3 3" xfId="12315" xr:uid="{DC78F3DA-8A68-40FA-B605-AB177F76E861}"/>
    <cellStyle name="Normal 2 2 31 3 3 2" xfId="32683" xr:uid="{E6769B87-001F-495B-A0D7-5D06BF09D751}"/>
    <cellStyle name="Normal 2 2 31 3 4" xfId="19102" xr:uid="{9FCED6A9-54B7-4478-8996-ED3497DC72D5}"/>
    <cellStyle name="Normal 2 2 31 3 4 2" xfId="39470" xr:uid="{715B5C5B-F566-412C-BFD8-99CD2B1BF5DD}"/>
    <cellStyle name="Normal 2 2 31 3 5" xfId="25891" xr:uid="{02200A3E-C0ED-45B6-9C83-5C9E07E4F601}"/>
    <cellStyle name="Normal 2 2 31 3 6" xfId="46259" xr:uid="{1A4CCB3D-4040-4CC0-AF50-00F162CED799}"/>
    <cellStyle name="Normal 2 2 31 3_Exec Drivers" xfId="9017" xr:uid="{09989358-6291-47C2-AB69-B6F529627578}"/>
    <cellStyle name="Normal 2 2 31 4" xfId="4385" xr:uid="{625163D9-0857-4E58-ADA3-338239B7F81E}"/>
    <cellStyle name="Normal 2 2 31 4 2" xfId="7233" xr:uid="{18ED387B-D0F1-4689-81B4-FB7860416088}"/>
    <cellStyle name="Normal 2 2 31 4 2 2" xfId="15875" xr:uid="{3A4E6248-D7D2-42B8-BC07-FDF3F8FD6C7B}"/>
    <cellStyle name="Normal 2 2 31 4 2 2 2" xfId="36243" xr:uid="{44360E4D-B52E-4B0D-B84A-C89EC935386C}"/>
    <cellStyle name="Normal 2 2 31 4 2 3" xfId="22662" xr:uid="{48788DBF-5AF9-455C-8536-D829250485B4}"/>
    <cellStyle name="Normal 2 2 31 4 2 3 2" xfId="43030" xr:uid="{85E9CAE3-C761-4A83-96E9-BEF2233721F4}"/>
    <cellStyle name="Normal 2 2 31 4 2 4" xfId="29451" xr:uid="{8537ABAB-BAF6-4CCF-AE32-4D6457EC133D}"/>
    <cellStyle name="Normal 2 2 31 4 2 5" xfId="49819" xr:uid="{AFE1708C-65C2-4579-8BB0-B376EF077C24}"/>
    <cellStyle name="Normal 2 2 31 4 3" xfId="13027" xr:uid="{822E6466-1CF0-4EBD-A76F-D8ECEC327A69}"/>
    <cellStyle name="Normal 2 2 31 4 3 2" xfId="33395" xr:uid="{A417171D-A085-43B2-A575-5558977CCE93}"/>
    <cellStyle name="Normal 2 2 31 4 4" xfId="19814" xr:uid="{6727CA3D-6929-40B6-A467-D279992655B4}"/>
    <cellStyle name="Normal 2 2 31 4 4 2" xfId="40182" xr:uid="{897B1C87-4375-407B-A4B7-F460DE89F1F4}"/>
    <cellStyle name="Normal 2 2 31 4 5" xfId="26603" xr:uid="{D41CC005-F88F-4CC3-8008-BC48FB5D9493}"/>
    <cellStyle name="Normal 2 2 31 4 6" xfId="46971" xr:uid="{7DA349A2-14BF-4D95-A499-7E2D0403A717}"/>
    <cellStyle name="Normal 2 2 31 5" xfId="2889" xr:uid="{734B2022-D7DE-42D4-B130-6C957EE2093E}"/>
    <cellStyle name="Normal 2 2 31 5 2" xfId="5809" xr:uid="{C0B0984B-80E7-4709-B50E-3DA3DBDBDA9F}"/>
    <cellStyle name="Normal 2 2 31 5 2 2" xfId="14451" xr:uid="{EDC238A5-BCEC-4A3E-A0D5-3A9B98BEB157}"/>
    <cellStyle name="Normal 2 2 31 5 2 2 2" xfId="34819" xr:uid="{2F70DBC0-E224-4C9A-BF5B-5BEDF346755B}"/>
    <cellStyle name="Normal 2 2 31 5 2 3" xfId="21238" xr:uid="{91CD1BD5-93DF-4C01-BA43-12215F48DC75}"/>
    <cellStyle name="Normal 2 2 31 5 2 3 2" xfId="41606" xr:uid="{0CB39DBE-F93D-4FC6-A087-93A234CCC16B}"/>
    <cellStyle name="Normal 2 2 31 5 2 4" xfId="28027" xr:uid="{9914D049-4C72-4249-BDCB-3231C884C28F}"/>
    <cellStyle name="Normal 2 2 31 5 2 5" xfId="48395" xr:uid="{3FB3F59C-3CF8-4A94-B3F5-7AE1AF709002}"/>
    <cellStyle name="Normal 2 2 31 5 3" xfId="11603" xr:uid="{A0D4C51C-22AD-4730-9F49-BB42E879EA24}"/>
    <cellStyle name="Normal 2 2 31 5 3 2" xfId="31971" xr:uid="{9238F9A2-B8D9-46EB-9882-2BD86DFDC7F4}"/>
    <cellStyle name="Normal 2 2 31 5 4" xfId="18390" xr:uid="{2D187D62-13C5-4604-9E05-09B01700279F}"/>
    <cellStyle name="Normal 2 2 31 5 4 2" xfId="38758" xr:uid="{7BABD7F4-3B04-4B71-907D-EBFE0060437A}"/>
    <cellStyle name="Normal 2 2 31 5 5" xfId="25179" xr:uid="{E06FC713-7A00-4B7A-BA96-45752B2FF6C8}"/>
    <cellStyle name="Normal 2 2 31 5 6" xfId="45547" xr:uid="{57333BDE-7574-4583-83F2-8F7B253342B2}"/>
    <cellStyle name="Normal 2 2 31 6" xfId="5097" xr:uid="{F7315387-CB69-403C-91FB-07D8C1454BBB}"/>
    <cellStyle name="Normal 2 2 31 6 2" xfId="13739" xr:uid="{ABD30236-9CDD-4C84-BDFA-C43D2281B105}"/>
    <cellStyle name="Normal 2 2 31 6 2 2" xfId="34107" xr:uid="{5B1EC74B-94E2-4622-B7CD-F1BDDC6F02D6}"/>
    <cellStyle name="Normal 2 2 31 6 3" xfId="20526" xr:uid="{ABACFA39-3876-4A34-84D3-72537EF0C807}"/>
    <cellStyle name="Normal 2 2 31 6 3 2" xfId="40894" xr:uid="{02261BEA-051C-400D-A505-E0624C4DB4FE}"/>
    <cellStyle name="Normal 2 2 31 6 4" xfId="27315" xr:uid="{2C46C052-1D08-41BC-8791-10AD9CCB2613}"/>
    <cellStyle name="Normal 2 2 31 6 5" xfId="47683" xr:uid="{C512B757-B737-4F14-BC15-F186252FCA35}"/>
    <cellStyle name="Normal 2 2 31 7" xfId="2010" xr:uid="{FDDE9928-7B01-4BD6-B8EC-A8682A0DD747}"/>
    <cellStyle name="Normal 2 2 31 7 2" xfId="10891" xr:uid="{9A0FD110-B48D-440B-8A1D-E07721325CA8}"/>
    <cellStyle name="Normal 2 2 31 7 2 2" xfId="31259" xr:uid="{5C45473C-2FF9-477F-AEBB-0A045451B6F5}"/>
    <cellStyle name="Normal 2 2 31 7 3" xfId="17678" xr:uid="{49F79993-C084-430D-96C2-6816282C9BE2}"/>
    <cellStyle name="Normal 2 2 31 7 3 2" xfId="38046" xr:uid="{E3FE63C5-3783-4FDB-9D27-3D8CA1BE7751}"/>
    <cellStyle name="Normal 2 2 31 7 4" xfId="24467" xr:uid="{EAF5FAA2-5755-4E0B-BE9E-8CDFD0556198}"/>
    <cellStyle name="Normal 2 2 31 7 5" xfId="44835" xr:uid="{4C670F8E-E9D4-4B54-969E-63EB7E58C1EA}"/>
    <cellStyle name="Normal 2 2 31 8" xfId="9903" xr:uid="{DD12C8B5-A251-444B-8018-BC2697617622}"/>
    <cellStyle name="Normal 2 2 31 8 2" xfId="30271" xr:uid="{EDF92B81-740E-462D-A91D-38D2459705DF}"/>
    <cellStyle name="Normal 2 2 31 9" xfId="16691" xr:uid="{04F8DC27-D026-45D6-8498-B0A5501C9064}"/>
    <cellStyle name="Normal 2 2 31 9 2" xfId="37059" xr:uid="{73905EE5-3FA0-47CD-B671-522B8B726839}"/>
    <cellStyle name="Normal 2 2 31_Exec Drivers" xfId="8681" xr:uid="{D838176E-14BF-490A-962C-39C63675B5D4}"/>
    <cellStyle name="Normal 2 2 32" xfId="379" xr:uid="{AC089B2C-8414-4834-A5D6-3C3BB943D2F9}"/>
    <cellStyle name="Normal 2 2 32 10" xfId="23487" xr:uid="{E8A270BA-CA02-4684-94AA-B8A8FC790401}"/>
    <cellStyle name="Normal 2 2 32 11" xfId="43855" xr:uid="{1C9211B8-24D4-41A8-BAC3-E108401D214B}"/>
    <cellStyle name="Normal 2 2 32 2" xfId="1578" xr:uid="{705A036E-6571-4EC4-9CB6-241636C83F23}"/>
    <cellStyle name="Normal 2 2 32 2 10" xfId="44438" xr:uid="{B71CA782-1936-4426-BF80-D514859328D0}"/>
    <cellStyle name="Normal 2 2 32 2 2" xfId="3924" xr:uid="{7CC581A8-9790-4DE8-B791-2BAE07A0B0CF}"/>
    <cellStyle name="Normal 2 2 32 2 2 2" xfId="6796" xr:uid="{84A623D9-C8EA-46A3-9BD4-B97BEAB92EB1}"/>
    <cellStyle name="Normal 2 2 32 2 2 2 2" xfId="15438" xr:uid="{CB837E95-2ED1-4EED-8EF6-61D2BFA5A2BD}"/>
    <cellStyle name="Normal 2 2 32 2 2 2 2 2" xfId="35806" xr:uid="{100D2CAE-B328-4DCB-B388-3CD022908445}"/>
    <cellStyle name="Normal 2 2 32 2 2 2 3" xfId="22225" xr:uid="{E485E663-80F0-47A2-8521-47DC0B60AC58}"/>
    <cellStyle name="Normal 2 2 32 2 2 2 3 2" xfId="42593" xr:uid="{972FEDC0-40E4-4A49-A94D-70EBFB4F3539}"/>
    <cellStyle name="Normal 2 2 32 2 2 2 4" xfId="29014" xr:uid="{2312C9B8-5BD2-4736-99BB-F3E11AF98C3C}"/>
    <cellStyle name="Normal 2 2 32 2 2 2 5" xfId="49382" xr:uid="{BBE42ACA-9156-47FA-8C69-F3A2963A13F9}"/>
    <cellStyle name="Normal 2 2 32 2 2 3" xfId="12590" xr:uid="{26A773B9-B2B0-4E5F-B992-FB7574C9FA1B}"/>
    <cellStyle name="Normal 2 2 32 2 2 3 2" xfId="32958" xr:uid="{D3ABF85E-3839-46FD-927E-5AAE85CB4CC4}"/>
    <cellStyle name="Normal 2 2 32 2 2 4" xfId="19377" xr:uid="{3005AC19-EEE1-4BE4-96F0-B158E341AE2D}"/>
    <cellStyle name="Normal 2 2 32 2 2 4 2" xfId="39745" xr:uid="{71962BEF-9C73-4094-9B44-66DE0B842ECF}"/>
    <cellStyle name="Normal 2 2 32 2 2 5" xfId="26166" xr:uid="{BCD941DC-218F-4B45-9B63-ECE4D361C6ED}"/>
    <cellStyle name="Normal 2 2 32 2 2 6" xfId="46534" xr:uid="{478BFFFC-F025-4C82-9A6F-527DDD6F0652}"/>
    <cellStyle name="Normal 2 2 32 2 2_Exec Drivers" xfId="9520" xr:uid="{B5B76E16-5E84-41A1-BB5E-73CF32798E99}"/>
    <cellStyle name="Normal 2 2 32 2 3" xfId="4660" xr:uid="{BF0B6803-E293-4174-B78F-1B592ACAB0AB}"/>
    <cellStyle name="Normal 2 2 32 2 3 2" xfId="7508" xr:uid="{90961A42-8AC5-4E59-8C48-CFA03E778C59}"/>
    <cellStyle name="Normal 2 2 32 2 3 2 2" xfId="16150" xr:uid="{63AA3A7D-20E1-4BA5-809D-2B58F3637BCE}"/>
    <cellStyle name="Normal 2 2 32 2 3 2 2 2" xfId="36518" xr:uid="{89A91282-2F21-4EE8-984F-837D25A1B381}"/>
    <cellStyle name="Normal 2 2 32 2 3 2 3" xfId="22937" xr:uid="{C96F1002-C379-48C8-965C-8E8AEEAFE0CC}"/>
    <cellStyle name="Normal 2 2 32 2 3 2 3 2" xfId="43305" xr:uid="{4E9CE6A9-C8F9-4DDB-984F-FC2088B3C16A}"/>
    <cellStyle name="Normal 2 2 32 2 3 2 4" xfId="29726" xr:uid="{00431D3A-560B-4327-88FF-62F41B1C7B67}"/>
    <cellStyle name="Normal 2 2 32 2 3 2 5" xfId="50094" xr:uid="{38E15842-9769-4358-B259-3C836EF1E6F7}"/>
    <cellStyle name="Normal 2 2 32 2 3 3" xfId="13302" xr:uid="{B1C05F0B-662B-48D1-BBC0-36B5D0555F4D}"/>
    <cellStyle name="Normal 2 2 32 2 3 3 2" xfId="33670" xr:uid="{FD0F6CD5-671B-40FD-AD2A-262E12AF7683}"/>
    <cellStyle name="Normal 2 2 32 2 3 4" xfId="20089" xr:uid="{BDB4779C-2616-4BBD-B162-E21F5C757D32}"/>
    <cellStyle name="Normal 2 2 32 2 3 4 2" xfId="40457" xr:uid="{7C129AA2-CCAF-471E-9BBB-415D9A84F37A}"/>
    <cellStyle name="Normal 2 2 32 2 3 5" xfId="26878" xr:uid="{24CDAFBE-2C80-4E5F-8B52-4F153999ACAA}"/>
    <cellStyle name="Normal 2 2 32 2 3 6" xfId="47246" xr:uid="{4F06F354-EFA6-4C5E-B761-63C54910B1D1}"/>
    <cellStyle name="Normal 2 2 32 2 4" xfId="3176" xr:uid="{4436378E-782D-4BAB-9AB5-29917AA7957B}"/>
    <cellStyle name="Normal 2 2 32 2 4 2" xfId="6084" xr:uid="{EF953E91-F743-4296-9CDA-5EBBCE21EE4D}"/>
    <cellStyle name="Normal 2 2 32 2 4 2 2" xfId="14726" xr:uid="{898E24D6-644D-488F-801D-0FC4B86D680C}"/>
    <cellStyle name="Normal 2 2 32 2 4 2 2 2" xfId="35094" xr:uid="{3EBCF3BD-CE79-4127-8020-93D90E06554B}"/>
    <cellStyle name="Normal 2 2 32 2 4 2 3" xfId="21513" xr:uid="{7958C716-7A6B-4E00-A3F8-6E7258F4A907}"/>
    <cellStyle name="Normal 2 2 32 2 4 2 3 2" xfId="41881" xr:uid="{3A38D9DC-6F38-49E7-88AC-789B7AF99560}"/>
    <cellStyle name="Normal 2 2 32 2 4 2 4" xfId="28302" xr:uid="{41E66BFC-9763-4DA7-8182-577DAFBCCD28}"/>
    <cellStyle name="Normal 2 2 32 2 4 2 5" xfId="48670" xr:uid="{97223657-0E66-40C1-A026-49BB66D89308}"/>
    <cellStyle name="Normal 2 2 32 2 4 3" xfId="11878" xr:uid="{E8DAB888-4416-4E8D-943D-BCEE3640B8A9}"/>
    <cellStyle name="Normal 2 2 32 2 4 3 2" xfId="32246" xr:uid="{673BEE9B-42D7-4A92-980F-9DB6C5474651}"/>
    <cellStyle name="Normal 2 2 32 2 4 4" xfId="18665" xr:uid="{9C4FF6C2-3486-4D0B-8826-698AA45064EE}"/>
    <cellStyle name="Normal 2 2 32 2 4 4 2" xfId="39033" xr:uid="{011833D6-33B0-4B08-8047-8483B7B78DC0}"/>
    <cellStyle name="Normal 2 2 32 2 4 5" xfId="25454" xr:uid="{4F14DE29-FE0D-42CE-A66A-9B708502AE99}"/>
    <cellStyle name="Normal 2 2 32 2 4 6" xfId="45822" xr:uid="{034D26BF-B116-4448-833D-DF1CC2A7A4B2}"/>
    <cellStyle name="Normal 2 2 32 2 5" xfId="5372" xr:uid="{39580D6F-C906-4DBB-A91E-C1DA01176FF6}"/>
    <cellStyle name="Normal 2 2 32 2 5 2" xfId="14014" xr:uid="{D1DD704B-327D-474D-93C5-39EC307994BE}"/>
    <cellStyle name="Normal 2 2 32 2 5 2 2" xfId="34382" xr:uid="{B874F446-05AA-432F-9BE2-B95062C41A4A}"/>
    <cellStyle name="Normal 2 2 32 2 5 3" xfId="20801" xr:uid="{BFCBA094-272A-4AB3-B6CB-31BC35655B2F}"/>
    <cellStyle name="Normal 2 2 32 2 5 3 2" xfId="41169" xr:uid="{8F6CA8B8-EEF4-4CA8-9FDD-4F6B9D76475D}"/>
    <cellStyle name="Normal 2 2 32 2 5 4" xfId="27590" xr:uid="{AAECF092-A404-4B71-AF32-8743D392D37B}"/>
    <cellStyle name="Normal 2 2 32 2 5 5" xfId="47958" xr:uid="{DE8C561D-2F01-43A0-94F6-AA4F54385850}"/>
    <cellStyle name="Normal 2 2 32 2 6" xfId="2427" xr:uid="{2F69CFA9-1B8F-4247-8B88-B616BAFBE7D5}"/>
    <cellStyle name="Normal 2 2 32 2 6 2" xfId="11166" xr:uid="{0C574FE3-1E41-4CBB-AD7F-4A953BB21BF8}"/>
    <cellStyle name="Normal 2 2 32 2 6 2 2" xfId="31534" xr:uid="{F83BBC3A-92C9-4252-960A-11C317AE29C5}"/>
    <cellStyle name="Normal 2 2 32 2 6 3" xfId="17953" xr:uid="{8974FDD4-8143-4A73-9CFE-B254411C2152}"/>
    <cellStyle name="Normal 2 2 32 2 6 3 2" xfId="38321" xr:uid="{5ACCA85F-995B-4187-BA59-27CC70CFED51}"/>
    <cellStyle name="Normal 2 2 32 2 6 4" xfId="24742" xr:uid="{1AACB241-3733-4844-9374-A666A509BAE3}"/>
    <cellStyle name="Normal 2 2 32 2 6 5" xfId="45110" xr:uid="{DD0BB625-E575-4634-A63C-AFFDB9B53F53}"/>
    <cellStyle name="Normal 2 2 32 2 7" xfId="10494" xr:uid="{DF2EA8D5-FBD2-4B42-9F0F-318A0F7D15BC}"/>
    <cellStyle name="Normal 2 2 32 2 7 2" xfId="30862" xr:uid="{1A45DAE8-5EA4-4C9B-8B4F-E30ECE71E348}"/>
    <cellStyle name="Normal 2 2 32 2 8" xfId="17281" xr:uid="{0FA04AF3-8277-4ED8-8D7B-D69992A2218C}"/>
    <cellStyle name="Normal 2 2 32 2 8 2" xfId="37649" xr:uid="{E8CB8EEF-9158-427C-8631-8D4BF77B8FCB}"/>
    <cellStyle name="Normal 2 2 32 2 9" xfId="24070" xr:uid="{522D0351-5032-4DED-B23F-83F1453E7654}"/>
    <cellStyle name="Normal 2 2 32 2_Exec Drivers" xfId="8544" xr:uid="{2B49DC97-4EAC-47E1-97DF-5D55F935C66D}"/>
    <cellStyle name="Normal 2 2 32 3" xfId="3638" xr:uid="{9F435EF5-EA18-42D8-A394-438C932A2FF3}"/>
    <cellStyle name="Normal 2 2 32 3 2" xfId="6522" xr:uid="{DD76C416-F520-4CF3-8C1D-80D3972A9A3C}"/>
    <cellStyle name="Normal 2 2 32 3 2 2" xfId="15164" xr:uid="{CD5A75A0-496A-42E3-BF84-5CC4E2BA0AFC}"/>
    <cellStyle name="Normal 2 2 32 3 2 2 2" xfId="35532" xr:uid="{A859E78B-3A29-42C4-902E-C0960A5E0D92}"/>
    <cellStyle name="Normal 2 2 32 3 2 3" xfId="21951" xr:uid="{0469DA6B-81E8-43BB-9866-F3098FE60A38}"/>
    <cellStyle name="Normal 2 2 32 3 2 3 2" xfId="42319" xr:uid="{86D31D4F-3E18-40C1-9B1E-9AAF830B1851}"/>
    <cellStyle name="Normal 2 2 32 3 2 4" xfId="28740" xr:uid="{817C1386-E516-442A-9B0C-18A95E4FEA93}"/>
    <cellStyle name="Normal 2 2 32 3 2 5" xfId="49108" xr:uid="{177C5B13-6074-47BC-A555-A1973BFB640E}"/>
    <cellStyle name="Normal 2 2 32 3 3" xfId="12316" xr:uid="{309DC94E-1600-4C60-99A3-BDE5706C6B2A}"/>
    <cellStyle name="Normal 2 2 32 3 3 2" xfId="32684" xr:uid="{128F3E0F-E703-4FFF-B84D-1C26E842F31A}"/>
    <cellStyle name="Normal 2 2 32 3 4" xfId="19103" xr:uid="{E51FCD21-9127-45AB-810F-BD1705D57309}"/>
    <cellStyle name="Normal 2 2 32 3 4 2" xfId="39471" xr:uid="{9A064980-286B-441E-B5DB-9C0E7777D5E1}"/>
    <cellStyle name="Normal 2 2 32 3 5" xfId="25892" xr:uid="{26C0C5E1-B6FB-460F-AFD3-C17103ECC435}"/>
    <cellStyle name="Normal 2 2 32 3 6" xfId="46260" xr:uid="{94416A9F-D1B3-4BD1-8199-2C1251C13C4A}"/>
    <cellStyle name="Normal 2 2 32 3_Exec Drivers" xfId="9219" xr:uid="{CBDB0AA3-9A74-43F7-A53E-5F3E20A41DDF}"/>
    <cellStyle name="Normal 2 2 32 4" xfId="4386" xr:uid="{EED7E914-85C1-4715-A005-54193B0F568D}"/>
    <cellStyle name="Normal 2 2 32 4 2" xfId="7234" xr:uid="{1A7B8343-751E-4B3D-B972-6A9B5D34D39A}"/>
    <cellStyle name="Normal 2 2 32 4 2 2" xfId="15876" xr:uid="{A27163FB-D990-4732-B548-8773AEB1A784}"/>
    <cellStyle name="Normal 2 2 32 4 2 2 2" xfId="36244" xr:uid="{8D26628A-71C0-4E97-9A3A-DD1BBB6F3E91}"/>
    <cellStyle name="Normal 2 2 32 4 2 3" xfId="22663" xr:uid="{CC9BF485-7A13-42B0-8DFD-71BD7C6F2165}"/>
    <cellStyle name="Normal 2 2 32 4 2 3 2" xfId="43031" xr:uid="{67778D35-005E-4075-8662-90D892ADFE64}"/>
    <cellStyle name="Normal 2 2 32 4 2 4" xfId="29452" xr:uid="{F5E80CD9-FFD4-4106-8EF8-8DBA4944B3CE}"/>
    <cellStyle name="Normal 2 2 32 4 2 5" xfId="49820" xr:uid="{16BDCD97-FB0F-4CDB-BF73-D9F4B3342D7B}"/>
    <cellStyle name="Normal 2 2 32 4 3" xfId="13028" xr:uid="{D9801D30-1DED-418B-821A-0EC71C189F52}"/>
    <cellStyle name="Normal 2 2 32 4 3 2" xfId="33396" xr:uid="{9DDC7906-4D74-4112-A043-77ABB7210259}"/>
    <cellStyle name="Normal 2 2 32 4 4" xfId="19815" xr:uid="{97B8E33F-C510-4811-BFD4-8856DC264016}"/>
    <cellStyle name="Normal 2 2 32 4 4 2" xfId="40183" xr:uid="{1D800F35-54B3-447A-8338-4D07EAD1C4D9}"/>
    <cellStyle name="Normal 2 2 32 4 5" xfId="26604" xr:uid="{25D94622-A51E-4781-BE9E-2AFCED5394F7}"/>
    <cellStyle name="Normal 2 2 32 4 6" xfId="46972" xr:uid="{B45ED092-1029-4E25-8104-EE2E2E6D3063}"/>
    <cellStyle name="Normal 2 2 32 5" xfId="2890" xr:uid="{B5C0BC89-E32B-4D06-94F6-36E3F51D3B0D}"/>
    <cellStyle name="Normal 2 2 32 5 2" xfId="5810" xr:uid="{5CB20E2E-584E-4EAD-9F29-874D34E9CF35}"/>
    <cellStyle name="Normal 2 2 32 5 2 2" xfId="14452" xr:uid="{B1FA565D-7B45-4409-9356-F517E8BB4564}"/>
    <cellStyle name="Normal 2 2 32 5 2 2 2" xfId="34820" xr:uid="{EA516B9A-2FA8-41CF-A9B2-3BA5A26163ED}"/>
    <cellStyle name="Normal 2 2 32 5 2 3" xfId="21239" xr:uid="{A58D8FB8-2E1B-4692-B3D8-5F31BBC61064}"/>
    <cellStyle name="Normal 2 2 32 5 2 3 2" xfId="41607" xr:uid="{FF8CEE05-F1D2-4AE0-BFB5-4F500F2BE402}"/>
    <cellStyle name="Normal 2 2 32 5 2 4" xfId="28028" xr:uid="{82B6DE80-6DC4-4AD3-BBF4-FE31CA05A11B}"/>
    <cellStyle name="Normal 2 2 32 5 2 5" xfId="48396" xr:uid="{EA1F98F5-B872-42D2-BC77-D1CF1AD5F81E}"/>
    <cellStyle name="Normal 2 2 32 5 3" xfId="11604" xr:uid="{B98E788E-0C72-45A8-915C-1E1615B7AC9D}"/>
    <cellStyle name="Normal 2 2 32 5 3 2" xfId="31972" xr:uid="{2F7ADB5C-335F-4227-9363-35A599116B14}"/>
    <cellStyle name="Normal 2 2 32 5 4" xfId="18391" xr:uid="{D9022637-C2A9-4BAA-A986-69C8BD6AEE3E}"/>
    <cellStyle name="Normal 2 2 32 5 4 2" xfId="38759" xr:uid="{D2C6CCC7-0C5F-4216-91B2-414A640BCA53}"/>
    <cellStyle name="Normal 2 2 32 5 5" xfId="25180" xr:uid="{152AA72A-0044-4B56-A329-92ADB30BD765}"/>
    <cellStyle name="Normal 2 2 32 5 6" xfId="45548" xr:uid="{3EEAC188-310A-4FC9-A61B-B2F8AFC03ADF}"/>
    <cellStyle name="Normal 2 2 32 6" xfId="5098" xr:uid="{BF4FCB83-4A24-4761-8D2F-6E5ED10EC435}"/>
    <cellStyle name="Normal 2 2 32 6 2" xfId="13740" xr:uid="{7F4C3F30-AAB6-422C-8CDB-31A7922A06B1}"/>
    <cellStyle name="Normal 2 2 32 6 2 2" xfId="34108" xr:uid="{1BC34FE0-883C-4D7B-8F97-840EE9C23369}"/>
    <cellStyle name="Normal 2 2 32 6 3" xfId="20527" xr:uid="{3D71F78D-5FE5-419A-8C8E-229FD09B2565}"/>
    <cellStyle name="Normal 2 2 32 6 3 2" xfId="40895" xr:uid="{0C37CA5C-D454-492D-821C-6903C0B9844D}"/>
    <cellStyle name="Normal 2 2 32 6 4" xfId="27316" xr:uid="{071D7A5B-8ACB-45DD-B18A-E2B2D26CCBAD}"/>
    <cellStyle name="Normal 2 2 32 6 5" xfId="47684" xr:uid="{3A488226-0224-4BE9-AB41-9B0832D091BF}"/>
    <cellStyle name="Normal 2 2 32 7" xfId="2011" xr:uid="{CE00BD8D-8EAF-4D22-87D3-AF5B75F0AAD5}"/>
    <cellStyle name="Normal 2 2 32 7 2" xfId="10892" xr:uid="{5728CF42-4FFD-470C-AD8E-2B813385E0E0}"/>
    <cellStyle name="Normal 2 2 32 7 2 2" xfId="31260" xr:uid="{157199B4-169F-4199-A7EA-ACE59CD5B492}"/>
    <cellStyle name="Normal 2 2 32 7 3" xfId="17679" xr:uid="{55CD64DD-3129-4B07-AD2E-E4430A3722FF}"/>
    <cellStyle name="Normal 2 2 32 7 3 2" xfId="38047" xr:uid="{F66A94C3-CAA3-48A3-B975-B358BC4BA604}"/>
    <cellStyle name="Normal 2 2 32 7 4" xfId="24468" xr:uid="{67E8C6F1-47DF-4A54-AB73-8F2C225B7DB6}"/>
    <cellStyle name="Normal 2 2 32 7 5" xfId="44836" xr:uid="{AC78A2A0-CDC5-4F25-9A55-62C64BA5862A}"/>
    <cellStyle name="Normal 2 2 32 8" xfId="9910" xr:uid="{D78F4EB6-D832-49FF-B443-6444FC2601FA}"/>
    <cellStyle name="Normal 2 2 32 8 2" xfId="30278" xr:uid="{2D96A0B5-8786-4729-965A-05F6A72E8682}"/>
    <cellStyle name="Normal 2 2 32 9" xfId="16698" xr:uid="{4FC08D54-7713-4846-BA75-55DBDF31894A}"/>
    <cellStyle name="Normal 2 2 32 9 2" xfId="37066" xr:uid="{15735D81-F427-4D54-B7A9-96E0D039F42B}"/>
    <cellStyle name="Normal 2 2 32_Exec Drivers" xfId="8623" xr:uid="{DCD223F2-4128-42CA-82AB-9F6577437A5B}"/>
    <cellStyle name="Normal 2 2 33" xfId="392" xr:uid="{A3E62797-362F-4155-A6B6-EC9A186A54BF}"/>
    <cellStyle name="Normal 2 2 33 10" xfId="23494" xr:uid="{4B37D03E-0016-4359-A7B9-58D5E838F111}"/>
    <cellStyle name="Normal 2 2 33 11" xfId="43862" xr:uid="{794395C3-DF14-4570-ADFB-5BA439339A82}"/>
    <cellStyle name="Normal 2 2 33 2" xfId="1585" xr:uid="{91ECDC8A-DEFC-4741-A2F3-C09A4175839B}"/>
    <cellStyle name="Normal 2 2 33 2 10" xfId="44445" xr:uid="{9A423FE7-DFCE-4DF0-9182-1EB409F58F29}"/>
    <cellStyle name="Normal 2 2 33 2 2" xfId="3917" xr:uid="{1800EDD3-4330-4EFD-97A8-FCCF96162031}"/>
    <cellStyle name="Normal 2 2 33 2 2 2" xfId="6789" xr:uid="{1C2E775E-2964-48DC-96F2-E5A29099B957}"/>
    <cellStyle name="Normal 2 2 33 2 2 2 2" xfId="15431" xr:uid="{1F28397B-A0C6-4CB5-BCAD-34D6FFB93EC6}"/>
    <cellStyle name="Normal 2 2 33 2 2 2 2 2" xfId="35799" xr:uid="{297926AF-5FA7-4352-B904-7AAA7ABCE58B}"/>
    <cellStyle name="Normal 2 2 33 2 2 2 3" xfId="22218" xr:uid="{5709FA12-795D-4482-932D-B88B7DF66C7A}"/>
    <cellStyle name="Normal 2 2 33 2 2 2 3 2" xfId="42586" xr:uid="{D224768E-0EF5-49FC-973F-D0D9297C7CFC}"/>
    <cellStyle name="Normal 2 2 33 2 2 2 4" xfId="29007" xr:uid="{E5D66AB4-F728-4BE2-B52F-D1B660CF6A75}"/>
    <cellStyle name="Normal 2 2 33 2 2 2 5" xfId="49375" xr:uid="{A5CD0051-3DD2-4593-96AA-17F73A61FC01}"/>
    <cellStyle name="Normal 2 2 33 2 2 3" xfId="12583" xr:uid="{7FF2C799-2010-41C2-AA34-D92E4324C175}"/>
    <cellStyle name="Normal 2 2 33 2 2 3 2" xfId="32951" xr:uid="{C3A1CE85-CE5E-4441-9F93-908C3CBE4906}"/>
    <cellStyle name="Normal 2 2 33 2 2 4" xfId="19370" xr:uid="{C00E4695-1432-42F0-B530-D379FF838EDF}"/>
    <cellStyle name="Normal 2 2 33 2 2 4 2" xfId="39738" xr:uid="{4D58C96B-7B2B-4558-A545-AB6F199347EA}"/>
    <cellStyle name="Normal 2 2 33 2 2 5" xfId="26159" xr:uid="{A97B7199-478E-45A5-9A0A-5C847B91804F}"/>
    <cellStyle name="Normal 2 2 33 2 2 6" xfId="46527" xr:uid="{BE256377-455D-4B5E-8888-0236E803AA60}"/>
    <cellStyle name="Normal 2 2 33 2 2_Exec Drivers" xfId="8239" xr:uid="{47990911-F86E-4A0D-BC17-A41095B180E4}"/>
    <cellStyle name="Normal 2 2 33 2 3" xfId="4653" xr:uid="{3EF3A315-A9D1-4B31-93F4-FC14638E24A9}"/>
    <cellStyle name="Normal 2 2 33 2 3 2" xfId="7501" xr:uid="{BE7858D7-150C-4E02-8DBD-ABF619636EF5}"/>
    <cellStyle name="Normal 2 2 33 2 3 2 2" xfId="16143" xr:uid="{3A1417CE-56DF-42E2-94E5-00E1B370F0B2}"/>
    <cellStyle name="Normal 2 2 33 2 3 2 2 2" xfId="36511" xr:uid="{5BF8461A-179C-4289-ADBC-8A0197FE5631}"/>
    <cellStyle name="Normal 2 2 33 2 3 2 3" xfId="22930" xr:uid="{B05CE609-79DA-4727-9F29-B665D00FD87B}"/>
    <cellStyle name="Normal 2 2 33 2 3 2 3 2" xfId="43298" xr:uid="{91AC905A-A576-448D-AD70-1A6EF95E1D31}"/>
    <cellStyle name="Normal 2 2 33 2 3 2 4" xfId="29719" xr:uid="{FFB61394-A3F1-4E36-92F0-90D89C5C3033}"/>
    <cellStyle name="Normal 2 2 33 2 3 2 5" xfId="50087" xr:uid="{B03BCD1A-9145-4104-93BD-40E34596B147}"/>
    <cellStyle name="Normal 2 2 33 2 3 3" xfId="13295" xr:uid="{5707FB31-B15C-4A27-93D1-0837039129CD}"/>
    <cellStyle name="Normal 2 2 33 2 3 3 2" xfId="33663" xr:uid="{C92178DF-7C54-4F99-96A4-D9931E72718A}"/>
    <cellStyle name="Normal 2 2 33 2 3 4" xfId="20082" xr:uid="{22CEA8D5-441F-4E37-96E1-B23FA0EDD9C6}"/>
    <cellStyle name="Normal 2 2 33 2 3 4 2" xfId="40450" xr:uid="{A8170D0C-9D08-470A-8D3B-84092649C99D}"/>
    <cellStyle name="Normal 2 2 33 2 3 5" xfId="26871" xr:uid="{66A5131F-217C-4C2C-94F7-092994D8FF41}"/>
    <cellStyle name="Normal 2 2 33 2 3 6" xfId="47239" xr:uid="{CD98B99E-FA59-444D-A557-FE125915683E}"/>
    <cellStyle name="Normal 2 2 33 2 4" xfId="3169" xr:uid="{DD99860E-6A02-4061-A59E-418B86A0A87C}"/>
    <cellStyle name="Normal 2 2 33 2 4 2" xfId="6077" xr:uid="{4494F218-8015-4301-9430-D41FDD7A2885}"/>
    <cellStyle name="Normal 2 2 33 2 4 2 2" xfId="14719" xr:uid="{9F16AF06-9B70-477C-9DDF-2D8437FBA3E0}"/>
    <cellStyle name="Normal 2 2 33 2 4 2 2 2" xfId="35087" xr:uid="{7EC39AE2-0EB2-4F3A-A8DB-62D2B07653BC}"/>
    <cellStyle name="Normal 2 2 33 2 4 2 3" xfId="21506" xr:uid="{5DF66ED5-DCD0-42BF-986B-3A84A07BA11F}"/>
    <cellStyle name="Normal 2 2 33 2 4 2 3 2" xfId="41874" xr:uid="{8BC874EC-E0D1-4EAB-929A-ACC9C6AF565C}"/>
    <cellStyle name="Normal 2 2 33 2 4 2 4" xfId="28295" xr:uid="{712237E8-A9F8-4E7C-9763-93B4423357EC}"/>
    <cellStyle name="Normal 2 2 33 2 4 2 5" xfId="48663" xr:uid="{6F4262A8-DBB6-4CC5-9CA7-69569957A713}"/>
    <cellStyle name="Normal 2 2 33 2 4 3" xfId="11871" xr:uid="{3211A9E0-4592-41C6-9CEC-EA02D0D73423}"/>
    <cellStyle name="Normal 2 2 33 2 4 3 2" xfId="32239" xr:uid="{5EACBE36-D389-4A6F-BDA3-D54746FEF058}"/>
    <cellStyle name="Normal 2 2 33 2 4 4" xfId="18658" xr:uid="{EF29FCAA-76B4-41B1-9AA3-C479F4C00CAD}"/>
    <cellStyle name="Normal 2 2 33 2 4 4 2" xfId="39026" xr:uid="{BF123D4C-A6ED-4FD5-BB12-9D6D3906C263}"/>
    <cellStyle name="Normal 2 2 33 2 4 5" xfId="25447" xr:uid="{2837499D-92C3-4822-9C68-B25677543299}"/>
    <cellStyle name="Normal 2 2 33 2 4 6" xfId="45815" xr:uid="{289F94D5-53FE-450C-8129-6CB1A9F0912D}"/>
    <cellStyle name="Normal 2 2 33 2 5" xfId="5365" xr:uid="{0191985B-C464-48EC-91F4-8B74ECA443D3}"/>
    <cellStyle name="Normal 2 2 33 2 5 2" xfId="14007" xr:uid="{84770C93-B280-4C40-8F83-6CD43CB39B50}"/>
    <cellStyle name="Normal 2 2 33 2 5 2 2" xfId="34375" xr:uid="{521DC030-2C29-4FD7-BCDD-4F6979DF95F5}"/>
    <cellStyle name="Normal 2 2 33 2 5 3" xfId="20794" xr:uid="{C537F3DA-21EA-43A2-B567-09495AE70ADB}"/>
    <cellStyle name="Normal 2 2 33 2 5 3 2" xfId="41162" xr:uid="{CB0C5D4A-75A3-40BD-B474-E8BDDB7B8324}"/>
    <cellStyle name="Normal 2 2 33 2 5 4" xfId="27583" xr:uid="{717BEFC7-5F2E-4F2C-9FDF-F4FC9678139D}"/>
    <cellStyle name="Normal 2 2 33 2 5 5" xfId="47951" xr:uid="{4D7DE398-F21D-4BF7-88ED-39382418CF9D}"/>
    <cellStyle name="Normal 2 2 33 2 6" xfId="2420" xr:uid="{F9EFB140-89EF-4816-BEB7-DC5312B1FA2A}"/>
    <cellStyle name="Normal 2 2 33 2 6 2" xfId="11159" xr:uid="{FB8DC919-D9EE-4355-8704-6CAFF4427C19}"/>
    <cellStyle name="Normal 2 2 33 2 6 2 2" xfId="31527" xr:uid="{9F2F258F-E466-48D4-82D2-C8262B862755}"/>
    <cellStyle name="Normal 2 2 33 2 6 3" xfId="17946" xr:uid="{EF0618A7-B278-49BA-B821-C275F4E6677A}"/>
    <cellStyle name="Normal 2 2 33 2 6 3 2" xfId="38314" xr:uid="{D1B274D3-037B-4F6E-9CE5-B5B9FFAB0589}"/>
    <cellStyle name="Normal 2 2 33 2 6 4" xfId="24735" xr:uid="{4D5B5F45-A72D-4BAC-843E-FC5264F8521B}"/>
    <cellStyle name="Normal 2 2 33 2 6 5" xfId="45103" xr:uid="{D06CE61E-0626-4B46-97C6-D2FE607880FC}"/>
    <cellStyle name="Normal 2 2 33 2 7" xfId="10501" xr:uid="{4428E639-37C8-4C16-83A9-EA06E818CD14}"/>
    <cellStyle name="Normal 2 2 33 2 7 2" xfId="30869" xr:uid="{5A01C812-C9DC-47E7-8329-6EEF0D11D9AF}"/>
    <cellStyle name="Normal 2 2 33 2 8" xfId="17288" xr:uid="{1518E8E0-7FB1-4DDD-928C-F04188C94592}"/>
    <cellStyle name="Normal 2 2 33 2 8 2" xfId="37656" xr:uid="{4B6A4EA9-ED4E-46F0-8A44-1FEE3854D4DD}"/>
    <cellStyle name="Normal 2 2 33 2 9" xfId="24077" xr:uid="{3030EE46-D74D-4BE8-8507-405C7ECF5AEE}"/>
    <cellStyle name="Normal 2 2 33 2_Exec Drivers" xfId="9372" xr:uid="{BC5C510C-85FB-446F-97F1-6CF41122F3AB}"/>
    <cellStyle name="Normal 2 2 33 3" xfId="3639" xr:uid="{AAB76799-71EF-4219-8A17-38E0F0935C0A}"/>
    <cellStyle name="Normal 2 2 33 3 2" xfId="6523" xr:uid="{2A3FA4FD-4B59-4278-B7AA-23A4AFC7185B}"/>
    <cellStyle name="Normal 2 2 33 3 2 2" xfId="15165" xr:uid="{0573E9D1-3049-4799-8A10-A08DCCDE8E27}"/>
    <cellStyle name="Normal 2 2 33 3 2 2 2" xfId="35533" xr:uid="{07C07BBF-B945-428C-B311-4149F557CAAA}"/>
    <cellStyle name="Normal 2 2 33 3 2 3" xfId="21952" xr:uid="{1868452F-2784-44A7-8FA3-84E9AC81C659}"/>
    <cellStyle name="Normal 2 2 33 3 2 3 2" xfId="42320" xr:uid="{3AA65A9C-5338-4498-BF4B-78E6577C7873}"/>
    <cellStyle name="Normal 2 2 33 3 2 4" xfId="28741" xr:uid="{2D4D9E1C-FA6F-42C1-A2CF-9B20B8228EDE}"/>
    <cellStyle name="Normal 2 2 33 3 2 5" xfId="49109" xr:uid="{EF1A6D2F-ED94-45E8-A96B-AD7BFCA98B76}"/>
    <cellStyle name="Normal 2 2 33 3 3" xfId="12317" xr:uid="{C40F4493-5BC3-41D8-8D69-0293514586A0}"/>
    <cellStyle name="Normal 2 2 33 3 3 2" xfId="32685" xr:uid="{B1F72D11-2B3A-417C-B6A2-9582E119D1D8}"/>
    <cellStyle name="Normal 2 2 33 3 4" xfId="19104" xr:uid="{D8E72C39-FC3F-41EC-922F-48229FE1CA39}"/>
    <cellStyle name="Normal 2 2 33 3 4 2" xfId="39472" xr:uid="{BA8BF9C1-EFAD-4BA8-92EC-425421136216}"/>
    <cellStyle name="Normal 2 2 33 3 5" xfId="25893" xr:uid="{1B3D111D-A765-4F65-8E3C-E34F13AC4F30}"/>
    <cellStyle name="Normal 2 2 33 3 6" xfId="46261" xr:uid="{66EABA2D-7A6A-4DD4-9215-9782DECFEF34}"/>
    <cellStyle name="Normal 2 2 33 3_Exec Drivers" xfId="1959" xr:uid="{4FB46B50-D2D1-47B9-B814-6320CA124467}"/>
    <cellStyle name="Normal 2 2 33 4" xfId="4387" xr:uid="{9E483D71-55B9-4698-A020-A08551CB5CC1}"/>
    <cellStyle name="Normal 2 2 33 4 2" xfId="7235" xr:uid="{900C944A-91DA-46C6-9614-49870F92A092}"/>
    <cellStyle name="Normal 2 2 33 4 2 2" xfId="15877" xr:uid="{D0C6A550-D9BE-48EB-88D1-A1EF3B75E225}"/>
    <cellStyle name="Normal 2 2 33 4 2 2 2" xfId="36245" xr:uid="{0422DB94-1FE8-487A-955C-9DC11E446399}"/>
    <cellStyle name="Normal 2 2 33 4 2 3" xfId="22664" xr:uid="{EF46EB14-94BD-4593-B702-C39B6D0AB375}"/>
    <cellStyle name="Normal 2 2 33 4 2 3 2" xfId="43032" xr:uid="{92AF2DD7-863C-4B6A-802E-5C3073C80038}"/>
    <cellStyle name="Normal 2 2 33 4 2 4" xfId="29453" xr:uid="{B0F31B2F-EE3B-4276-BB8B-86FBB15DA3D8}"/>
    <cellStyle name="Normal 2 2 33 4 2 5" xfId="49821" xr:uid="{5EF00F75-2BAE-4E5F-B7E4-46E4E52527D6}"/>
    <cellStyle name="Normal 2 2 33 4 3" xfId="13029" xr:uid="{3955B6FC-2A41-44B2-821B-40943978C7E0}"/>
    <cellStyle name="Normal 2 2 33 4 3 2" xfId="33397" xr:uid="{D119A1A7-F905-49BC-A620-5E1EA8E3D661}"/>
    <cellStyle name="Normal 2 2 33 4 4" xfId="19816" xr:uid="{F49AC3D4-4203-4726-A954-E926382101B7}"/>
    <cellStyle name="Normal 2 2 33 4 4 2" xfId="40184" xr:uid="{5EFFE0E8-4D92-468F-8E6D-7B2605C7EFFC}"/>
    <cellStyle name="Normal 2 2 33 4 5" xfId="26605" xr:uid="{8FF39033-34FC-4DC1-BE18-CEDB0E838C64}"/>
    <cellStyle name="Normal 2 2 33 4 6" xfId="46973" xr:uid="{458F8FDA-3270-4AC4-9CF5-7F7813A3D146}"/>
    <cellStyle name="Normal 2 2 33 5" xfId="2891" xr:uid="{27A4215B-52C3-4920-AF72-DBA7F2C8931D}"/>
    <cellStyle name="Normal 2 2 33 5 2" xfId="5811" xr:uid="{58549DF8-4194-42AA-9693-13295F77E944}"/>
    <cellStyle name="Normal 2 2 33 5 2 2" xfId="14453" xr:uid="{102DBE89-5E42-4DE6-AD19-AA19F8AE2B41}"/>
    <cellStyle name="Normal 2 2 33 5 2 2 2" xfId="34821" xr:uid="{41ABF53C-F490-4208-B773-AFB270FEDB40}"/>
    <cellStyle name="Normal 2 2 33 5 2 3" xfId="21240" xr:uid="{3DE654D5-B86E-42F9-84E4-8DB7C77AAE7E}"/>
    <cellStyle name="Normal 2 2 33 5 2 3 2" xfId="41608" xr:uid="{0893AC56-0D64-4CB6-973A-31B61DC6F2F1}"/>
    <cellStyle name="Normal 2 2 33 5 2 4" xfId="28029" xr:uid="{513FCDE0-326C-4181-ACD8-81197BFAC67E}"/>
    <cellStyle name="Normal 2 2 33 5 2 5" xfId="48397" xr:uid="{155A7696-342A-4724-8AF9-A96410261FB2}"/>
    <cellStyle name="Normal 2 2 33 5 3" xfId="11605" xr:uid="{4CB98EF0-2180-4BF9-A9F6-FDEE05262AA9}"/>
    <cellStyle name="Normal 2 2 33 5 3 2" xfId="31973" xr:uid="{3753C7D1-9950-4E37-93F9-493EA5047273}"/>
    <cellStyle name="Normal 2 2 33 5 4" xfId="18392" xr:uid="{4BC3F37C-6D51-499A-BE5F-45FF56714AAD}"/>
    <cellStyle name="Normal 2 2 33 5 4 2" xfId="38760" xr:uid="{D665D495-DF56-4372-B9E8-882F9BEE99D1}"/>
    <cellStyle name="Normal 2 2 33 5 5" xfId="25181" xr:uid="{9307D7A7-9CF6-46AB-B827-1558AA749434}"/>
    <cellStyle name="Normal 2 2 33 5 6" xfId="45549" xr:uid="{E802F117-32A9-45CA-9040-5C3E977269C3}"/>
    <cellStyle name="Normal 2 2 33 6" xfId="5099" xr:uid="{80FECDA9-766E-4A93-9946-ABD29F34B15F}"/>
    <cellStyle name="Normal 2 2 33 6 2" xfId="13741" xr:uid="{7EEE725E-5710-4BF9-B6FD-AF233E61ADFD}"/>
    <cellStyle name="Normal 2 2 33 6 2 2" xfId="34109" xr:uid="{E9C24DBD-4AE5-4C84-92E2-4457AEBBABD1}"/>
    <cellStyle name="Normal 2 2 33 6 3" xfId="20528" xr:uid="{9BED4FC1-2A61-46D8-982D-E6AF8DCC67E2}"/>
    <cellStyle name="Normal 2 2 33 6 3 2" xfId="40896" xr:uid="{73196DE8-3DE2-4807-B93F-BAA49DF0E768}"/>
    <cellStyle name="Normal 2 2 33 6 4" xfId="27317" xr:uid="{3967892B-9148-4769-8386-E484D2EC1BAD}"/>
    <cellStyle name="Normal 2 2 33 6 5" xfId="47685" xr:uid="{55F22F70-4C02-46F0-9A20-837B0A35515A}"/>
    <cellStyle name="Normal 2 2 33 7" xfId="2012" xr:uid="{F98F8287-1CE8-473C-B478-6F090C57172C}"/>
    <cellStyle name="Normal 2 2 33 7 2" xfId="10893" xr:uid="{CBDFBCB7-684B-425D-8A65-AC36622AAC13}"/>
    <cellStyle name="Normal 2 2 33 7 2 2" xfId="31261" xr:uid="{C888229A-8C71-4A8C-BD49-73E52980EBEF}"/>
    <cellStyle name="Normal 2 2 33 7 3" xfId="17680" xr:uid="{EB991C98-522B-46F5-A176-4B4E71932A22}"/>
    <cellStyle name="Normal 2 2 33 7 3 2" xfId="38048" xr:uid="{A88865ED-287E-40F3-AD6E-646DDA1D5917}"/>
    <cellStyle name="Normal 2 2 33 7 4" xfId="24469" xr:uid="{52F8B392-5827-4560-A4DD-070831E1BBA9}"/>
    <cellStyle name="Normal 2 2 33 7 5" xfId="44837" xr:uid="{F2B3EBC4-CD2E-46A3-B6C3-F11EF5AC415C}"/>
    <cellStyle name="Normal 2 2 33 8" xfId="9917" xr:uid="{F72C52C8-AE0D-4F81-ACBF-1056B301AFD5}"/>
    <cellStyle name="Normal 2 2 33 8 2" xfId="30285" xr:uid="{ED89F75E-7289-4C27-8F5F-CF630237E0E7}"/>
    <cellStyle name="Normal 2 2 33 9" xfId="16705" xr:uid="{E93E4672-0D36-45AB-9E86-FCF4EDC6F6F9}"/>
    <cellStyle name="Normal 2 2 33 9 2" xfId="37073" xr:uid="{8DC5A687-79F1-44FC-B835-9883861B368E}"/>
    <cellStyle name="Normal 2 2 33_Exec Drivers" xfId="9239" xr:uid="{F5263FA8-FE6A-41E7-A4C8-9673768CBA1E}"/>
    <cellStyle name="Normal 2 2 34" xfId="403" xr:uid="{933CF6A9-6916-4247-A0F7-F4A5196A428F}"/>
    <cellStyle name="Normal 2 2 34 10" xfId="23499" xr:uid="{603A2BDA-FBEB-4BD3-B13F-7FE7BB42AB76}"/>
    <cellStyle name="Normal 2 2 34 11" xfId="43867" xr:uid="{2450330B-2679-47DD-99A6-73EFAB209025}"/>
    <cellStyle name="Normal 2 2 34 2" xfId="1590" xr:uid="{8DD2C855-9458-452A-95B1-91E24198713B}"/>
    <cellStyle name="Normal 2 2 34 2 10" xfId="44450" xr:uid="{B20695C4-6AB1-4F7F-8AC6-BFCC0A9399E4}"/>
    <cellStyle name="Normal 2 2 34 2 2" xfId="3886" xr:uid="{79EF9CDA-54E8-457C-A0D2-361572738005}"/>
    <cellStyle name="Normal 2 2 34 2 2 2" xfId="6770" xr:uid="{DB841292-DE8E-48BE-9F4E-8DC1D6C9AC44}"/>
    <cellStyle name="Normal 2 2 34 2 2 2 2" xfId="15412" xr:uid="{4F11E881-945A-48FD-BE95-D8C7AEEDFC23}"/>
    <cellStyle name="Normal 2 2 34 2 2 2 2 2" xfId="35780" xr:uid="{66DC2EA6-FAEB-48DE-847B-32FCB06E2B3B}"/>
    <cellStyle name="Normal 2 2 34 2 2 2 3" xfId="22199" xr:uid="{0DA0B70C-BCE4-4F5E-A04E-D526C5559362}"/>
    <cellStyle name="Normal 2 2 34 2 2 2 3 2" xfId="42567" xr:uid="{3F915891-F866-49A9-98C2-E890297152A9}"/>
    <cellStyle name="Normal 2 2 34 2 2 2 4" xfId="28988" xr:uid="{666E5550-0250-494D-88AE-C1453A6C8EEF}"/>
    <cellStyle name="Normal 2 2 34 2 2 2 5" xfId="49356" xr:uid="{51904047-96B5-4C97-AE6D-D6EF48DE6D9C}"/>
    <cellStyle name="Normal 2 2 34 2 2 3" xfId="12564" xr:uid="{F95792E9-E945-445A-841E-4847DE48D586}"/>
    <cellStyle name="Normal 2 2 34 2 2 3 2" xfId="32932" xr:uid="{9FED301A-5584-4FD9-841E-19167283BC2B}"/>
    <cellStyle name="Normal 2 2 34 2 2 4" xfId="19351" xr:uid="{EC20DF35-953B-4EEA-9FF2-498FADFF4E44}"/>
    <cellStyle name="Normal 2 2 34 2 2 4 2" xfId="39719" xr:uid="{20DAF506-40ED-4F8A-AB87-892B994FBECA}"/>
    <cellStyle name="Normal 2 2 34 2 2 5" xfId="26140" xr:uid="{D28EE527-34ED-4D48-98F3-D4B1A9D4966C}"/>
    <cellStyle name="Normal 2 2 34 2 2 6" xfId="46508" xr:uid="{6051CDBC-EBE3-42B5-853E-96FDB08CC3E3}"/>
    <cellStyle name="Normal 2 2 34 2 2_Exec Drivers" xfId="9226" xr:uid="{E30A9506-3ECE-442A-BD96-A3B029C18F9F}"/>
    <cellStyle name="Normal 2 2 34 2 3" xfId="4634" xr:uid="{377C7D34-4E8F-469A-BE3C-84645A8234E9}"/>
    <cellStyle name="Normal 2 2 34 2 3 2" xfId="7482" xr:uid="{0271AFA1-4913-477C-81ED-1E170DE6B0C5}"/>
    <cellStyle name="Normal 2 2 34 2 3 2 2" xfId="16124" xr:uid="{C50BB17B-F6CE-4DAC-8346-D9D409965BB9}"/>
    <cellStyle name="Normal 2 2 34 2 3 2 2 2" xfId="36492" xr:uid="{5A481B81-000A-4BC6-8AA7-E2EECFC124A4}"/>
    <cellStyle name="Normal 2 2 34 2 3 2 3" xfId="22911" xr:uid="{350F6A5B-C561-4785-9B21-F986C7A4F36A}"/>
    <cellStyle name="Normal 2 2 34 2 3 2 3 2" xfId="43279" xr:uid="{901152EB-EE12-4040-A1AC-F7AF686E44C3}"/>
    <cellStyle name="Normal 2 2 34 2 3 2 4" xfId="29700" xr:uid="{E2CAC5CC-CBA3-4577-ACB0-BB9FE5592C34}"/>
    <cellStyle name="Normal 2 2 34 2 3 2 5" xfId="50068" xr:uid="{E92182BC-4159-4B6B-B9B9-B62AAE75A761}"/>
    <cellStyle name="Normal 2 2 34 2 3 3" xfId="13276" xr:uid="{1B24B079-C397-4276-9F1C-6FAAFD9382A5}"/>
    <cellStyle name="Normal 2 2 34 2 3 3 2" xfId="33644" xr:uid="{BFA15827-3D12-466D-8163-FD6B775397C9}"/>
    <cellStyle name="Normal 2 2 34 2 3 4" xfId="20063" xr:uid="{48DDA4AB-A21A-4C82-9CDE-C2AC0001F224}"/>
    <cellStyle name="Normal 2 2 34 2 3 4 2" xfId="40431" xr:uid="{8B479B64-9FE5-4D55-BE65-CB50028E3272}"/>
    <cellStyle name="Normal 2 2 34 2 3 5" xfId="26852" xr:uid="{88266770-F621-4FE8-87C6-E401C61833A4}"/>
    <cellStyle name="Normal 2 2 34 2 3 6" xfId="47220" xr:uid="{3092B284-DD6E-4C85-A19E-78FE5B21E91A}"/>
    <cellStyle name="Normal 2 2 34 2 4" xfId="3138" xr:uid="{FAA0E473-E100-47B3-B913-3B61CDF8D0DC}"/>
    <cellStyle name="Normal 2 2 34 2 4 2" xfId="6058" xr:uid="{3FCB6D8C-7361-414A-9DC4-D496557E571A}"/>
    <cellStyle name="Normal 2 2 34 2 4 2 2" xfId="14700" xr:uid="{45818E4E-043E-4555-9266-43964B004158}"/>
    <cellStyle name="Normal 2 2 34 2 4 2 2 2" xfId="35068" xr:uid="{046B6489-D988-4B7D-9F72-444605EDB8AD}"/>
    <cellStyle name="Normal 2 2 34 2 4 2 3" xfId="21487" xr:uid="{E0FCE738-BD91-4BDD-BAF9-C979EAF59E7A}"/>
    <cellStyle name="Normal 2 2 34 2 4 2 3 2" xfId="41855" xr:uid="{CBBFD2AB-AE96-4F75-8785-AB8265C4D805}"/>
    <cellStyle name="Normal 2 2 34 2 4 2 4" xfId="28276" xr:uid="{299A46E0-AE68-47B3-B3C3-7A34A127C247}"/>
    <cellStyle name="Normal 2 2 34 2 4 2 5" xfId="48644" xr:uid="{DFA05FD7-E4FD-4A58-99B0-197979E48A74}"/>
    <cellStyle name="Normal 2 2 34 2 4 3" xfId="11852" xr:uid="{5D92B5ED-F184-499C-A4CB-8898E3288E13}"/>
    <cellStyle name="Normal 2 2 34 2 4 3 2" xfId="32220" xr:uid="{66CFFCAF-0EF2-41D2-BF93-0268358D9194}"/>
    <cellStyle name="Normal 2 2 34 2 4 4" xfId="18639" xr:uid="{76680B82-9512-4919-9589-66614A2BBB21}"/>
    <cellStyle name="Normal 2 2 34 2 4 4 2" xfId="39007" xr:uid="{3C02A7FB-9A29-4CCC-8C92-83D8F73A26BB}"/>
    <cellStyle name="Normal 2 2 34 2 4 5" xfId="25428" xr:uid="{F4F9A6DD-11EA-443A-925D-0F5398A21D08}"/>
    <cellStyle name="Normal 2 2 34 2 4 6" xfId="45796" xr:uid="{FDE63B8D-8E68-4E26-B12E-249649763B88}"/>
    <cellStyle name="Normal 2 2 34 2 5" xfId="5346" xr:uid="{EABBD91E-5A53-4C44-906F-6CE0003D88A8}"/>
    <cellStyle name="Normal 2 2 34 2 5 2" xfId="13988" xr:uid="{E7773953-44F2-4A1E-9B5F-AB9C22935FE3}"/>
    <cellStyle name="Normal 2 2 34 2 5 2 2" xfId="34356" xr:uid="{2008CBD1-8ADB-4037-B913-81134A13BBF4}"/>
    <cellStyle name="Normal 2 2 34 2 5 3" xfId="20775" xr:uid="{1E45E103-21FC-4F22-99DE-9071295CF3D0}"/>
    <cellStyle name="Normal 2 2 34 2 5 3 2" xfId="41143" xr:uid="{F1599842-6B52-4C81-A5AA-149514B3A33D}"/>
    <cellStyle name="Normal 2 2 34 2 5 4" xfId="27564" xr:uid="{B84D3E39-F7C6-41AD-8D55-887E3800F7D6}"/>
    <cellStyle name="Normal 2 2 34 2 5 5" xfId="47932" xr:uid="{26080DF3-074C-442B-92B4-A57FD0FAC4CA}"/>
    <cellStyle name="Normal 2 2 34 2 6" xfId="2379" xr:uid="{D99BE31D-EF0E-4520-8F2A-E17C9F66B8B8}"/>
    <cellStyle name="Normal 2 2 34 2 6 2" xfId="11140" xr:uid="{96FCE3CE-2798-45AD-904F-7409EE7C241B}"/>
    <cellStyle name="Normal 2 2 34 2 6 2 2" xfId="31508" xr:uid="{E4C04DE5-003C-45C0-96C8-226A459C2DB7}"/>
    <cellStyle name="Normal 2 2 34 2 6 3" xfId="17927" xr:uid="{C36B750E-DC97-485D-87DA-D29E1D211289}"/>
    <cellStyle name="Normal 2 2 34 2 6 3 2" xfId="38295" xr:uid="{C468A41B-AD5A-43E6-A270-71DAA7E4500A}"/>
    <cellStyle name="Normal 2 2 34 2 6 4" xfId="24716" xr:uid="{0A9CAC32-1A9E-406D-BD47-E154640A51EE}"/>
    <cellStyle name="Normal 2 2 34 2 6 5" xfId="45084" xr:uid="{6B802BF8-3AB5-4534-8EC2-B67525F2BF38}"/>
    <cellStyle name="Normal 2 2 34 2 7" xfId="10506" xr:uid="{68F56E2E-5137-4A66-94C9-231731D644DE}"/>
    <cellStyle name="Normal 2 2 34 2 7 2" xfId="30874" xr:uid="{B77E3893-9860-466C-B81B-7544BCF4D79A}"/>
    <cellStyle name="Normal 2 2 34 2 8" xfId="17293" xr:uid="{E9798D30-FF5C-4621-AB13-B24E652110C8}"/>
    <cellStyle name="Normal 2 2 34 2 8 2" xfId="37661" xr:uid="{51838D6A-F7A8-4121-9D22-80F9038DF72F}"/>
    <cellStyle name="Normal 2 2 34 2 9" xfId="24082" xr:uid="{00C99175-76AD-4999-9EDD-9E81011AF410}"/>
    <cellStyle name="Normal 2 2 34 2_Exec Drivers" xfId="8276" xr:uid="{A9B17606-B5AA-4FC5-8BB0-EAC4A4E5DD5C}"/>
    <cellStyle name="Normal 2 2 34 3" xfId="3640" xr:uid="{053F49E5-FD16-4A04-84C6-E58F69178051}"/>
    <cellStyle name="Normal 2 2 34 3 2" xfId="6524" xr:uid="{8B04A8C2-FFEA-4FD0-AFCD-6C9BFFC74D6E}"/>
    <cellStyle name="Normal 2 2 34 3 2 2" xfId="15166" xr:uid="{2DE08CDE-4A46-4FB3-AA31-3E084BBD3DC3}"/>
    <cellStyle name="Normal 2 2 34 3 2 2 2" xfId="35534" xr:uid="{527F196E-68D7-450B-92FB-D005EA3B7D86}"/>
    <cellStyle name="Normal 2 2 34 3 2 3" xfId="21953" xr:uid="{9DFB064D-04E2-46FC-A196-7797E19694C5}"/>
    <cellStyle name="Normal 2 2 34 3 2 3 2" xfId="42321" xr:uid="{D2BB454D-078F-404A-8D28-22D49E384E33}"/>
    <cellStyle name="Normal 2 2 34 3 2 4" xfId="28742" xr:uid="{559E3971-EB37-4A4E-89C6-1479E00C5163}"/>
    <cellStyle name="Normal 2 2 34 3 2 5" xfId="49110" xr:uid="{54287434-C5BF-462E-AFC3-71383DC1F420}"/>
    <cellStyle name="Normal 2 2 34 3 3" xfId="12318" xr:uid="{F2F5B819-8FA3-4888-99C4-965EEA5667B5}"/>
    <cellStyle name="Normal 2 2 34 3 3 2" xfId="32686" xr:uid="{C38C48BB-7675-4E54-80A3-26CA3AD1124E}"/>
    <cellStyle name="Normal 2 2 34 3 4" xfId="19105" xr:uid="{68A0D073-0EBC-4532-826B-1ED87E86C94A}"/>
    <cellStyle name="Normal 2 2 34 3 4 2" xfId="39473" xr:uid="{4D938FB2-AD15-433D-8BB5-7269C484A2F7}"/>
    <cellStyle name="Normal 2 2 34 3 5" xfId="25894" xr:uid="{4F8CD0AF-2419-4F1A-8C1F-50977ADEDFF4}"/>
    <cellStyle name="Normal 2 2 34 3 6" xfId="46262" xr:uid="{6DC13DC0-652C-468B-961D-DC0FF4CBE2DF}"/>
    <cellStyle name="Normal 2 2 34 3_Exec Drivers" xfId="9461" xr:uid="{C5BAF5F0-C759-4681-8A68-289183CB36E7}"/>
    <cellStyle name="Normal 2 2 34 4" xfId="4388" xr:uid="{B647F8E6-88B5-49E7-AA5B-D5481B952D46}"/>
    <cellStyle name="Normal 2 2 34 4 2" xfId="7236" xr:uid="{2F869DB3-9EF4-4EFB-8281-FA9E78B82EE6}"/>
    <cellStyle name="Normal 2 2 34 4 2 2" xfId="15878" xr:uid="{6540EC0E-797A-4CE9-8E16-5598CF7B0097}"/>
    <cellStyle name="Normal 2 2 34 4 2 2 2" xfId="36246" xr:uid="{F4B7233A-4FEE-4D47-8F54-227441670C66}"/>
    <cellStyle name="Normal 2 2 34 4 2 3" xfId="22665" xr:uid="{6D7110DC-9722-4BAD-BF58-512370B4BDFA}"/>
    <cellStyle name="Normal 2 2 34 4 2 3 2" xfId="43033" xr:uid="{D412CBC0-47A2-4FC9-8CB9-58AFFB42B69A}"/>
    <cellStyle name="Normal 2 2 34 4 2 4" xfId="29454" xr:uid="{5A25041D-C2F4-4C40-AEB4-675AD3C481A4}"/>
    <cellStyle name="Normal 2 2 34 4 2 5" xfId="49822" xr:uid="{DD3370AB-F018-4724-99A5-7087085D5CA6}"/>
    <cellStyle name="Normal 2 2 34 4 3" xfId="13030" xr:uid="{415795E0-40CE-4C77-9A84-935D0D913988}"/>
    <cellStyle name="Normal 2 2 34 4 3 2" xfId="33398" xr:uid="{81430B44-1266-4066-A152-551A265B3FA2}"/>
    <cellStyle name="Normal 2 2 34 4 4" xfId="19817" xr:uid="{9435FAFA-8617-4AFC-88DD-F0612ADDF77E}"/>
    <cellStyle name="Normal 2 2 34 4 4 2" xfId="40185" xr:uid="{3A7629C1-27B6-4E4A-9143-75C91932A01B}"/>
    <cellStyle name="Normal 2 2 34 4 5" xfId="26606" xr:uid="{80D07C15-98F8-4F4F-B8E7-3E29A3AD4BFF}"/>
    <cellStyle name="Normal 2 2 34 4 6" xfId="46974" xr:uid="{EEE202C3-787D-4864-BA43-47DCA3061B7B}"/>
    <cellStyle name="Normal 2 2 34 5" xfId="2892" xr:uid="{2F8C32B9-DCEE-4C7A-8AE0-010320061F45}"/>
    <cellStyle name="Normal 2 2 34 5 2" xfId="5812" xr:uid="{9447DB17-2F25-43CB-9410-D4C72715C134}"/>
    <cellStyle name="Normal 2 2 34 5 2 2" xfId="14454" xr:uid="{99CF9BE9-2328-4F73-BB07-A8E805A4DBCF}"/>
    <cellStyle name="Normal 2 2 34 5 2 2 2" xfId="34822" xr:uid="{B4D9ED1C-45EF-4A5A-BF92-C53851340351}"/>
    <cellStyle name="Normal 2 2 34 5 2 3" xfId="21241" xr:uid="{9AB5C7BE-B227-4E27-A6BD-75C98F619F21}"/>
    <cellStyle name="Normal 2 2 34 5 2 3 2" xfId="41609" xr:uid="{9373DC94-FCF9-4F5F-9C47-4A4FDCF64F67}"/>
    <cellStyle name="Normal 2 2 34 5 2 4" xfId="28030" xr:uid="{E7E532FD-1DD2-4AFA-B2F5-A67A6945ABE1}"/>
    <cellStyle name="Normal 2 2 34 5 2 5" xfId="48398" xr:uid="{3C6A4D53-1E01-4B0F-9CC4-151D907ECC5E}"/>
    <cellStyle name="Normal 2 2 34 5 3" xfId="11606" xr:uid="{F411F729-75CB-44BA-A767-C7DE93401E51}"/>
    <cellStyle name="Normal 2 2 34 5 3 2" xfId="31974" xr:uid="{437CB35D-86FA-47CF-A92D-3BC39187C192}"/>
    <cellStyle name="Normal 2 2 34 5 4" xfId="18393" xr:uid="{398F502B-71C2-4C84-89D1-787984C9166D}"/>
    <cellStyle name="Normal 2 2 34 5 4 2" xfId="38761" xr:uid="{D40C1257-D2F4-4C07-BF3C-089D542F222F}"/>
    <cellStyle name="Normal 2 2 34 5 5" xfId="25182" xr:uid="{82E0292D-9D78-4819-9A5A-E4BDAECF5A6F}"/>
    <cellStyle name="Normal 2 2 34 5 6" xfId="45550" xr:uid="{DE824A9E-8ADB-48AD-A191-4E96DADE906D}"/>
    <cellStyle name="Normal 2 2 34 6" xfId="5100" xr:uid="{E2803360-F2E7-4F3F-A497-9D2422818ED3}"/>
    <cellStyle name="Normal 2 2 34 6 2" xfId="13742" xr:uid="{88030822-66A3-48A9-8B85-F4EDBB9BC9B3}"/>
    <cellStyle name="Normal 2 2 34 6 2 2" xfId="34110" xr:uid="{E6DFDD6C-ED72-4D60-8A65-E87442CB2642}"/>
    <cellStyle name="Normal 2 2 34 6 3" xfId="20529" xr:uid="{ACD9D9B2-6A4F-4FF2-A49D-86E64ECB685E}"/>
    <cellStyle name="Normal 2 2 34 6 3 2" xfId="40897" xr:uid="{609D333B-C264-46B3-BAED-C437A137CA07}"/>
    <cellStyle name="Normal 2 2 34 6 4" xfId="27318" xr:uid="{836E5068-765B-43F8-B994-BD2D0CE12621}"/>
    <cellStyle name="Normal 2 2 34 6 5" xfId="47686" xr:uid="{4DC8A592-AA74-48E8-85A3-521EAA4A89AD}"/>
    <cellStyle name="Normal 2 2 34 7" xfId="2013" xr:uid="{4E0829FB-0B0A-467E-8F0B-CCD1CDA5914E}"/>
    <cellStyle name="Normal 2 2 34 7 2" xfId="10894" xr:uid="{D4B352A2-412B-46F9-89E6-D92E620307A8}"/>
    <cellStyle name="Normal 2 2 34 7 2 2" xfId="31262" xr:uid="{AE16402C-6867-4D7B-8B56-A075D850BF0F}"/>
    <cellStyle name="Normal 2 2 34 7 3" xfId="17681" xr:uid="{30B0B525-9E5B-4C54-A588-49A6E1497C53}"/>
    <cellStyle name="Normal 2 2 34 7 3 2" xfId="38049" xr:uid="{AEB9ADA3-950B-4E62-9669-5DDDCBAEE71E}"/>
    <cellStyle name="Normal 2 2 34 7 4" xfId="24470" xr:uid="{C7B22584-F2FE-4C94-892E-484F2C86F7D3}"/>
    <cellStyle name="Normal 2 2 34 7 5" xfId="44838" xr:uid="{9909AD87-65AA-466D-B5D4-77B2657FFEA8}"/>
    <cellStyle name="Normal 2 2 34 8" xfId="9922" xr:uid="{1F3F6236-EAC8-47B4-8E06-C1547E1771F7}"/>
    <cellStyle name="Normal 2 2 34 8 2" xfId="30290" xr:uid="{54D33000-D6C1-4747-BF23-45C21F8AA3CF}"/>
    <cellStyle name="Normal 2 2 34 9" xfId="16710" xr:uid="{7F2B770E-866A-4483-8407-14FAFFA729B6}"/>
    <cellStyle name="Normal 2 2 34 9 2" xfId="37078" xr:uid="{8CC24427-F32F-44F8-9A1E-813DAEF69B8E}"/>
    <cellStyle name="Normal 2 2 34_Exec Drivers" xfId="2338" xr:uid="{253C9FDE-41C8-45EF-B060-FA2EB938D82F}"/>
    <cellStyle name="Normal 2 2 35" xfId="414" xr:uid="{94D28D2C-AE9A-4FD5-9B70-7330A5A1AD12}"/>
    <cellStyle name="Normal 2 2 35 10" xfId="23505" xr:uid="{1879B28B-F17E-4CB5-9F3B-A69B04DBF00A}"/>
    <cellStyle name="Normal 2 2 35 11" xfId="43873" xr:uid="{BEDCFA05-E0D5-4020-AAA0-19FF1ADD8409}"/>
    <cellStyle name="Normal 2 2 35 2" xfId="1596" xr:uid="{3962D1D8-E6E0-4A6F-B411-6CD2F9DC8D35}"/>
    <cellStyle name="Normal 2 2 35 2 10" xfId="44456" xr:uid="{8621C177-CE96-49F7-9DFD-C231513D1E99}"/>
    <cellStyle name="Normal 2 2 35 2 2" xfId="3907" xr:uid="{40006C9F-F334-4BE9-8D1A-8DD884B78A4E}"/>
    <cellStyle name="Normal 2 2 35 2 2 2" xfId="6785" xr:uid="{EFEC66F6-7F96-4CCD-8C1D-1B480AD336F4}"/>
    <cellStyle name="Normal 2 2 35 2 2 2 2" xfId="15427" xr:uid="{C440F177-C340-4213-922A-3F3E732ACB60}"/>
    <cellStyle name="Normal 2 2 35 2 2 2 2 2" xfId="35795" xr:uid="{B7942B77-B8DE-470F-AC74-B9334D94DA11}"/>
    <cellStyle name="Normal 2 2 35 2 2 2 3" xfId="22214" xr:uid="{0463760E-7A09-4496-AAC3-7C18BE1EF88C}"/>
    <cellStyle name="Normal 2 2 35 2 2 2 3 2" xfId="42582" xr:uid="{56221B0D-FD57-45DC-B2A3-DCB04412DF42}"/>
    <cellStyle name="Normal 2 2 35 2 2 2 4" xfId="29003" xr:uid="{122A6C89-7137-4BA2-BC3F-A46562B6D6FF}"/>
    <cellStyle name="Normal 2 2 35 2 2 2 5" xfId="49371" xr:uid="{04FA2BEA-AE3B-4664-9386-618C546507F8}"/>
    <cellStyle name="Normal 2 2 35 2 2 3" xfId="12579" xr:uid="{0DEAE3A7-3F20-4256-A407-0CECF07F3F1F}"/>
    <cellStyle name="Normal 2 2 35 2 2 3 2" xfId="32947" xr:uid="{B27AFF20-F0CC-4F57-A30A-91662DD721F7}"/>
    <cellStyle name="Normal 2 2 35 2 2 4" xfId="19366" xr:uid="{5C80B8DE-C2FC-4776-AE62-551F9F15F12E}"/>
    <cellStyle name="Normal 2 2 35 2 2 4 2" xfId="39734" xr:uid="{E0F67E64-5234-4DCC-8B34-356847614D4C}"/>
    <cellStyle name="Normal 2 2 35 2 2 5" xfId="26155" xr:uid="{FB6A5EEF-97EF-40D1-8DF8-DD359ABAC690}"/>
    <cellStyle name="Normal 2 2 35 2 2 6" xfId="46523" xr:uid="{894735B1-49FE-4C77-95B8-1046D1CE7282}"/>
    <cellStyle name="Normal 2 2 35 2 2_Exec Drivers" xfId="9137" xr:uid="{1DA714B1-7311-43AE-9CB9-D0A88FE7AAD8}"/>
    <cellStyle name="Normal 2 2 35 2 3" xfId="4649" xr:uid="{2128D11F-D330-4A07-BFE8-CBE072F3DE67}"/>
    <cellStyle name="Normal 2 2 35 2 3 2" xfId="7497" xr:uid="{24BA30C7-B8CE-4EFB-A715-EBDDBEB5844F}"/>
    <cellStyle name="Normal 2 2 35 2 3 2 2" xfId="16139" xr:uid="{25F8DC23-A119-4FF5-BAF5-B107835FE380}"/>
    <cellStyle name="Normal 2 2 35 2 3 2 2 2" xfId="36507" xr:uid="{95FEB1CA-3A47-4C53-89BC-A6B623AFEE76}"/>
    <cellStyle name="Normal 2 2 35 2 3 2 3" xfId="22926" xr:uid="{B19684CD-8626-4B59-AD62-C7E8D0D6A548}"/>
    <cellStyle name="Normal 2 2 35 2 3 2 3 2" xfId="43294" xr:uid="{C1126E4C-CB92-4660-9EDE-77C753EDA05B}"/>
    <cellStyle name="Normal 2 2 35 2 3 2 4" xfId="29715" xr:uid="{C6A83046-1DBE-43C7-B51E-9B1A32AA2831}"/>
    <cellStyle name="Normal 2 2 35 2 3 2 5" xfId="50083" xr:uid="{81ACECDD-DB68-42AC-996A-D968ADBC7652}"/>
    <cellStyle name="Normal 2 2 35 2 3 3" xfId="13291" xr:uid="{FD81C5BA-AF8B-49D1-89E7-E0FEAD32906E}"/>
    <cellStyle name="Normal 2 2 35 2 3 3 2" xfId="33659" xr:uid="{A14D6E08-6559-4A41-8D5A-4D6147E75D89}"/>
    <cellStyle name="Normal 2 2 35 2 3 4" xfId="20078" xr:uid="{F6A23497-FF5B-4BC1-B4AC-452D0A3C2E8F}"/>
    <cellStyle name="Normal 2 2 35 2 3 4 2" xfId="40446" xr:uid="{47E58BEB-B0CC-413B-B94E-952CB39ED006}"/>
    <cellStyle name="Normal 2 2 35 2 3 5" xfId="26867" xr:uid="{5F28DBEC-2A45-483C-9151-016FE59D3C15}"/>
    <cellStyle name="Normal 2 2 35 2 3 6" xfId="47235" xr:uid="{00746967-B699-47BC-97E8-494C5940B64C}"/>
    <cellStyle name="Normal 2 2 35 2 4" xfId="3159" xr:uid="{B2C9E714-1A38-4CD9-B19B-243BED35F0FF}"/>
    <cellStyle name="Normal 2 2 35 2 4 2" xfId="6073" xr:uid="{9A0A8CD5-4A59-4420-9390-BB155C8E649E}"/>
    <cellStyle name="Normal 2 2 35 2 4 2 2" xfId="14715" xr:uid="{60EC9010-3D33-44E7-9AE9-3ECBB3CCB08C}"/>
    <cellStyle name="Normal 2 2 35 2 4 2 2 2" xfId="35083" xr:uid="{0B1BE014-8A72-40C2-B54D-6D77ECFCBB18}"/>
    <cellStyle name="Normal 2 2 35 2 4 2 3" xfId="21502" xr:uid="{F25F289E-D027-4D84-9FD2-193E22554E19}"/>
    <cellStyle name="Normal 2 2 35 2 4 2 3 2" xfId="41870" xr:uid="{543EF351-7957-4758-9FEF-551254BFA614}"/>
    <cellStyle name="Normal 2 2 35 2 4 2 4" xfId="28291" xr:uid="{BE159148-4C33-426A-9AC7-77D424E8B83A}"/>
    <cellStyle name="Normal 2 2 35 2 4 2 5" xfId="48659" xr:uid="{9157068A-462B-492E-A48C-209159FBB45B}"/>
    <cellStyle name="Normal 2 2 35 2 4 3" xfId="11867" xr:uid="{D08FF892-1454-47BA-908B-5917ACFA0A9F}"/>
    <cellStyle name="Normal 2 2 35 2 4 3 2" xfId="32235" xr:uid="{D1A1FBC3-E4A0-49D4-A044-ADCDDF29910A}"/>
    <cellStyle name="Normal 2 2 35 2 4 4" xfId="18654" xr:uid="{3AE258C0-48AE-46F4-A43D-5D23F4067156}"/>
    <cellStyle name="Normal 2 2 35 2 4 4 2" xfId="39022" xr:uid="{912B821D-396B-4EC1-816B-EFB8FB58411D}"/>
    <cellStyle name="Normal 2 2 35 2 4 5" xfId="25443" xr:uid="{961D7368-1E6B-426D-ACE3-CDE0A6965302}"/>
    <cellStyle name="Normal 2 2 35 2 4 6" xfId="45811" xr:uid="{C1CC0F68-1C73-4AAC-9022-B6B64B0EA23C}"/>
    <cellStyle name="Normal 2 2 35 2 5" xfId="5361" xr:uid="{26B45EDC-3151-4A28-9C7A-534AEBD81663}"/>
    <cellStyle name="Normal 2 2 35 2 5 2" xfId="14003" xr:uid="{C4009CEC-BFEA-407C-B0B1-C15D69863362}"/>
    <cellStyle name="Normal 2 2 35 2 5 2 2" xfId="34371" xr:uid="{9AF616AF-21E3-4458-8F45-C67B8E9D83B1}"/>
    <cellStyle name="Normal 2 2 35 2 5 3" xfId="20790" xr:uid="{B55805C6-2DA6-463A-ACAC-1E79C05F9FED}"/>
    <cellStyle name="Normal 2 2 35 2 5 3 2" xfId="41158" xr:uid="{40BB210B-A856-4BBA-A439-2AAE1EEF3E88}"/>
    <cellStyle name="Normal 2 2 35 2 5 4" xfId="27579" xr:uid="{29A0DDEB-2C21-4FF6-B404-DB58E08662C8}"/>
    <cellStyle name="Normal 2 2 35 2 5 5" xfId="47947" xr:uid="{9D71FB21-3F5B-4C44-A910-EEB0C1B72A14}"/>
    <cellStyle name="Normal 2 2 35 2 6" xfId="2400" xr:uid="{AFC15C2C-4DBE-4B88-B689-58D0C3CA4441}"/>
    <cellStyle name="Normal 2 2 35 2 6 2" xfId="11155" xr:uid="{567BF279-09D3-46A6-9786-87C4E09A5FB3}"/>
    <cellStyle name="Normal 2 2 35 2 6 2 2" xfId="31523" xr:uid="{35E4D0FC-EF8B-4C5C-9C70-D41AD0D9CFCF}"/>
    <cellStyle name="Normal 2 2 35 2 6 3" xfId="17942" xr:uid="{2569378A-1E9E-475F-BC59-FBC6AEC95F65}"/>
    <cellStyle name="Normal 2 2 35 2 6 3 2" xfId="38310" xr:uid="{F147AB81-E94A-4C8E-85AA-A4B37A96F14F}"/>
    <cellStyle name="Normal 2 2 35 2 6 4" xfId="24731" xr:uid="{BA80DC88-E319-49CF-9941-208C39688A02}"/>
    <cellStyle name="Normal 2 2 35 2 6 5" xfId="45099" xr:uid="{04909A0B-E78E-4E9E-AF6C-F95F8AA752B4}"/>
    <cellStyle name="Normal 2 2 35 2 7" xfId="10512" xr:uid="{711D39E9-6E15-433C-ABF1-11536ED01B26}"/>
    <cellStyle name="Normal 2 2 35 2 7 2" xfId="30880" xr:uid="{2A31D543-CABB-4CF6-8BAD-F6699E8D77E8}"/>
    <cellStyle name="Normal 2 2 35 2 8" xfId="17299" xr:uid="{AFCAD025-12ED-42C0-A1B6-9E146B44FFF2}"/>
    <cellStyle name="Normal 2 2 35 2 8 2" xfId="37667" xr:uid="{8125D936-0619-4B44-84E4-2133A92FC777}"/>
    <cellStyle name="Normal 2 2 35 2 9" xfId="24088" xr:uid="{3B0306BA-90F9-4641-AEE5-B5C0E321FF7A}"/>
    <cellStyle name="Normal 2 2 35 2_Exec Drivers" xfId="9701" xr:uid="{BE3CE22D-076F-43DB-99F5-AB995B998872}"/>
    <cellStyle name="Normal 2 2 35 3" xfId="3641" xr:uid="{C7A429F3-16D4-414F-8B56-50966A944436}"/>
    <cellStyle name="Normal 2 2 35 3 2" xfId="6525" xr:uid="{963226A9-8278-4C91-90AF-E3BFE6BD0D37}"/>
    <cellStyle name="Normal 2 2 35 3 2 2" xfId="15167" xr:uid="{40A0E0E9-2711-4395-8A18-E096A746F383}"/>
    <cellStyle name="Normal 2 2 35 3 2 2 2" xfId="35535" xr:uid="{6DBBCECC-0544-4BF9-88F6-2299A634C735}"/>
    <cellStyle name="Normal 2 2 35 3 2 3" xfId="21954" xr:uid="{9BEB4696-60D3-490B-AC45-812F8653D3AC}"/>
    <cellStyle name="Normal 2 2 35 3 2 3 2" xfId="42322" xr:uid="{DFDFC120-72E8-4A64-B976-E3D55A32A340}"/>
    <cellStyle name="Normal 2 2 35 3 2 4" xfId="28743" xr:uid="{D668715D-847A-4F1E-9954-C9BE4A273899}"/>
    <cellStyle name="Normal 2 2 35 3 2 5" xfId="49111" xr:uid="{8B2D0A7A-3575-4C83-B7EE-70064EE128AC}"/>
    <cellStyle name="Normal 2 2 35 3 3" xfId="12319" xr:uid="{20F875FE-FD5C-4A65-A56A-9709E37C3DB1}"/>
    <cellStyle name="Normal 2 2 35 3 3 2" xfId="32687" xr:uid="{B12B27B4-3871-4EBF-85E8-88E8B4EF709A}"/>
    <cellStyle name="Normal 2 2 35 3 4" xfId="19106" xr:uid="{D0E3C336-6373-4BCA-A376-03D912C28F5B}"/>
    <cellStyle name="Normal 2 2 35 3 4 2" xfId="39474" xr:uid="{EE708B8D-87B7-42BA-9418-79F72FC5A85A}"/>
    <cellStyle name="Normal 2 2 35 3 5" xfId="25895" xr:uid="{C96165BC-B758-4C64-8E52-4C9DD4B7BA5B}"/>
    <cellStyle name="Normal 2 2 35 3 6" xfId="46263" xr:uid="{21BBD586-2EEA-40E2-A5A3-EBE730AE38C7}"/>
    <cellStyle name="Normal 2 2 35 3_Exec Drivers" xfId="8204" xr:uid="{E525C332-0378-4F27-B5E7-C4E911A873D9}"/>
    <cellStyle name="Normal 2 2 35 4" xfId="4389" xr:uid="{F802BB72-C9D7-49B6-B2FA-68453A710A8E}"/>
    <cellStyle name="Normal 2 2 35 4 2" xfId="7237" xr:uid="{51300624-79B7-448B-ADA0-63F222EFEC66}"/>
    <cellStyle name="Normal 2 2 35 4 2 2" xfId="15879" xr:uid="{53E3A966-E32F-4A2D-85EA-5B80132E7AEA}"/>
    <cellStyle name="Normal 2 2 35 4 2 2 2" xfId="36247" xr:uid="{04EA2647-30CC-42AD-AEE9-645B4E83A1C0}"/>
    <cellStyle name="Normal 2 2 35 4 2 3" xfId="22666" xr:uid="{6AF4A583-E075-4253-8450-F580E5D4C943}"/>
    <cellStyle name="Normal 2 2 35 4 2 3 2" xfId="43034" xr:uid="{7AD72235-082B-4577-830F-63212D667B55}"/>
    <cellStyle name="Normal 2 2 35 4 2 4" xfId="29455" xr:uid="{8D68008B-6414-4B55-A0B9-A19B2A423051}"/>
    <cellStyle name="Normal 2 2 35 4 2 5" xfId="49823" xr:uid="{2E472A31-65D7-4397-9E35-322DA164C107}"/>
    <cellStyle name="Normal 2 2 35 4 3" xfId="13031" xr:uid="{AE111902-082C-4030-AE25-F0F830E89B92}"/>
    <cellStyle name="Normal 2 2 35 4 3 2" xfId="33399" xr:uid="{ADF319FC-D8E2-4F6A-AC7E-CBF9079A68A9}"/>
    <cellStyle name="Normal 2 2 35 4 4" xfId="19818" xr:uid="{4D884469-4F4F-4870-B216-A5D69DD7EACC}"/>
    <cellStyle name="Normal 2 2 35 4 4 2" xfId="40186" xr:uid="{C665EAFF-14C4-4CEA-BB1B-EC80A16F29A4}"/>
    <cellStyle name="Normal 2 2 35 4 5" xfId="26607" xr:uid="{F046A1C0-A964-46DC-86E1-C5DBEE2183F1}"/>
    <cellStyle name="Normal 2 2 35 4 6" xfId="46975" xr:uid="{A2B00700-5562-4838-831A-1A19C719DC00}"/>
    <cellStyle name="Normal 2 2 35 5" xfId="2893" xr:uid="{B0809D87-AE8D-4C61-8BA7-88F7B937E08C}"/>
    <cellStyle name="Normal 2 2 35 5 2" xfId="5813" xr:uid="{2F1E4A85-3026-41EC-918F-58CB13F2A3EF}"/>
    <cellStyle name="Normal 2 2 35 5 2 2" xfId="14455" xr:uid="{DFDA2A2B-67AD-40CD-A77F-AD1B287091AC}"/>
    <cellStyle name="Normal 2 2 35 5 2 2 2" xfId="34823" xr:uid="{29ED7458-22DA-4BD5-A5A6-9820D211DBCB}"/>
    <cellStyle name="Normal 2 2 35 5 2 3" xfId="21242" xr:uid="{1FC17BD6-F4EE-4D85-9FB7-0307A2017A90}"/>
    <cellStyle name="Normal 2 2 35 5 2 3 2" xfId="41610" xr:uid="{CA1EEC2D-3F29-40C5-A520-FBC13D1F7C39}"/>
    <cellStyle name="Normal 2 2 35 5 2 4" xfId="28031" xr:uid="{FC975372-4BBE-4A55-8D27-EFB308298CC2}"/>
    <cellStyle name="Normal 2 2 35 5 2 5" xfId="48399" xr:uid="{0C983BA1-6DE5-440B-9195-12816EF477B2}"/>
    <cellStyle name="Normal 2 2 35 5 3" xfId="11607" xr:uid="{F069DD5B-41B0-4C7E-AC52-9EA2038FA7AC}"/>
    <cellStyle name="Normal 2 2 35 5 3 2" xfId="31975" xr:uid="{70636005-4630-4D43-A19D-3C50A2C10888}"/>
    <cellStyle name="Normal 2 2 35 5 4" xfId="18394" xr:uid="{F7895C1F-342F-4960-88D8-4DF64A9034EE}"/>
    <cellStyle name="Normal 2 2 35 5 4 2" xfId="38762" xr:uid="{90C4DBE5-4AA7-48DD-A186-D23C5ABE3772}"/>
    <cellStyle name="Normal 2 2 35 5 5" xfId="25183" xr:uid="{F0833863-A670-433D-91B5-3768E5999836}"/>
    <cellStyle name="Normal 2 2 35 5 6" xfId="45551" xr:uid="{4C44084E-E1C8-4AC1-B0C7-7FC821B8E0D8}"/>
    <cellStyle name="Normal 2 2 35 6" xfId="5101" xr:uid="{798B13F7-94EE-442B-A9C8-3190E0BB1ACD}"/>
    <cellStyle name="Normal 2 2 35 6 2" xfId="13743" xr:uid="{BFE2984D-6DCA-45F2-B809-5E2BDE3415DC}"/>
    <cellStyle name="Normal 2 2 35 6 2 2" xfId="34111" xr:uid="{BF9B478E-561D-4A33-88ED-66F47988E3B5}"/>
    <cellStyle name="Normal 2 2 35 6 3" xfId="20530" xr:uid="{77DDDB78-E6E7-401E-A19B-F6049FFD939E}"/>
    <cellStyle name="Normal 2 2 35 6 3 2" xfId="40898" xr:uid="{B341707F-4731-47A3-8683-6178A39F4798}"/>
    <cellStyle name="Normal 2 2 35 6 4" xfId="27319" xr:uid="{D863514A-4E36-4F6E-89E1-ECC68BBD4992}"/>
    <cellStyle name="Normal 2 2 35 6 5" xfId="47687" xr:uid="{5561C13F-4DDA-4726-8DC0-0645FD695D47}"/>
    <cellStyle name="Normal 2 2 35 7" xfId="2014" xr:uid="{BDA0812C-B1B7-4619-A444-6EF3F748CCCE}"/>
    <cellStyle name="Normal 2 2 35 7 2" xfId="10895" xr:uid="{9301655E-4799-428C-81CA-0A70F342158D}"/>
    <cellStyle name="Normal 2 2 35 7 2 2" xfId="31263" xr:uid="{FDDC6917-9313-4742-853F-A0A3D5DFC9A1}"/>
    <cellStyle name="Normal 2 2 35 7 3" xfId="17682" xr:uid="{062D221D-9972-4768-94F7-874083286E53}"/>
    <cellStyle name="Normal 2 2 35 7 3 2" xfId="38050" xr:uid="{4795FFE0-9040-4256-92F4-7E18C5010564}"/>
    <cellStyle name="Normal 2 2 35 7 4" xfId="24471" xr:uid="{D22B142B-5302-4AEF-95A3-6C78F95D265D}"/>
    <cellStyle name="Normal 2 2 35 7 5" xfId="44839" xr:uid="{456ED216-7BA1-42BE-A957-31F5C56D1C63}"/>
    <cellStyle name="Normal 2 2 35 8" xfId="9928" xr:uid="{F910F322-185D-4EAC-AA86-BACCFB452EF4}"/>
    <cellStyle name="Normal 2 2 35 8 2" xfId="30296" xr:uid="{5ACFA9E2-615D-4F4C-8C00-F4820CEEFDCF}"/>
    <cellStyle name="Normal 2 2 35 9" xfId="16716" xr:uid="{81B92F6C-2CD6-4196-9258-B94DDD112CC6}"/>
    <cellStyle name="Normal 2 2 35 9 2" xfId="37084" xr:uid="{6FEF4194-A528-426B-BE40-424E216F410D}"/>
    <cellStyle name="Normal 2 2 35_Exec Drivers" xfId="8557" xr:uid="{EF32D7B9-52FC-412B-95D1-43F3131C259A}"/>
    <cellStyle name="Normal 2 2 36" xfId="423" xr:uid="{32854DE6-FBFE-433C-91E8-7EA9434F6D39}"/>
    <cellStyle name="Normal 2 2 36 10" xfId="23510" xr:uid="{73912F66-6F47-419C-81D8-8A2ED006EAB1}"/>
    <cellStyle name="Normal 2 2 36 11" xfId="43878" xr:uid="{4B43C0BD-194A-44DF-8289-8851C94D3BC4}"/>
    <cellStyle name="Normal 2 2 36 2" xfId="1601" xr:uid="{BE21611A-8AAD-4287-9B2F-A0D0904A02C3}"/>
    <cellStyle name="Normal 2 2 36 2 10" xfId="44461" xr:uid="{2DD65BB9-58DB-48FA-91BE-6554468B01D6}"/>
    <cellStyle name="Normal 2 2 36 2 2" xfId="4135" xr:uid="{0EFCC170-CE49-4C84-BD68-2470E41329FD}"/>
    <cellStyle name="Normal 2 2 36 2 2 2" xfId="6983" xr:uid="{79CD266B-65FE-40C3-A293-8F5F29058711}"/>
    <cellStyle name="Normal 2 2 36 2 2 2 2" xfId="15625" xr:uid="{F3225EEB-F767-4998-BEDA-D577BDA546A0}"/>
    <cellStyle name="Normal 2 2 36 2 2 2 2 2" xfId="35993" xr:uid="{E9A0E4C0-07D1-4862-8FC3-959BD9C19E98}"/>
    <cellStyle name="Normal 2 2 36 2 2 2 3" xfId="22412" xr:uid="{4946E285-B0DA-4764-9B1F-1275512EFB6C}"/>
    <cellStyle name="Normal 2 2 36 2 2 2 3 2" xfId="42780" xr:uid="{A06CC311-3A5D-414F-9B60-4FB3DB13CA85}"/>
    <cellStyle name="Normal 2 2 36 2 2 2 4" xfId="29201" xr:uid="{48EACA03-DA50-4418-AD31-0EC50F52798C}"/>
    <cellStyle name="Normal 2 2 36 2 2 2 5" xfId="49569" xr:uid="{07C701DB-9ABD-4599-9751-2DD9D827B8D7}"/>
    <cellStyle name="Normal 2 2 36 2 2 3" xfId="12777" xr:uid="{1681E6EA-CB20-4FFB-8326-F38FD2FF3E36}"/>
    <cellStyle name="Normal 2 2 36 2 2 3 2" xfId="33145" xr:uid="{1DEE7A44-377C-46CF-88A7-96BDEC975397}"/>
    <cellStyle name="Normal 2 2 36 2 2 4" xfId="19564" xr:uid="{17A0FB83-9241-4144-83EE-416C8D937381}"/>
    <cellStyle name="Normal 2 2 36 2 2 4 2" xfId="39932" xr:uid="{CCF3AE58-7CAC-4915-9C85-CF0F5E3AFC2B}"/>
    <cellStyle name="Normal 2 2 36 2 2 5" xfId="26353" xr:uid="{A5D17E84-6319-490E-9CA9-3776AAF98D40}"/>
    <cellStyle name="Normal 2 2 36 2 2 6" xfId="46721" xr:uid="{14FBF91E-BD56-4A37-BC6D-186A18FAE1EF}"/>
    <cellStyle name="Normal 2 2 36 2 2_Exec Drivers" xfId="8785" xr:uid="{E849E08F-AF50-4A2F-81E8-01F725A4EFC6}"/>
    <cellStyle name="Normal 2 2 36 2 3" xfId="4847" xr:uid="{EDC2C6DC-AAB1-4612-A3AD-BAF62F61105C}"/>
    <cellStyle name="Normal 2 2 36 2 3 2" xfId="7695" xr:uid="{09E6ACE1-FF54-4DB5-BBBF-DECB818D8878}"/>
    <cellStyle name="Normal 2 2 36 2 3 2 2" xfId="16337" xr:uid="{5DA5ACF9-3CAD-4E4F-8765-69FF9CC8C618}"/>
    <cellStyle name="Normal 2 2 36 2 3 2 2 2" xfId="36705" xr:uid="{6C9B2193-1049-476A-9C9A-4E7FB29A8D1C}"/>
    <cellStyle name="Normal 2 2 36 2 3 2 3" xfId="23124" xr:uid="{ACF75E07-463A-42B0-850E-9D6691790189}"/>
    <cellStyle name="Normal 2 2 36 2 3 2 3 2" xfId="43492" xr:uid="{EB1EA844-5A21-48EE-ABD5-5F45554EB544}"/>
    <cellStyle name="Normal 2 2 36 2 3 2 4" xfId="29913" xr:uid="{7A77A63C-1AD5-449C-8776-1A942564626A}"/>
    <cellStyle name="Normal 2 2 36 2 3 2 5" xfId="50281" xr:uid="{09DA38DC-872B-45F9-B2CE-9E5B39A4FDD7}"/>
    <cellStyle name="Normal 2 2 36 2 3 3" xfId="13489" xr:uid="{9D0AAC24-1224-45B9-B375-2E2E8D036997}"/>
    <cellStyle name="Normal 2 2 36 2 3 3 2" xfId="33857" xr:uid="{322291E5-10F3-41F7-A303-C99C90E3BA77}"/>
    <cellStyle name="Normal 2 2 36 2 3 4" xfId="20276" xr:uid="{C4856482-B153-4D01-868A-A1D9912E5653}"/>
    <cellStyle name="Normal 2 2 36 2 3 4 2" xfId="40644" xr:uid="{088719D0-A351-46E0-890F-619FEBA37905}"/>
    <cellStyle name="Normal 2 2 36 2 3 5" xfId="27065" xr:uid="{61B7722A-188D-43B9-845D-27F6CE9891C2}"/>
    <cellStyle name="Normal 2 2 36 2 3 6" xfId="47433" xr:uid="{FC6DA0BF-3222-4145-8F6E-B43FDBCCC47B}"/>
    <cellStyle name="Normal 2 2 36 2 4" xfId="3387" xr:uid="{274BB1B5-1518-4F73-8046-F06A805A80D3}"/>
    <cellStyle name="Normal 2 2 36 2 4 2" xfId="6271" xr:uid="{3EF78F35-781B-4268-9DED-C237D49F72AF}"/>
    <cellStyle name="Normal 2 2 36 2 4 2 2" xfId="14913" xr:uid="{6764EBF1-9925-464D-AD2E-3AAC52FFE220}"/>
    <cellStyle name="Normal 2 2 36 2 4 2 2 2" xfId="35281" xr:uid="{A60873B5-8B54-4610-8D4E-BAC019C3793E}"/>
    <cellStyle name="Normal 2 2 36 2 4 2 3" xfId="21700" xr:uid="{14E245FF-E2DC-4F7C-9CDE-22DF86A2BE30}"/>
    <cellStyle name="Normal 2 2 36 2 4 2 3 2" xfId="42068" xr:uid="{EB104E91-CA8E-40DF-96D8-394EC4A444C1}"/>
    <cellStyle name="Normal 2 2 36 2 4 2 4" xfId="28489" xr:uid="{248648AF-0444-4EE6-8C90-44239D30AB6E}"/>
    <cellStyle name="Normal 2 2 36 2 4 2 5" xfId="48857" xr:uid="{D7DE6612-2E8F-4A3C-98D7-45CBD60CFFAE}"/>
    <cellStyle name="Normal 2 2 36 2 4 3" xfId="12065" xr:uid="{BC5FE63E-99EF-4AE7-A3D4-69FC884C1C77}"/>
    <cellStyle name="Normal 2 2 36 2 4 3 2" xfId="32433" xr:uid="{42187934-FDE5-4873-9E94-0291F0AA4E21}"/>
    <cellStyle name="Normal 2 2 36 2 4 4" xfId="18852" xr:uid="{B4205DB3-9513-4370-A128-7DEF53E44092}"/>
    <cellStyle name="Normal 2 2 36 2 4 4 2" xfId="39220" xr:uid="{80092CA8-1110-47BB-9B89-9FE6FEAF494D}"/>
    <cellStyle name="Normal 2 2 36 2 4 5" xfId="25641" xr:uid="{6B299530-C190-4873-BEDA-2F146C86A0AB}"/>
    <cellStyle name="Normal 2 2 36 2 4 6" xfId="46009" xr:uid="{08BAB642-C7C5-488E-A770-5F6ECCD868D2}"/>
    <cellStyle name="Normal 2 2 36 2 5" xfId="5559" xr:uid="{1B047EEC-4D23-44B3-A5F8-FA089C28E6F4}"/>
    <cellStyle name="Normal 2 2 36 2 5 2" xfId="14201" xr:uid="{B51AAB62-F094-4D4A-BA5E-386BF4C9813B}"/>
    <cellStyle name="Normal 2 2 36 2 5 2 2" xfId="34569" xr:uid="{E87F5DC9-C456-4892-AB02-C3DB5DE2E63E}"/>
    <cellStyle name="Normal 2 2 36 2 5 3" xfId="20988" xr:uid="{73DD9BDE-128A-4C92-B193-BCE7F293968C}"/>
    <cellStyle name="Normal 2 2 36 2 5 3 2" xfId="41356" xr:uid="{8D365702-AF92-4AAF-9823-825CBFB5C0C8}"/>
    <cellStyle name="Normal 2 2 36 2 5 4" xfId="27777" xr:uid="{1958EFA6-60E7-453E-BB70-04D963CA24EF}"/>
    <cellStyle name="Normal 2 2 36 2 5 5" xfId="48145" xr:uid="{681A84DB-0AE6-4497-A8E8-D37783ADF01C}"/>
    <cellStyle name="Normal 2 2 36 2 6" xfId="2638" xr:uid="{7F672EF5-46A2-49D4-9ED0-9EBD323C0DE2}"/>
    <cellStyle name="Normal 2 2 36 2 6 2" xfId="11353" xr:uid="{737DF5AF-1ADA-4CE2-884C-5FEAAD3B29DB}"/>
    <cellStyle name="Normal 2 2 36 2 6 2 2" xfId="31721" xr:uid="{186D4448-D4AC-4BBD-B2A9-B3103EE64B56}"/>
    <cellStyle name="Normal 2 2 36 2 6 3" xfId="18140" xr:uid="{B77B2198-05A8-4FE5-BEBD-AD6612667A56}"/>
    <cellStyle name="Normal 2 2 36 2 6 3 2" xfId="38508" xr:uid="{A6B35A0B-4428-437E-AB7A-8AA6378449A5}"/>
    <cellStyle name="Normal 2 2 36 2 6 4" xfId="24929" xr:uid="{70FE3406-555F-4FB1-84D5-6A288CF3C3E5}"/>
    <cellStyle name="Normal 2 2 36 2 6 5" xfId="45297" xr:uid="{6959DB3D-3F02-429C-A688-9DEE2DC15CB2}"/>
    <cellStyle name="Normal 2 2 36 2 7" xfId="10517" xr:uid="{4FD66B1F-D255-4ABA-ADB3-5C144142E136}"/>
    <cellStyle name="Normal 2 2 36 2 7 2" xfId="30885" xr:uid="{12C3C5CA-DD9B-4054-991A-437BAC82C864}"/>
    <cellStyle name="Normal 2 2 36 2 8" xfId="17304" xr:uid="{653CB36D-8660-4685-9DC7-930074E82A35}"/>
    <cellStyle name="Normal 2 2 36 2 8 2" xfId="37672" xr:uid="{F3DC778F-EE82-4906-8D7F-745AE2456D75}"/>
    <cellStyle name="Normal 2 2 36 2 9" xfId="24093" xr:uid="{5041647D-85ED-4BA9-ADD6-AD04B1FFDD53}"/>
    <cellStyle name="Normal 2 2 36 2_Exec Drivers" xfId="8492" xr:uid="{D5B34775-C6F7-4054-84F6-6B3351A48093}"/>
    <cellStyle name="Normal 2 2 36 3" xfId="3642" xr:uid="{85CBCC4C-155D-4763-97F0-29BD5F8C2F7D}"/>
    <cellStyle name="Normal 2 2 36 3 2" xfId="6526" xr:uid="{5AC2E386-CD26-4F4E-A074-9E5B7FFFE4A9}"/>
    <cellStyle name="Normal 2 2 36 3 2 2" xfId="15168" xr:uid="{9B30157E-43F7-4BC8-A52F-35014D467E04}"/>
    <cellStyle name="Normal 2 2 36 3 2 2 2" xfId="35536" xr:uid="{8E6378F8-962D-4604-AB55-425AAD5D90BE}"/>
    <cellStyle name="Normal 2 2 36 3 2 3" xfId="21955" xr:uid="{A3F4C54A-4468-445F-98DE-0A4DABC56BB9}"/>
    <cellStyle name="Normal 2 2 36 3 2 3 2" xfId="42323" xr:uid="{BE434AF8-45B5-4BB8-AE02-77A4562DF64B}"/>
    <cellStyle name="Normal 2 2 36 3 2 4" xfId="28744" xr:uid="{1278747A-AC78-41AF-855A-A1F67C1576EC}"/>
    <cellStyle name="Normal 2 2 36 3 2 5" xfId="49112" xr:uid="{4719F436-A101-4F7D-B7CA-E59F2699623C}"/>
    <cellStyle name="Normal 2 2 36 3 3" xfId="12320" xr:uid="{5CBC454D-EF5D-48A5-954C-ED3B6FB85B00}"/>
    <cellStyle name="Normal 2 2 36 3 3 2" xfId="32688" xr:uid="{2F3170AA-B3A3-4C0F-A10B-90CDAA219654}"/>
    <cellStyle name="Normal 2 2 36 3 4" xfId="19107" xr:uid="{E0D942F3-DC8F-478A-AEE3-5A6C88801AAA}"/>
    <cellStyle name="Normal 2 2 36 3 4 2" xfId="39475" xr:uid="{015323BA-B098-41E2-9147-1D1E45369E5B}"/>
    <cellStyle name="Normal 2 2 36 3 5" xfId="25896" xr:uid="{B51C3AA6-44E2-4763-AE63-88473005E2D7}"/>
    <cellStyle name="Normal 2 2 36 3 6" xfId="46264" xr:uid="{93200B8B-58F7-4B44-AAE0-6B8ECA0B306A}"/>
    <cellStyle name="Normal 2 2 36 3_Exec Drivers" xfId="8218" xr:uid="{2E38EFB6-EBD4-479D-94D4-7FAD02608B08}"/>
    <cellStyle name="Normal 2 2 36 4" xfId="4390" xr:uid="{A7F7A43F-DB49-4C6D-BE0A-1EA89EF2FA2D}"/>
    <cellStyle name="Normal 2 2 36 4 2" xfId="7238" xr:uid="{7E3BE3C3-F3B8-493B-A3C9-9E4AFD33E07C}"/>
    <cellStyle name="Normal 2 2 36 4 2 2" xfId="15880" xr:uid="{5B807C5E-6F98-4588-8353-6188FE894B8D}"/>
    <cellStyle name="Normal 2 2 36 4 2 2 2" xfId="36248" xr:uid="{E895F38C-748B-4DF4-A093-1F54D49018E1}"/>
    <cellStyle name="Normal 2 2 36 4 2 3" xfId="22667" xr:uid="{F960B622-0F89-4AFF-93BF-31378AF8A80F}"/>
    <cellStyle name="Normal 2 2 36 4 2 3 2" xfId="43035" xr:uid="{AD94117A-F9E9-4AE2-8A80-C4F6B4F1E55D}"/>
    <cellStyle name="Normal 2 2 36 4 2 4" xfId="29456" xr:uid="{64B617D0-452F-43E1-89DB-EFEEF2549235}"/>
    <cellStyle name="Normal 2 2 36 4 2 5" xfId="49824" xr:uid="{02BE1C35-8C28-411A-86B1-81A37EEE1B7C}"/>
    <cellStyle name="Normal 2 2 36 4 3" xfId="13032" xr:uid="{19924B2B-5D35-4EE1-B1E2-897892802050}"/>
    <cellStyle name="Normal 2 2 36 4 3 2" xfId="33400" xr:uid="{AA7882EB-4E65-4BE8-B304-A5CD6F7420F4}"/>
    <cellStyle name="Normal 2 2 36 4 4" xfId="19819" xr:uid="{F71F2AC9-CF4B-4B48-A3B4-849988D61783}"/>
    <cellStyle name="Normal 2 2 36 4 4 2" xfId="40187" xr:uid="{75343001-7F99-4356-A532-817C54806B20}"/>
    <cellStyle name="Normal 2 2 36 4 5" xfId="26608" xr:uid="{9E993A44-595F-43EB-9443-69C1EAC0652C}"/>
    <cellStyle name="Normal 2 2 36 4 6" xfId="46976" xr:uid="{9A5330A9-33FB-4F8F-A124-A521F264770B}"/>
    <cellStyle name="Normal 2 2 36 5" xfId="2894" xr:uid="{1D411473-C0CC-4C97-A46B-C7E172E796B4}"/>
    <cellStyle name="Normal 2 2 36 5 2" xfId="5814" xr:uid="{30E464C5-AE29-40BD-A30B-4DA7F03B634B}"/>
    <cellStyle name="Normal 2 2 36 5 2 2" xfId="14456" xr:uid="{15B344D7-F852-42B0-8A93-B5BA4F05BBAB}"/>
    <cellStyle name="Normal 2 2 36 5 2 2 2" xfId="34824" xr:uid="{22CA809C-8FCC-4460-8719-B15FB2C814F2}"/>
    <cellStyle name="Normal 2 2 36 5 2 3" xfId="21243" xr:uid="{90323B2E-A391-47F7-B237-FE646C59E9D1}"/>
    <cellStyle name="Normal 2 2 36 5 2 3 2" xfId="41611" xr:uid="{1AF35E97-44A3-4F1F-AD71-86E312798A33}"/>
    <cellStyle name="Normal 2 2 36 5 2 4" xfId="28032" xr:uid="{3CEE9892-69AF-4FE7-8C1C-4FBA42B1B9D0}"/>
    <cellStyle name="Normal 2 2 36 5 2 5" xfId="48400" xr:uid="{68AC04F5-D8A3-4487-8417-69B265A596D8}"/>
    <cellStyle name="Normal 2 2 36 5 3" xfId="11608" xr:uid="{D0274EAB-1603-439C-91B9-EF7C95BAF84B}"/>
    <cellStyle name="Normal 2 2 36 5 3 2" xfId="31976" xr:uid="{4A7691CF-F3D7-4B54-AF6D-500033900649}"/>
    <cellStyle name="Normal 2 2 36 5 4" xfId="18395" xr:uid="{BF0E7F9C-6226-492C-B903-C60A026A3094}"/>
    <cellStyle name="Normal 2 2 36 5 4 2" xfId="38763" xr:uid="{EF6CF76D-F831-4D6C-AED8-464A77F89BDE}"/>
    <cellStyle name="Normal 2 2 36 5 5" xfId="25184" xr:uid="{498A2C7B-55FB-450A-8426-0AD5A06A398F}"/>
    <cellStyle name="Normal 2 2 36 5 6" xfId="45552" xr:uid="{3227FF8E-9E64-4022-BAF6-3C9E374975C0}"/>
    <cellStyle name="Normal 2 2 36 6" xfId="5102" xr:uid="{8062FF18-8534-4EF7-ABF4-C50B53CC2238}"/>
    <cellStyle name="Normal 2 2 36 6 2" xfId="13744" xr:uid="{60C2F905-45F3-498A-9215-8B917DC29F29}"/>
    <cellStyle name="Normal 2 2 36 6 2 2" xfId="34112" xr:uid="{95197296-E484-4487-8E5E-7D1D975A03D7}"/>
    <cellStyle name="Normal 2 2 36 6 3" xfId="20531" xr:uid="{67B21CB2-E2AB-47AD-B089-CD7CB0C0EFF3}"/>
    <cellStyle name="Normal 2 2 36 6 3 2" xfId="40899" xr:uid="{86DC9FF7-C9FE-4CFB-B1A3-EC7107796F3D}"/>
    <cellStyle name="Normal 2 2 36 6 4" xfId="27320" xr:uid="{7C67FA56-7480-4E01-B0ED-CFB8A48B197E}"/>
    <cellStyle name="Normal 2 2 36 6 5" xfId="47688" xr:uid="{415B8A90-6064-4658-AE91-697F89D55977}"/>
    <cellStyle name="Normal 2 2 36 7" xfId="2015" xr:uid="{42765FAE-2999-4113-B471-EC33A4F44097}"/>
    <cellStyle name="Normal 2 2 36 7 2" xfId="10896" xr:uid="{5C874529-9A00-4836-97E2-BB7325BA14CC}"/>
    <cellStyle name="Normal 2 2 36 7 2 2" xfId="31264" xr:uid="{E17691A5-229C-4790-9F69-9FF8BD7544C7}"/>
    <cellStyle name="Normal 2 2 36 7 3" xfId="17683" xr:uid="{37398056-F1F0-4D98-9902-D7F3CCE54048}"/>
    <cellStyle name="Normal 2 2 36 7 3 2" xfId="38051" xr:uid="{4F36795F-42A4-457B-A317-52CE62451F0A}"/>
    <cellStyle name="Normal 2 2 36 7 4" xfId="24472" xr:uid="{91131C49-B048-473C-B219-383AB7479D81}"/>
    <cellStyle name="Normal 2 2 36 7 5" xfId="44840" xr:uid="{8B41DACC-42C7-4A78-9F94-F311560BE1F9}"/>
    <cellStyle name="Normal 2 2 36 8" xfId="9933" xr:uid="{ACA0FCC4-9094-4CFE-B05E-B80643668785}"/>
    <cellStyle name="Normal 2 2 36 8 2" xfId="30301" xr:uid="{4985B234-27A2-4A91-894A-284A2A6CBAB4}"/>
    <cellStyle name="Normal 2 2 36 9" xfId="16721" xr:uid="{487863F5-C795-4BE8-93A1-953A07343F32}"/>
    <cellStyle name="Normal 2 2 36 9 2" xfId="37089" xr:uid="{CC2B1B9A-5B02-40A6-866E-7B3A20289FC1}"/>
    <cellStyle name="Normal 2 2 36_Exec Drivers" xfId="9241" xr:uid="{FD061A82-36E9-4075-A902-57734331D4C3}"/>
    <cellStyle name="Normal 2 2 37" xfId="424" xr:uid="{7B59C3F3-717C-4F3E-92BC-7359B6DFB484}"/>
    <cellStyle name="Normal 2 2 37 10" xfId="23511" xr:uid="{4B2C8C17-80B4-466F-9C3A-837CC0D5289A}"/>
    <cellStyle name="Normal 2 2 37 11" xfId="43879" xr:uid="{5896F221-A751-4B60-A240-8F4383D02748}"/>
    <cellStyle name="Normal 2 2 37 2" xfId="1602" xr:uid="{896DFA7B-56AA-482F-8BDC-6CCB9A5EAD1F}"/>
    <cellStyle name="Normal 2 2 37 2 10" xfId="44462" xr:uid="{FB6E6378-F25A-4362-AC64-646203F9D551}"/>
    <cellStyle name="Normal 2 2 37 2 2" xfId="4136" xr:uid="{8DB6EBAB-BE0F-4D8D-A7C7-611381F4D217}"/>
    <cellStyle name="Normal 2 2 37 2 2 2" xfId="6984" xr:uid="{7AC59E5D-43F4-4A86-AE97-F11D778C98F2}"/>
    <cellStyle name="Normal 2 2 37 2 2 2 2" xfId="15626" xr:uid="{A9E519E8-1FB4-4305-8EB2-4197D5A927F5}"/>
    <cellStyle name="Normal 2 2 37 2 2 2 2 2" xfId="35994" xr:uid="{ADCAB319-4863-4B34-9095-E7DFE891F77B}"/>
    <cellStyle name="Normal 2 2 37 2 2 2 3" xfId="22413" xr:uid="{C6419AB2-BAC9-4EB9-B1E0-479771258FCB}"/>
    <cellStyle name="Normal 2 2 37 2 2 2 3 2" xfId="42781" xr:uid="{71B5E3FB-A25E-470C-982D-000B735C70B4}"/>
    <cellStyle name="Normal 2 2 37 2 2 2 4" xfId="29202" xr:uid="{A4F6EB5A-DBB1-41C7-9AD5-D20F1A034170}"/>
    <cellStyle name="Normal 2 2 37 2 2 2 5" xfId="49570" xr:uid="{B83E52F4-AE60-48C5-9577-BAF6289B8F39}"/>
    <cellStyle name="Normal 2 2 37 2 2 3" xfId="12778" xr:uid="{2C20F0B5-E142-462D-AD1A-5B1F6C3B5C87}"/>
    <cellStyle name="Normal 2 2 37 2 2 3 2" xfId="33146" xr:uid="{AC0A0942-F869-47DE-AB1F-B728AFE5290E}"/>
    <cellStyle name="Normal 2 2 37 2 2 4" xfId="19565" xr:uid="{CF75B8E7-85C8-4512-8468-01E2C1E3A099}"/>
    <cellStyle name="Normal 2 2 37 2 2 4 2" xfId="39933" xr:uid="{FA739601-A18A-4055-84D3-586AF590E0F3}"/>
    <cellStyle name="Normal 2 2 37 2 2 5" xfId="26354" xr:uid="{8BF1471F-E780-4A0E-8E04-62AE223F6A77}"/>
    <cellStyle name="Normal 2 2 37 2 2 6" xfId="46722" xr:uid="{5269072A-4E4F-4C6B-BEFF-6F81324ADFB5}"/>
    <cellStyle name="Normal 2 2 37 2 2_Exec Drivers" xfId="9313" xr:uid="{2814247E-E380-4439-9B74-E83C7C9545BF}"/>
    <cellStyle name="Normal 2 2 37 2 3" xfId="4848" xr:uid="{26466D1D-02F5-46DF-A306-DF4BA9AB0C1F}"/>
    <cellStyle name="Normal 2 2 37 2 3 2" xfId="7696" xr:uid="{76A9E5EA-E04F-4F0F-87E8-9A6141383E49}"/>
    <cellStyle name="Normal 2 2 37 2 3 2 2" xfId="16338" xr:uid="{15935DB7-581B-4BDA-9F0C-49AA5BBA662E}"/>
    <cellStyle name="Normal 2 2 37 2 3 2 2 2" xfId="36706" xr:uid="{A633AAF9-7476-42B7-B048-43CE3C8E63F3}"/>
    <cellStyle name="Normal 2 2 37 2 3 2 3" xfId="23125" xr:uid="{C6055FCA-D0CD-4438-A4C5-FD19759A6C45}"/>
    <cellStyle name="Normal 2 2 37 2 3 2 3 2" xfId="43493" xr:uid="{96E518D0-7C18-4046-BC2E-4B020165ECF8}"/>
    <cellStyle name="Normal 2 2 37 2 3 2 4" xfId="29914" xr:uid="{13B45CC6-139A-4418-913D-397209DD0169}"/>
    <cellStyle name="Normal 2 2 37 2 3 2 5" xfId="50282" xr:uid="{236753C2-2E6A-421B-98D2-ED1E150BD21A}"/>
    <cellStyle name="Normal 2 2 37 2 3 3" xfId="13490" xr:uid="{494CCAAB-7973-4880-BAE8-A28811EC57A6}"/>
    <cellStyle name="Normal 2 2 37 2 3 3 2" xfId="33858" xr:uid="{0EF51C07-42A5-417A-85F1-6701EE315ACE}"/>
    <cellStyle name="Normal 2 2 37 2 3 4" xfId="20277" xr:uid="{47CC4FEB-70DC-4D1F-897B-E79904D8DBC7}"/>
    <cellStyle name="Normal 2 2 37 2 3 4 2" xfId="40645" xr:uid="{70BA7960-19A6-4136-9B2C-2FC7985A4A94}"/>
    <cellStyle name="Normal 2 2 37 2 3 5" xfId="27066" xr:uid="{BE70417B-7D60-450A-8155-325A388D76CA}"/>
    <cellStyle name="Normal 2 2 37 2 3 6" xfId="47434" xr:uid="{977F92AD-A31D-4246-8D79-94EE1867F0A2}"/>
    <cellStyle name="Normal 2 2 37 2 4" xfId="3388" xr:uid="{DF423588-EFC9-43A1-9928-C46FE8F02423}"/>
    <cellStyle name="Normal 2 2 37 2 4 2" xfId="6272" xr:uid="{0734A2CD-378D-459B-B2EB-0F9694492CF6}"/>
    <cellStyle name="Normal 2 2 37 2 4 2 2" xfId="14914" xr:uid="{8EBB0C1C-2728-4602-ABAE-E304F5A4C6EB}"/>
    <cellStyle name="Normal 2 2 37 2 4 2 2 2" xfId="35282" xr:uid="{5B602C40-E4B3-4593-88F1-7D61C84DA694}"/>
    <cellStyle name="Normal 2 2 37 2 4 2 3" xfId="21701" xr:uid="{25954BD7-B1F4-45FA-A5CF-42D62DA04FDF}"/>
    <cellStyle name="Normal 2 2 37 2 4 2 3 2" xfId="42069" xr:uid="{EF0373F4-2815-4657-9C82-6680538BE281}"/>
    <cellStyle name="Normal 2 2 37 2 4 2 4" xfId="28490" xr:uid="{DFA42EC5-9B0A-4835-97BA-5B049AA20776}"/>
    <cellStyle name="Normal 2 2 37 2 4 2 5" xfId="48858" xr:uid="{C42BA0AE-8ACD-414B-99A5-124F87122271}"/>
    <cellStyle name="Normal 2 2 37 2 4 3" xfId="12066" xr:uid="{49C2DF8D-A530-4DF7-A0D9-97A8DFF8799D}"/>
    <cellStyle name="Normal 2 2 37 2 4 3 2" xfId="32434" xr:uid="{4060DFCD-8AC8-49CF-B0AD-D02220EEF9C8}"/>
    <cellStyle name="Normal 2 2 37 2 4 4" xfId="18853" xr:uid="{A946E8DE-668B-406F-8B1A-C3CEF66FCCC8}"/>
    <cellStyle name="Normal 2 2 37 2 4 4 2" xfId="39221" xr:uid="{9567B93D-C354-4CDF-8A77-A5F075B3B45E}"/>
    <cellStyle name="Normal 2 2 37 2 4 5" xfId="25642" xr:uid="{E7B15813-137F-4689-8B0E-2334F62C9879}"/>
    <cellStyle name="Normal 2 2 37 2 4 6" xfId="46010" xr:uid="{F25C1AD1-797D-4329-BA97-F13B837C770B}"/>
    <cellStyle name="Normal 2 2 37 2 5" xfId="5560" xr:uid="{71A5316F-FC86-496B-96FA-40A206CDCC9F}"/>
    <cellStyle name="Normal 2 2 37 2 5 2" xfId="14202" xr:uid="{B34DAAD5-612B-4FF9-BCF1-2AD014037429}"/>
    <cellStyle name="Normal 2 2 37 2 5 2 2" xfId="34570" xr:uid="{06BC73B9-E69F-4078-8CF5-F70BB5211BBC}"/>
    <cellStyle name="Normal 2 2 37 2 5 3" xfId="20989" xr:uid="{63E6EE97-91CE-4E17-AA2E-B7304C245384}"/>
    <cellStyle name="Normal 2 2 37 2 5 3 2" xfId="41357" xr:uid="{A785B8E8-F931-4951-9063-78B36DA624B9}"/>
    <cellStyle name="Normal 2 2 37 2 5 4" xfId="27778" xr:uid="{B70CB8CC-8FF6-4A71-A204-23E9C5ECC313}"/>
    <cellStyle name="Normal 2 2 37 2 5 5" xfId="48146" xr:uid="{116C1083-0EE0-4C08-BA8D-CB3DE2373557}"/>
    <cellStyle name="Normal 2 2 37 2 6" xfId="2639" xr:uid="{1B7DFC12-D165-4557-9FEA-4FB753669B5E}"/>
    <cellStyle name="Normal 2 2 37 2 6 2" xfId="11354" xr:uid="{4A2D5643-7619-4654-9677-73948D263880}"/>
    <cellStyle name="Normal 2 2 37 2 6 2 2" xfId="31722" xr:uid="{7528AB9E-5945-40E0-9D54-4D9626DAE320}"/>
    <cellStyle name="Normal 2 2 37 2 6 3" xfId="18141" xr:uid="{B2B81913-926E-4236-A1BB-0D0CD4962D77}"/>
    <cellStyle name="Normal 2 2 37 2 6 3 2" xfId="38509" xr:uid="{94186C07-72C3-4C36-8F35-1F7E37208FFF}"/>
    <cellStyle name="Normal 2 2 37 2 6 4" xfId="24930" xr:uid="{7CAD7A34-71D6-4D3E-809C-095A056A7CE7}"/>
    <cellStyle name="Normal 2 2 37 2 6 5" xfId="45298" xr:uid="{68FA83F1-1061-407E-98D0-5683C3CC6488}"/>
    <cellStyle name="Normal 2 2 37 2 7" xfId="10518" xr:uid="{D2D739EF-815A-43E3-B789-A9ED6AC16FF6}"/>
    <cellStyle name="Normal 2 2 37 2 7 2" xfId="30886" xr:uid="{8BE38E19-BA0A-49B8-9085-16E68A09111D}"/>
    <cellStyle name="Normal 2 2 37 2 8" xfId="17305" xr:uid="{E84FE807-EAFB-45BF-9A7E-448F02B1732A}"/>
    <cellStyle name="Normal 2 2 37 2 8 2" xfId="37673" xr:uid="{C07B0C2E-B390-4A59-9576-C760F531EAB9}"/>
    <cellStyle name="Normal 2 2 37 2 9" xfId="24094" xr:uid="{0058610A-FB14-4B2E-B6A2-AB978EF1E3E5}"/>
    <cellStyle name="Normal 2 2 37 2_Exec Drivers" xfId="8394" xr:uid="{3EED1D39-7387-4628-A767-502E1889D6C5}"/>
    <cellStyle name="Normal 2 2 37 3" xfId="3643" xr:uid="{A0DB8ED8-E834-410E-9B86-EBDF2B48D457}"/>
    <cellStyle name="Normal 2 2 37 3 2" xfId="6527" xr:uid="{0F8539EC-1701-44AF-9894-512DFE2E3F2F}"/>
    <cellStyle name="Normal 2 2 37 3 2 2" xfId="15169" xr:uid="{49636B8D-6A80-4BED-8CF3-EFFB69F6C932}"/>
    <cellStyle name="Normal 2 2 37 3 2 2 2" xfId="35537" xr:uid="{F6657C7B-6306-44EE-8647-60D03957ED26}"/>
    <cellStyle name="Normal 2 2 37 3 2 3" xfId="21956" xr:uid="{47A9F7D4-F066-4259-8F67-B5EE6D2004AB}"/>
    <cellStyle name="Normal 2 2 37 3 2 3 2" xfId="42324" xr:uid="{BC191853-F66D-4C89-9ADE-34D65A2BBABE}"/>
    <cellStyle name="Normal 2 2 37 3 2 4" xfId="28745" xr:uid="{27FA119D-08A9-476C-9075-6C1206D6CFF9}"/>
    <cellStyle name="Normal 2 2 37 3 2 5" xfId="49113" xr:uid="{F55478B8-A49E-406B-93F4-E6B5748B1D49}"/>
    <cellStyle name="Normal 2 2 37 3 3" xfId="12321" xr:uid="{464F5004-8671-495D-8904-25AE34E7615B}"/>
    <cellStyle name="Normal 2 2 37 3 3 2" xfId="32689" xr:uid="{24B10C3D-E8CF-40EC-AF78-A2C7A10237A2}"/>
    <cellStyle name="Normal 2 2 37 3 4" xfId="19108" xr:uid="{FCC7C2DF-6BC8-45D3-833A-318652EF6CD9}"/>
    <cellStyle name="Normal 2 2 37 3 4 2" xfId="39476" xr:uid="{EF3A7F05-4464-40EB-B654-586BE247B979}"/>
    <cellStyle name="Normal 2 2 37 3 5" xfId="25897" xr:uid="{97D4568E-6A8F-4810-A905-C0BE81C09EF2}"/>
    <cellStyle name="Normal 2 2 37 3 6" xfId="46265" xr:uid="{F5C010BF-D606-40E3-A0A7-E29592A79EF9}"/>
    <cellStyle name="Normal 2 2 37 3_Exec Drivers" xfId="8933" xr:uid="{DC5AE921-BC89-493B-AF6E-FA0C709BB8B2}"/>
    <cellStyle name="Normal 2 2 37 4" xfId="4391" xr:uid="{B3C43683-C368-492F-BCFC-0D692C11A9A1}"/>
    <cellStyle name="Normal 2 2 37 4 2" xfId="7239" xr:uid="{F0608FED-D7CC-4C6A-AFA5-3FA091F3C73B}"/>
    <cellStyle name="Normal 2 2 37 4 2 2" xfId="15881" xr:uid="{1D04F2C7-995C-4EFE-ACC8-7DCD132C7D9B}"/>
    <cellStyle name="Normal 2 2 37 4 2 2 2" xfId="36249" xr:uid="{7E3C64B2-71FC-4F9B-B3DB-0762C49C991E}"/>
    <cellStyle name="Normal 2 2 37 4 2 3" xfId="22668" xr:uid="{3D22F1D4-8673-4E68-BA68-08B1D9E6A51E}"/>
    <cellStyle name="Normal 2 2 37 4 2 3 2" xfId="43036" xr:uid="{619ECB0B-7919-4541-BE2C-9907038536AE}"/>
    <cellStyle name="Normal 2 2 37 4 2 4" xfId="29457" xr:uid="{B24524DA-AAE1-4E76-BF9B-948E063A5593}"/>
    <cellStyle name="Normal 2 2 37 4 2 5" xfId="49825" xr:uid="{BE9F05D3-37A7-499C-B8EE-6EF85710FBD4}"/>
    <cellStyle name="Normal 2 2 37 4 3" xfId="13033" xr:uid="{5CC78CB4-CC7F-45E9-9884-6698403AAB97}"/>
    <cellStyle name="Normal 2 2 37 4 3 2" xfId="33401" xr:uid="{220C35E0-F5D8-4FAE-9A4E-E522036EC975}"/>
    <cellStyle name="Normal 2 2 37 4 4" xfId="19820" xr:uid="{8B3C16DB-476C-48D7-B81B-DE095948E12D}"/>
    <cellStyle name="Normal 2 2 37 4 4 2" xfId="40188" xr:uid="{AE1D4BD6-75C9-4AE2-8F5B-52CD1764AA07}"/>
    <cellStyle name="Normal 2 2 37 4 5" xfId="26609" xr:uid="{7FDCEE0B-3ED2-47B4-BF06-A268A149A53A}"/>
    <cellStyle name="Normal 2 2 37 4 6" xfId="46977" xr:uid="{82B50B3A-405B-4670-B2EA-C56A42C54E01}"/>
    <cellStyle name="Normal 2 2 37 5" xfId="2895" xr:uid="{9C89BDA6-9C75-4136-8F71-11835EBD472A}"/>
    <cellStyle name="Normal 2 2 37 5 2" xfId="5815" xr:uid="{B1C682DE-5F98-4A12-B950-6BF83BD766F9}"/>
    <cellStyle name="Normal 2 2 37 5 2 2" xfId="14457" xr:uid="{05C0848B-D3FC-4CF4-B317-87CA204FBD12}"/>
    <cellStyle name="Normal 2 2 37 5 2 2 2" xfId="34825" xr:uid="{2820C181-E3D6-419A-A827-B1F0A913301F}"/>
    <cellStyle name="Normal 2 2 37 5 2 3" xfId="21244" xr:uid="{2BE3FFB4-C4BE-4CFB-A6FA-FB86242FA2A7}"/>
    <cellStyle name="Normal 2 2 37 5 2 3 2" xfId="41612" xr:uid="{2A2D40F3-6C84-497B-803E-11297716884F}"/>
    <cellStyle name="Normal 2 2 37 5 2 4" xfId="28033" xr:uid="{37E638B3-DDE8-4622-B75E-AFD27283360D}"/>
    <cellStyle name="Normal 2 2 37 5 2 5" xfId="48401" xr:uid="{B669C323-D6DC-4289-AD7A-75F419BC9BAB}"/>
    <cellStyle name="Normal 2 2 37 5 3" xfId="11609" xr:uid="{744923A9-8E8E-4CEE-A760-50690CA19A85}"/>
    <cellStyle name="Normal 2 2 37 5 3 2" xfId="31977" xr:uid="{90A7B3C8-0B5B-4E3A-B518-7980F5E47553}"/>
    <cellStyle name="Normal 2 2 37 5 4" xfId="18396" xr:uid="{6AA288B6-7484-4A53-A054-306E7C510C52}"/>
    <cellStyle name="Normal 2 2 37 5 4 2" xfId="38764" xr:uid="{BB071F95-7D89-4E6D-9C67-A4A159BC6A88}"/>
    <cellStyle name="Normal 2 2 37 5 5" xfId="25185" xr:uid="{D7A79D0B-D70D-4602-8462-25C6F907F9DC}"/>
    <cellStyle name="Normal 2 2 37 5 6" xfId="45553" xr:uid="{2FA3402F-C231-45CA-B3D4-589101BBDF37}"/>
    <cellStyle name="Normal 2 2 37 6" xfId="5103" xr:uid="{0DC87EF6-D4B9-46C6-A36E-9BD8D5D257AC}"/>
    <cellStyle name="Normal 2 2 37 6 2" xfId="13745" xr:uid="{162A2096-06BB-4404-A4E0-2066538E571B}"/>
    <cellStyle name="Normal 2 2 37 6 2 2" xfId="34113" xr:uid="{C9F63024-2141-40BB-A116-7D6640977D6F}"/>
    <cellStyle name="Normal 2 2 37 6 3" xfId="20532" xr:uid="{91025111-5866-4568-98A3-6178384C4128}"/>
    <cellStyle name="Normal 2 2 37 6 3 2" xfId="40900" xr:uid="{0876E3E4-F9A9-46E2-82E3-A06402B39A81}"/>
    <cellStyle name="Normal 2 2 37 6 4" xfId="27321" xr:uid="{1CEAC56E-616F-4417-943E-57D103C67433}"/>
    <cellStyle name="Normal 2 2 37 6 5" xfId="47689" xr:uid="{C724A4D1-D76B-4052-BDAF-2DFEB38379C8}"/>
    <cellStyle name="Normal 2 2 37 7" xfId="2016" xr:uid="{C3390B3C-17D2-46DC-9A87-E4142BDB36B4}"/>
    <cellStyle name="Normal 2 2 37 7 2" xfId="10897" xr:uid="{97939DFE-1981-4210-AF7D-3C4B2C7EBCCE}"/>
    <cellStyle name="Normal 2 2 37 7 2 2" xfId="31265" xr:uid="{124F9BDD-207F-48D8-AE14-E804733D6734}"/>
    <cellStyle name="Normal 2 2 37 7 3" xfId="17684" xr:uid="{4C9D4E70-2C0E-482F-BA52-7DE2FC822D13}"/>
    <cellStyle name="Normal 2 2 37 7 3 2" xfId="38052" xr:uid="{2936F251-A703-410F-9B1E-ACD42C0EA853}"/>
    <cellStyle name="Normal 2 2 37 7 4" xfId="24473" xr:uid="{8C688CFB-9B08-41CF-A719-27B0F5E59220}"/>
    <cellStyle name="Normal 2 2 37 7 5" xfId="44841" xr:uid="{2FB9D80C-E5C6-4306-8A15-6323A39A6E5F}"/>
    <cellStyle name="Normal 2 2 37 8" xfId="9934" xr:uid="{545AE950-473C-428D-96AD-76815509C984}"/>
    <cellStyle name="Normal 2 2 37 8 2" xfId="30302" xr:uid="{B5169EC2-0076-4800-AFC6-D42B80EAB22B}"/>
    <cellStyle name="Normal 2 2 37 9" xfId="16722" xr:uid="{2C350509-EB6D-48A4-B9D0-2AA8BAA161E1}"/>
    <cellStyle name="Normal 2 2 37 9 2" xfId="37090" xr:uid="{C1AF4621-5B21-4CF7-9C94-CC2C55212651}"/>
    <cellStyle name="Normal 2 2 37_Exec Drivers" xfId="8484" xr:uid="{61BA0860-0FF1-40C9-8AD9-4FBDD88ED736}"/>
    <cellStyle name="Normal 2 2 38" xfId="438" xr:uid="{29828E5D-20E7-42B2-8841-57BA0A0FFCBB}"/>
    <cellStyle name="Normal 2 2 38 10" xfId="23518" xr:uid="{1D8210C9-0BA4-4774-AFCD-95EA3FD89D83}"/>
    <cellStyle name="Normal 2 2 38 11" xfId="43886" xr:uid="{EFA4573F-8CF6-45CC-8508-CABF2326D708}"/>
    <cellStyle name="Normal 2 2 38 2" xfId="1609" xr:uid="{4A0A0B7E-0367-4A20-A661-2CD18A60063D}"/>
    <cellStyle name="Normal 2 2 38 2 10" xfId="44469" xr:uid="{EF1D80C1-F97E-4B88-A29E-8EDA2AE69E64}"/>
    <cellStyle name="Normal 2 2 38 2 2" xfId="4143" xr:uid="{5DB6D8B0-C7A2-49BD-A150-1A7FEA2C6CBA}"/>
    <cellStyle name="Normal 2 2 38 2 2 2" xfId="6991" xr:uid="{2AA28168-0424-42A3-BE20-F4809AC07427}"/>
    <cellStyle name="Normal 2 2 38 2 2 2 2" xfId="15633" xr:uid="{F00FB775-BFED-4A24-B07F-1C4816E42085}"/>
    <cellStyle name="Normal 2 2 38 2 2 2 2 2" xfId="36001" xr:uid="{BFFF3260-2C23-44C9-BB30-D66D50C2B183}"/>
    <cellStyle name="Normal 2 2 38 2 2 2 3" xfId="22420" xr:uid="{503F715B-59BE-43EE-B713-758ECF426D9C}"/>
    <cellStyle name="Normal 2 2 38 2 2 2 3 2" xfId="42788" xr:uid="{16B75721-94CB-450F-A2C6-48A31F3DF67F}"/>
    <cellStyle name="Normal 2 2 38 2 2 2 4" xfId="29209" xr:uid="{BDAF2927-C419-48C9-AB19-6578773AF8A8}"/>
    <cellStyle name="Normal 2 2 38 2 2 2 5" xfId="49577" xr:uid="{F095055D-1470-49DE-9BF0-24256F5034E7}"/>
    <cellStyle name="Normal 2 2 38 2 2 3" xfId="12785" xr:uid="{A0BE7F3B-B17E-4E46-A8D1-69C0D4CDDC4C}"/>
    <cellStyle name="Normal 2 2 38 2 2 3 2" xfId="33153" xr:uid="{97E55A63-CCC2-49E7-A5FA-4AD60084871D}"/>
    <cellStyle name="Normal 2 2 38 2 2 4" xfId="19572" xr:uid="{56FE22A1-71E6-435B-A64E-AE62DE002423}"/>
    <cellStyle name="Normal 2 2 38 2 2 4 2" xfId="39940" xr:uid="{D8B3635D-A491-479D-8592-F70EBC737503}"/>
    <cellStyle name="Normal 2 2 38 2 2 5" xfId="26361" xr:uid="{BA852912-43BD-44F0-A1C7-8658B32C9655}"/>
    <cellStyle name="Normal 2 2 38 2 2 6" xfId="46729" xr:uid="{8F0E2059-B7E5-4355-BEA0-DD49DEFF091B}"/>
    <cellStyle name="Normal 2 2 38 2 2_Exec Drivers" xfId="9033" xr:uid="{4974C245-54A9-4673-9D48-5D99A073B84B}"/>
    <cellStyle name="Normal 2 2 38 2 3" xfId="4855" xr:uid="{3E41FC42-6BD8-4C68-A80E-F2CCAEE3EDC3}"/>
    <cellStyle name="Normal 2 2 38 2 3 2" xfId="7703" xr:uid="{DEA02DB5-7B21-48DF-91AF-FB6C4A22BF21}"/>
    <cellStyle name="Normal 2 2 38 2 3 2 2" xfId="16345" xr:uid="{0E77B095-FDBB-4E4C-ACF1-4721B18FD45F}"/>
    <cellStyle name="Normal 2 2 38 2 3 2 2 2" xfId="36713" xr:uid="{E5E26D4A-CC04-4BF3-9DF2-1F1BC8C9863A}"/>
    <cellStyle name="Normal 2 2 38 2 3 2 3" xfId="23132" xr:uid="{2EDBD94D-760F-4EA4-9338-DCAD03A36804}"/>
    <cellStyle name="Normal 2 2 38 2 3 2 3 2" xfId="43500" xr:uid="{B72D964A-2769-41B6-855D-6EF572343B07}"/>
    <cellStyle name="Normal 2 2 38 2 3 2 4" xfId="29921" xr:uid="{10DC696D-51AF-4B5A-941E-39199576E108}"/>
    <cellStyle name="Normal 2 2 38 2 3 2 5" xfId="50289" xr:uid="{F08E9982-866C-494A-BD5A-2F3365648B0E}"/>
    <cellStyle name="Normal 2 2 38 2 3 3" xfId="13497" xr:uid="{C6388F1E-9D71-4F5F-96B0-26575F7C12EF}"/>
    <cellStyle name="Normal 2 2 38 2 3 3 2" xfId="33865" xr:uid="{1847FDE1-4DBF-4465-B443-E5B50CEF5813}"/>
    <cellStyle name="Normal 2 2 38 2 3 4" xfId="20284" xr:uid="{6FFCEB3F-10E0-4D39-9B5A-4B6CCAD18A93}"/>
    <cellStyle name="Normal 2 2 38 2 3 4 2" xfId="40652" xr:uid="{1438E34B-5A9A-4659-BF73-66A709C9A860}"/>
    <cellStyle name="Normal 2 2 38 2 3 5" xfId="27073" xr:uid="{06445BF8-F23F-43AB-A555-2741C30F9B5F}"/>
    <cellStyle name="Normal 2 2 38 2 3 6" xfId="47441" xr:uid="{92D54927-5E8D-4902-88B5-C110B0164A12}"/>
    <cellStyle name="Normal 2 2 38 2 4" xfId="3395" xr:uid="{9E435589-25FC-4526-9711-2358D4E7C2FC}"/>
    <cellStyle name="Normal 2 2 38 2 4 2" xfId="6279" xr:uid="{2E54D537-C7B7-4603-8471-F7B739EB6775}"/>
    <cellStyle name="Normal 2 2 38 2 4 2 2" xfId="14921" xr:uid="{650257BE-FF08-498D-A84D-A3E67CE4AA02}"/>
    <cellStyle name="Normal 2 2 38 2 4 2 2 2" xfId="35289" xr:uid="{97548919-DB78-41D7-86B5-1D79CE1F09A2}"/>
    <cellStyle name="Normal 2 2 38 2 4 2 3" xfId="21708" xr:uid="{FF2E3741-0CDF-4551-AD81-D6B2F0D2F04A}"/>
    <cellStyle name="Normal 2 2 38 2 4 2 3 2" xfId="42076" xr:uid="{F6A12267-65A6-44EC-9985-B570D581CD41}"/>
    <cellStyle name="Normal 2 2 38 2 4 2 4" xfId="28497" xr:uid="{4ED7A00A-51A7-4CA0-88B1-2A353D1259FD}"/>
    <cellStyle name="Normal 2 2 38 2 4 2 5" xfId="48865" xr:uid="{6B23FB6E-F9C4-4B91-9222-CB13FC00B166}"/>
    <cellStyle name="Normal 2 2 38 2 4 3" xfId="12073" xr:uid="{D2ED48E5-05A7-49CE-AB93-CABBFF0AE627}"/>
    <cellStyle name="Normal 2 2 38 2 4 3 2" xfId="32441" xr:uid="{74F3778B-476A-4341-9D2D-A26F81144D67}"/>
    <cellStyle name="Normal 2 2 38 2 4 4" xfId="18860" xr:uid="{675F8FE5-B9AD-49FB-8A9D-3988267CBDE7}"/>
    <cellStyle name="Normal 2 2 38 2 4 4 2" xfId="39228" xr:uid="{AC2EBCBA-BDBB-4A56-852E-5FBBB47FC005}"/>
    <cellStyle name="Normal 2 2 38 2 4 5" xfId="25649" xr:uid="{2889FED0-6411-45FA-A259-467D1F2464F9}"/>
    <cellStyle name="Normal 2 2 38 2 4 6" xfId="46017" xr:uid="{200C96A6-817C-4BED-A911-744F4AD22A23}"/>
    <cellStyle name="Normal 2 2 38 2 5" xfId="5567" xr:uid="{E766F2F7-2B43-40BC-94A0-CAD2333EFDDC}"/>
    <cellStyle name="Normal 2 2 38 2 5 2" xfId="14209" xr:uid="{C3636CB4-5F5E-4696-87B3-27F6DC804798}"/>
    <cellStyle name="Normal 2 2 38 2 5 2 2" xfId="34577" xr:uid="{637A7081-DDCA-4D66-A15C-954E393A263E}"/>
    <cellStyle name="Normal 2 2 38 2 5 3" xfId="20996" xr:uid="{32CFF34B-E874-43D5-96D2-4557EA131669}"/>
    <cellStyle name="Normal 2 2 38 2 5 3 2" xfId="41364" xr:uid="{4587EC21-4A4E-4B6D-B14F-4DBA23A0A0E8}"/>
    <cellStyle name="Normal 2 2 38 2 5 4" xfId="27785" xr:uid="{3B60C4EB-8DE6-4434-A4DC-46B718AEE1FB}"/>
    <cellStyle name="Normal 2 2 38 2 5 5" xfId="48153" xr:uid="{20FB03F9-175D-46CB-BE1B-DB23AE4E2D07}"/>
    <cellStyle name="Normal 2 2 38 2 6" xfId="2646" xr:uid="{9E0F1FAA-1209-4495-93DC-6DA42BE62CA9}"/>
    <cellStyle name="Normal 2 2 38 2 6 2" xfId="11361" xr:uid="{DE34396E-A4CD-4C80-B8D9-2F3CEBDB8AB7}"/>
    <cellStyle name="Normal 2 2 38 2 6 2 2" xfId="31729" xr:uid="{E3DAC9DA-3EAD-4A1A-A43E-73BCDCC0A166}"/>
    <cellStyle name="Normal 2 2 38 2 6 3" xfId="18148" xr:uid="{49F60198-26D5-474B-8B07-71E646D0D1A1}"/>
    <cellStyle name="Normal 2 2 38 2 6 3 2" xfId="38516" xr:uid="{5E50FCF2-FCCB-4B2F-AFEC-100A3A83D586}"/>
    <cellStyle name="Normal 2 2 38 2 6 4" xfId="24937" xr:uid="{BC15F125-118A-43E7-ABB3-478040E33450}"/>
    <cellStyle name="Normal 2 2 38 2 6 5" xfId="45305" xr:uid="{7006E00C-A725-47B0-B417-2420AEB9C98C}"/>
    <cellStyle name="Normal 2 2 38 2 7" xfId="10525" xr:uid="{FCC068DF-C2F4-4036-A359-03E4C486E955}"/>
    <cellStyle name="Normal 2 2 38 2 7 2" xfId="30893" xr:uid="{B9293767-7F0C-45C6-AEE4-4CC503E19615}"/>
    <cellStyle name="Normal 2 2 38 2 8" xfId="17312" xr:uid="{C2D514B5-FD12-47BA-88DD-2DB9D301244F}"/>
    <cellStyle name="Normal 2 2 38 2 8 2" xfId="37680" xr:uid="{5586BBC1-4CD0-48D9-8CFE-52F7966B62AB}"/>
    <cellStyle name="Normal 2 2 38 2 9" xfId="24101" xr:uid="{DB7327B3-6942-43C0-BEBB-C9EEA1D96F81}"/>
    <cellStyle name="Normal 2 2 38 2_Exec Drivers" xfId="9024" xr:uid="{82F81E5D-279E-4BEE-A022-B8334483F736}"/>
    <cellStyle name="Normal 2 2 38 3" xfId="3644" xr:uid="{729E9A1F-F213-4A8D-8FDD-D0B4DF739EFA}"/>
    <cellStyle name="Normal 2 2 38 3 2" xfId="6528" xr:uid="{FC26D42D-C68B-4F96-BCC5-F06748001306}"/>
    <cellStyle name="Normal 2 2 38 3 2 2" xfId="15170" xr:uid="{A093B7EB-0156-40DF-940D-C79F7A9F9018}"/>
    <cellStyle name="Normal 2 2 38 3 2 2 2" xfId="35538" xr:uid="{812851FE-3516-40FB-BBD7-ED59B2872DA2}"/>
    <cellStyle name="Normal 2 2 38 3 2 3" xfId="21957" xr:uid="{7AF3E042-27A4-4FFE-9654-B172985C2701}"/>
    <cellStyle name="Normal 2 2 38 3 2 3 2" xfId="42325" xr:uid="{FCCD072F-9FAA-449B-AAFB-A574D2EEDE14}"/>
    <cellStyle name="Normal 2 2 38 3 2 4" xfId="28746" xr:uid="{CA4BF2B4-CE45-48BE-9821-1C8BBDAFDDEF}"/>
    <cellStyle name="Normal 2 2 38 3 2 5" xfId="49114" xr:uid="{AD02D20C-2C1B-44CC-9ABB-75A429770F2A}"/>
    <cellStyle name="Normal 2 2 38 3 3" xfId="12322" xr:uid="{BB6A66D6-7F88-4F55-B724-03F7E9CE4B2D}"/>
    <cellStyle name="Normal 2 2 38 3 3 2" xfId="32690" xr:uid="{3743A21B-9850-4816-92E7-82202EA7A443}"/>
    <cellStyle name="Normal 2 2 38 3 4" xfId="19109" xr:uid="{27C6F710-767A-41AF-BDA9-2F46AE505DA6}"/>
    <cellStyle name="Normal 2 2 38 3 4 2" xfId="39477" xr:uid="{53F94117-F76D-424D-96E2-CD1F1C91DBC2}"/>
    <cellStyle name="Normal 2 2 38 3 5" xfId="25898" xr:uid="{C92FDE13-414E-4F89-AC6F-A81779A63FF1}"/>
    <cellStyle name="Normal 2 2 38 3 6" xfId="46266" xr:uid="{08647A6E-F742-4A23-B52B-FCC3C8D09039}"/>
    <cellStyle name="Normal 2 2 38 3_Exec Drivers" xfId="8145" xr:uid="{81C63506-985E-4E87-96EF-8D7C354B88B4}"/>
    <cellStyle name="Normal 2 2 38 4" xfId="4392" xr:uid="{D555C4A4-57C4-460D-AC4E-D6C57DD4505F}"/>
    <cellStyle name="Normal 2 2 38 4 2" xfId="7240" xr:uid="{8D7F07E0-EEFB-42BD-B61D-7DB044D3AA6C}"/>
    <cellStyle name="Normal 2 2 38 4 2 2" xfId="15882" xr:uid="{8DE61596-3E81-4A01-BC20-9F7401AAC21E}"/>
    <cellStyle name="Normal 2 2 38 4 2 2 2" xfId="36250" xr:uid="{BA66D95A-4E51-4559-A08B-A6A6951FD84B}"/>
    <cellStyle name="Normal 2 2 38 4 2 3" xfId="22669" xr:uid="{6948A9A9-D517-4D82-A9F2-7FF7EF0B65DD}"/>
    <cellStyle name="Normal 2 2 38 4 2 3 2" xfId="43037" xr:uid="{094142CF-5A07-4013-A229-8057E1B32D83}"/>
    <cellStyle name="Normal 2 2 38 4 2 4" xfId="29458" xr:uid="{08DFA170-2B51-4EE2-A604-7E496FEAED65}"/>
    <cellStyle name="Normal 2 2 38 4 2 5" xfId="49826" xr:uid="{169DA661-042C-469D-A188-5AF2D8AC4291}"/>
    <cellStyle name="Normal 2 2 38 4 3" xfId="13034" xr:uid="{7AF3B9F5-B55A-40D2-988A-8783E4D315D2}"/>
    <cellStyle name="Normal 2 2 38 4 3 2" xfId="33402" xr:uid="{F437808C-B3E0-4368-9AE6-15EC8110E865}"/>
    <cellStyle name="Normal 2 2 38 4 4" xfId="19821" xr:uid="{844593E5-EF05-4988-918A-15F88D4D8C17}"/>
    <cellStyle name="Normal 2 2 38 4 4 2" xfId="40189" xr:uid="{65AF84F8-B934-4EB6-9BBD-2FC55FC2121F}"/>
    <cellStyle name="Normal 2 2 38 4 5" xfId="26610" xr:uid="{5CBB8703-70E9-4AC5-B7D9-9C8531D0BDE3}"/>
    <cellStyle name="Normal 2 2 38 4 6" xfId="46978" xr:uid="{A3521157-D2EE-46FB-8245-9601D473DE11}"/>
    <cellStyle name="Normal 2 2 38 5" xfId="2896" xr:uid="{1A722D8F-23D7-4A0F-A3CE-58FAC7A3F6D6}"/>
    <cellStyle name="Normal 2 2 38 5 2" xfId="5816" xr:uid="{B1DBC2C5-D2D8-41AB-A019-FCE12AE0C7CC}"/>
    <cellStyle name="Normal 2 2 38 5 2 2" xfId="14458" xr:uid="{03B46C80-2381-4DB9-92A3-3F31074EB263}"/>
    <cellStyle name="Normal 2 2 38 5 2 2 2" xfId="34826" xr:uid="{362A9A9B-7596-4C79-A3BB-B6EE671F1628}"/>
    <cellStyle name="Normal 2 2 38 5 2 3" xfId="21245" xr:uid="{06A9E42A-58C7-4E29-926F-99EA234E6164}"/>
    <cellStyle name="Normal 2 2 38 5 2 3 2" xfId="41613" xr:uid="{1484577E-1428-4E0A-A5D2-EDFD01CC574E}"/>
    <cellStyle name="Normal 2 2 38 5 2 4" xfId="28034" xr:uid="{5A7591D8-1C72-4CB8-A7DD-48CC773587AD}"/>
    <cellStyle name="Normal 2 2 38 5 2 5" xfId="48402" xr:uid="{68CDFF0B-7E33-4216-BCD5-1912CA031E83}"/>
    <cellStyle name="Normal 2 2 38 5 3" xfId="11610" xr:uid="{967FF177-18E2-4164-B51B-E81F512A546B}"/>
    <cellStyle name="Normal 2 2 38 5 3 2" xfId="31978" xr:uid="{9795F10B-32E6-48B7-88D1-610B2715C1BE}"/>
    <cellStyle name="Normal 2 2 38 5 4" xfId="18397" xr:uid="{614BE65A-0C17-44DE-9A17-1A00223F6460}"/>
    <cellStyle name="Normal 2 2 38 5 4 2" xfId="38765" xr:uid="{65BBB3A0-432C-47A7-ACFD-8E84918313B3}"/>
    <cellStyle name="Normal 2 2 38 5 5" xfId="25186" xr:uid="{1A9F1BDE-E199-416D-95B2-4C6477505CAB}"/>
    <cellStyle name="Normal 2 2 38 5 6" xfId="45554" xr:uid="{F984D960-91AD-4FE7-A4F9-AF8135C934B3}"/>
    <cellStyle name="Normal 2 2 38 6" xfId="5104" xr:uid="{4017E050-4B52-4C49-8F9B-DB4518A23EA9}"/>
    <cellStyle name="Normal 2 2 38 6 2" xfId="13746" xr:uid="{9E8EEC96-EA1C-45A8-B45D-B57FC8ADAB2B}"/>
    <cellStyle name="Normal 2 2 38 6 2 2" xfId="34114" xr:uid="{FDCA32CC-E281-4965-9894-55FE23846003}"/>
    <cellStyle name="Normal 2 2 38 6 3" xfId="20533" xr:uid="{EC6E3914-BC8D-4EBB-9190-81971C474801}"/>
    <cellStyle name="Normal 2 2 38 6 3 2" xfId="40901" xr:uid="{34E02EB8-9A8D-4449-B9B0-017F60583CBD}"/>
    <cellStyle name="Normal 2 2 38 6 4" xfId="27322" xr:uid="{F92F049C-44F9-47D8-A6BF-7542E61FCC59}"/>
    <cellStyle name="Normal 2 2 38 6 5" xfId="47690" xr:uid="{EA092472-C77E-4042-895F-5145FDDF4320}"/>
    <cellStyle name="Normal 2 2 38 7" xfId="2017" xr:uid="{A89FA423-166B-44E5-8199-BA5AA7CC9386}"/>
    <cellStyle name="Normal 2 2 38 7 2" xfId="10898" xr:uid="{B8F15774-47C9-4352-8A05-54965CC7266A}"/>
    <cellStyle name="Normal 2 2 38 7 2 2" xfId="31266" xr:uid="{810E519C-4A0D-4477-A5AD-8A7AB073FC8C}"/>
    <cellStyle name="Normal 2 2 38 7 3" xfId="17685" xr:uid="{12A21B65-3651-4A2D-9848-12F74621CBAC}"/>
    <cellStyle name="Normal 2 2 38 7 3 2" xfId="38053" xr:uid="{C0A6F9AB-69B6-44FA-9049-16934E02F8AB}"/>
    <cellStyle name="Normal 2 2 38 7 4" xfId="24474" xr:uid="{DC954D23-A3BF-4731-9D3F-3B8A56F99D01}"/>
    <cellStyle name="Normal 2 2 38 7 5" xfId="44842" xr:uid="{DAB7A906-FE47-458C-952D-44B860C7DDBF}"/>
    <cellStyle name="Normal 2 2 38 8" xfId="9941" xr:uid="{355193B9-EF44-447D-8590-D61A0A7BF8B9}"/>
    <cellStyle name="Normal 2 2 38 8 2" xfId="30309" xr:uid="{A71D8B2E-66D5-4F6B-BC0A-E0553EAA40B6}"/>
    <cellStyle name="Normal 2 2 38 9" xfId="16729" xr:uid="{00961CC4-B118-4C23-A817-2CE6C501FE40}"/>
    <cellStyle name="Normal 2 2 38 9 2" xfId="37097" xr:uid="{BBA6DB9A-69B0-4C63-80F3-A7107C9CC4D3}"/>
    <cellStyle name="Normal 2 2 38_Exec Drivers" xfId="9384" xr:uid="{D704D1CD-4C92-4813-B7AE-81EF29C2CA6B}"/>
    <cellStyle name="Normal 2 2 39" xfId="458" xr:uid="{D556F57A-DC00-4DD6-AC0A-899454C3C81A}"/>
    <cellStyle name="Normal 2 2 39 10" xfId="23530" xr:uid="{0CEADF43-07B8-4CC4-8337-DAC498E2AC3E}"/>
    <cellStyle name="Normal 2 2 39 11" xfId="43898" xr:uid="{1DB8C2D9-A2C5-4329-892A-430E2AFE2C44}"/>
    <cellStyle name="Normal 2 2 39 2" xfId="1621" xr:uid="{E5CD7F2F-8E87-4C7C-9D41-F74CF871A2F9}"/>
    <cellStyle name="Normal 2 2 39 2 10" xfId="44481" xr:uid="{08E62821-5176-40AD-93DE-59BB62EB5D0C}"/>
    <cellStyle name="Normal 2 2 39 2 2" xfId="4155" xr:uid="{744230F3-7DF7-44BF-AD34-CCE7D3718945}"/>
    <cellStyle name="Normal 2 2 39 2 2 2" xfId="7003" xr:uid="{4B2C8258-7B27-426B-8849-F1A7853DC191}"/>
    <cellStyle name="Normal 2 2 39 2 2 2 2" xfId="15645" xr:uid="{AD610B32-41FF-483E-AEE4-8737BC3D2CC9}"/>
    <cellStyle name="Normal 2 2 39 2 2 2 2 2" xfId="36013" xr:uid="{99434EAC-D54F-432F-8A81-EB6534C36580}"/>
    <cellStyle name="Normal 2 2 39 2 2 2 3" xfId="22432" xr:uid="{DBE96BA0-2692-4E2C-A28F-D2491C64BD82}"/>
    <cellStyle name="Normal 2 2 39 2 2 2 3 2" xfId="42800" xr:uid="{77AE83AC-C57E-4BD8-9F63-0920C548ADF2}"/>
    <cellStyle name="Normal 2 2 39 2 2 2 4" xfId="29221" xr:uid="{E250EF87-5776-45D6-B690-ADDE2C68394E}"/>
    <cellStyle name="Normal 2 2 39 2 2 2 5" xfId="49589" xr:uid="{1BA806BF-F7AD-4CE1-8A8B-89E1C6522148}"/>
    <cellStyle name="Normal 2 2 39 2 2 3" xfId="12797" xr:uid="{AFDE9B6E-802C-4484-B760-A0F497E0E3A7}"/>
    <cellStyle name="Normal 2 2 39 2 2 3 2" xfId="33165" xr:uid="{E3D21868-1C1C-4CF7-8637-2BC5DB037487}"/>
    <cellStyle name="Normal 2 2 39 2 2 4" xfId="19584" xr:uid="{5406FED2-5FF3-4406-BAB7-692894F835A6}"/>
    <cellStyle name="Normal 2 2 39 2 2 4 2" xfId="39952" xr:uid="{84381E45-8F70-448A-AE84-EB5DFDD5DAAA}"/>
    <cellStyle name="Normal 2 2 39 2 2 5" xfId="26373" xr:uid="{8CEABAA0-C4DF-4D39-9C33-0D93C85F3C9E}"/>
    <cellStyle name="Normal 2 2 39 2 2 6" xfId="46741" xr:uid="{288C9ADA-4A68-4E35-B03E-CB1C1E4275F0}"/>
    <cellStyle name="Normal 2 2 39 2 2_Exec Drivers" xfId="8128" xr:uid="{5946793B-5432-4BBD-A10C-4B92E67619C9}"/>
    <cellStyle name="Normal 2 2 39 2 3" xfId="4867" xr:uid="{342A2C08-F076-4018-97C4-70ADBF43360A}"/>
    <cellStyle name="Normal 2 2 39 2 3 2" xfId="7715" xr:uid="{52D15834-ADA4-4D02-8446-E05642523863}"/>
    <cellStyle name="Normal 2 2 39 2 3 2 2" xfId="16357" xr:uid="{28CF027F-4E0B-4CCE-B029-6E149573DA87}"/>
    <cellStyle name="Normal 2 2 39 2 3 2 2 2" xfId="36725" xr:uid="{9A54AEF3-52F6-4D50-96E3-DEBCE39F25FE}"/>
    <cellStyle name="Normal 2 2 39 2 3 2 3" xfId="23144" xr:uid="{9D6EBF0F-276E-478B-8AC1-258981101692}"/>
    <cellStyle name="Normal 2 2 39 2 3 2 3 2" xfId="43512" xr:uid="{9237C583-D6FB-481E-BE07-501A2FD5429D}"/>
    <cellStyle name="Normal 2 2 39 2 3 2 4" xfId="29933" xr:uid="{CAB06FE3-C037-44A8-93FC-0987D32ADF38}"/>
    <cellStyle name="Normal 2 2 39 2 3 2 5" xfId="50301" xr:uid="{64892B5B-82A5-4AF5-A739-9783CFEED6EF}"/>
    <cellStyle name="Normal 2 2 39 2 3 3" xfId="13509" xr:uid="{7A093D3D-119E-47CD-A45A-C998FAF55B34}"/>
    <cellStyle name="Normal 2 2 39 2 3 3 2" xfId="33877" xr:uid="{9A7AFEA5-38DF-445F-AC4D-DE7A01E1EFBB}"/>
    <cellStyle name="Normal 2 2 39 2 3 4" xfId="20296" xr:uid="{18AC7FD3-2E6D-4B72-B1BA-9C5B2EB3D886}"/>
    <cellStyle name="Normal 2 2 39 2 3 4 2" xfId="40664" xr:uid="{763F1DFD-3241-4F35-926D-7513130803BC}"/>
    <cellStyle name="Normal 2 2 39 2 3 5" xfId="27085" xr:uid="{927824D5-25FB-43E3-B42B-861742971952}"/>
    <cellStyle name="Normal 2 2 39 2 3 6" xfId="47453" xr:uid="{11BFD6A8-CD16-47F2-9C9C-85B95823A338}"/>
    <cellStyle name="Normal 2 2 39 2 4" xfId="3407" xr:uid="{4051B13D-6F7F-4F61-869B-92D5D6E6FBE8}"/>
    <cellStyle name="Normal 2 2 39 2 4 2" xfId="6291" xr:uid="{1E2E0F82-BFC6-46BA-9A39-74711362E2F7}"/>
    <cellStyle name="Normal 2 2 39 2 4 2 2" xfId="14933" xr:uid="{0B651C0D-1066-4B3D-87B3-B36182A91EA1}"/>
    <cellStyle name="Normal 2 2 39 2 4 2 2 2" xfId="35301" xr:uid="{FEC30426-0AAA-4027-8CEC-59926BD517F6}"/>
    <cellStyle name="Normal 2 2 39 2 4 2 3" xfId="21720" xr:uid="{1CFAE184-2050-468C-8A25-F9F7DBF7347A}"/>
    <cellStyle name="Normal 2 2 39 2 4 2 3 2" xfId="42088" xr:uid="{CAB5C16F-12B9-4C30-9042-91E912C16736}"/>
    <cellStyle name="Normal 2 2 39 2 4 2 4" xfId="28509" xr:uid="{63726976-46CF-4F71-8C46-47B1342AEB47}"/>
    <cellStyle name="Normal 2 2 39 2 4 2 5" xfId="48877" xr:uid="{D430E395-7A87-4740-B1D8-DD16F5072D21}"/>
    <cellStyle name="Normal 2 2 39 2 4 3" xfId="12085" xr:uid="{9D92CD18-A9DB-48A8-8FAB-B712CFAFAB3D}"/>
    <cellStyle name="Normal 2 2 39 2 4 3 2" xfId="32453" xr:uid="{12888298-18B5-4595-8C96-22F7665E3B91}"/>
    <cellStyle name="Normal 2 2 39 2 4 4" xfId="18872" xr:uid="{D4C35015-6B08-437E-9414-19C8C5EC7DF4}"/>
    <cellStyle name="Normal 2 2 39 2 4 4 2" xfId="39240" xr:uid="{D7D5493A-9372-4493-AFCE-0EA549ABE17D}"/>
    <cellStyle name="Normal 2 2 39 2 4 5" xfId="25661" xr:uid="{7786E27D-867D-4490-8C40-62C3615BAA74}"/>
    <cellStyle name="Normal 2 2 39 2 4 6" xfId="46029" xr:uid="{CA3A9B89-F11D-44B6-A856-7C6453D2D599}"/>
    <cellStyle name="Normal 2 2 39 2 5" xfId="5579" xr:uid="{58BB013D-B637-4C28-BE84-8F85354927E1}"/>
    <cellStyle name="Normal 2 2 39 2 5 2" xfId="14221" xr:uid="{8AC03D31-9CC2-4D3A-A1EA-1517EBBF2F44}"/>
    <cellStyle name="Normal 2 2 39 2 5 2 2" xfId="34589" xr:uid="{C259DE3D-C72E-4B60-BFAD-DE25F7BB3ECB}"/>
    <cellStyle name="Normal 2 2 39 2 5 3" xfId="21008" xr:uid="{8E4464F2-2EF5-4D11-9277-B3D31910FEE6}"/>
    <cellStyle name="Normal 2 2 39 2 5 3 2" xfId="41376" xr:uid="{63476B7A-D55F-4BC7-BFF1-8B633922037B}"/>
    <cellStyle name="Normal 2 2 39 2 5 4" xfId="27797" xr:uid="{EE75D6A9-E21A-4097-9929-280B55DCC49C}"/>
    <cellStyle name="Normal 2 2 39 2 5 5" xfId="48165" xr:uid="{75F5E6B8-00CC-40F5-9641-64B0F57F432F}"/>
    <cellStyle name="Normal 2 2 39 2 6" xfId="2658" xr:uid="{8354DD55-2918-4E03-9AED-5048800B4027}"/>
    <cellStyle name="Normal 2 2 39 2 6 2" xfId="11373" xr:uid="{AA04CF73-BB1C-4726-9895-849937095785}"/>
    <cellStyle name="Normal 2 2 39 2 6 2 2" xfId="31741" xr:uid="{164154AC-5D03-4583-87D1-D58C77A3CCF6}"/>
    <cellStyle name="Normal 2 2 39 2 6 3" xfId="18160" xr:uid="{C840D5D0-BEE7-40C3-B4F8-87041EEEBEF7}"/>
    <cellStyle name="Normal 2 2 39 2 6 3 2" xfId="38528" xr:uid="{E5E20BC0-3F61-4DC8-8F50-B66BBA59FBDD}"/>
    <cellStyle name="Normal 2 2 39 2 6 4" xfId="24949" xr:uid="{E9CE87FD-CE57-4E67-9BD7-40E9B7BCA046}"/>
    <cellStyle name="Normal 2 2 39 2 6 5" xfId="45317" xr:uid="{4A75A3D0-19DD-41BA-BFB1-7A05075E852C}"/>
    <cellStyle name="Normal 2 2 39 2 7" xfId="10537" xr:uid="{4C2DD72D-D632-4BAF-A856-49CA556A20EB}"/>
    <cellStyle name="Normal 2 2 39 2 7 2" xfId="30905" xr:uid="{0629BDF9-223D-429C-AEB6-06C13101E7EA}"/>
    <cellStyle name="Normal 2 2 39 2 8" xfId="17324" xr:uid="{8A4FF43E-D65A-4EBA-B44C-CC3240693976}"/>
    <cellStyle name="Normal 2 2 39 2 8 2" xfId="37692" xr:uid="{9C621A96-AD1E-4472-A3D5-74B8BA9A3C3C}"/>
    <cellStyle name="Normal 2 2 39 2 9" xfId="24113" xr:uid="{2D0F4128-073B-4FA9-AFCD-5F485FBFCA79}"/>
    <cellStyle name="Normal 2 2 39 2_Exec Drivers" xfId="9212" xr:uid="{925E2185-6F36-4586-9489-9AA391BB61AC}"/>
    <cellStyle name="Normal 2 2 39 3" xfId="3645" xr:uid="{3C0B918E-73F3-48B3-A654-86CDF45D9B41}"/>
    <cellStyle name="Normal 2 2 39 3 2" xfId="6529" xr:uid="{1AC9F87D-3FF9-4E59-B78B-AF1093F39C6D}"/>
    <cellStyle name="Normal 2 2 39 3 2 2" xfId="15171" xr:uid="{0F6A1ECE-0FC5-49E5-92C2-E10270B8DA69}"/>
    <cellStyle name="Normal 2 2 39 3 2 2 2" xfId="35539" xr:uid="{23C23671-FF5F-4838-9F9A-056CD2D476AD}"/>
    <cellStyle name="Normal 2 2 39 3 2 3" xfId="21958" xr:uid="{E19092CF-6A5B-42EF-B7F5-2E808F4DCD2B}"/>
    <cellStyle name="Normal 2 2 39 3 2 3 2" xfId="42326" xr:uid="{BC82BDC5-8763-4E02-A800-021B072D1F38}"/>
    <cellStyle name="Normal 2 2 39 3 2 4" xfId="28747" xr:uid="{5510CF0E-5C02-43E7-9000-DA08FC5324D2}"/>
    <cellStyle name="Normal 2 2 39 3 2 5" xfId="49115" xr:uid="{E4FF0E51-A5D7-420E-8B51-CB5F96D10D9C}"/>
    <cellStyle name="Normal 2 2 39 3 3" xfId="12323" xr:uid="{8BF2A6CC-E64E-48D2-B6FD-E029B733F7F7}"/>
    <cellStyle name="Normal 2 2 39 3 3 2" xfId="32691" xr:uid="{1B63C546-9D82-43C9-A943-88ED13DA9C86}"/>
    <cellStyle name="Normal 2 2 39 3 4" xfId="19110" xr:uid="{50F540B5-01E4-4DEA-90EE-876C0E7562B4}"/>
    <cellStyle name="Normal 2 2 39 3 4 2" xfId="39478" xr:uid="{1CD27498-B00D-4B63-9BF7-2D2BAF2AA15C}"/>
    <cellStyle name="Normal 2 2 39 3 5" xfId="25899" xr:uid="{4882921F-520C-4C52-A7BB-ED82AB798596}"/>
    <cellStyle name="Normal 2 2 39 3 6" xfId="46267" xr:uid="{9230A119-B152-45A6-98B6-766EC418F3B1}"/>
    <cellStyle name="Normal 2 2 39 3_Exec Drivers" xfId="8280" xr:uid="{F898D0D8-DCE6-419A-AE75-287E3452FFD0}"/>
    <cellStyle name="Normal 2 2 39 4" xfId="4393" xr:uid="{78FA4542-4A6A-4C28-862B-DFBFDA7A6BBF}"/>
    <cellStyle name="Normal 2 2 39 4 2" xfId="7241" xr:uid="{2D7DB5E3-0819-42E6-8A9C-1FF51370C9A1}"/>
    <cellStyle name="Normal 2 2 39 4 2 2" xfId="15883" xr:uid="{2EBCA521-8687-450D-80B7-7930C43DFE59}"/>
    <cellStyle name="Normal 2 2 39 4 2 2 2" xfId="36251" xr:uid="{0A6F00FE-D129-4475-BF9A-67934FCD8B7B}"/>
    <cellStyle name="Normal 2 2 39 4 2 3" xfId="22670" xr:uid="{7D555279-4A1E-496E-84AF-D10DE485403C}"/>
    <cellStyle name="Normal 2 2 39 4 2 3 2" xfId="43038" xr:uid="{72C8D68F-C4C7-44F8-9E44-28F2B5BC4338}"/>
    <cellStyle name="Normal 2 2 39 4 2 4" xfId="29459" xr:uid="{5A95923F-D32F-46DC-BB26-B81170D5A32A}"/>
    <cellStyle name="Normal 2 2 39 4 2 5" xfId="49827" xr:uid="{A5994F84-ED88-47AA-A150-6AAC12B32FD5}"/>
    <cellStyle name="Normal 2 2 39 4 3" xfId="13035" xr:uid="{039AAD64-90ED-4896-8EEA-B2237D25D457}"/>
    <cellStyle name="Normal 2 2 39 4 3 2" xfId="33403" xr:uid="{7FEE737D-483F-41B3-8531-0F4E88822C0B}"/>
    <cellStyle name="Normal 2 2 39 4 4" xfId="19822" xr:uid="{F71AC92B-0208-4B40-84AC-28CE44635248}"/>
    <cellStyle name="Normal 2 2 39 4 4 2" xfId="40190" xr:uid="{4117CB37-64B5-46C1-B657-0EB095CFB75F}"/>
    <cellStyle name="Normal 2 2 39 4 5" xfId="26611" xr:uid="{4EC1370C-CD07-478D-BB0A-574F6D266CA6}"/>
    <cellStyle name="Normal 2 2 39 4 6" xfId="46979" xr:uid="{6AFA60C5-753A-4533-AB37-388B636C2FB9}"/>
    <cellStyle name="Normal 2 2 39 5" xfId="2897" xr:uid="{97B00224-C579-41EC-A33D-CA26D2E9502B}"/>
    <cellStyle name="Normal 2 2 39 5 2" xfId="5817" xr:uid="{D331BD9F-0145-4F16-88B3-0C080CB9030F}"/>
    <cellStyle name="Normal 2 2 39 5 2 2" xfId="14459" xr:uid="{3CD6A65D-0D0F-4E34-9ACC-006A2D27A968}"/>
    <cellStyle name="Normal 2 2 39 5 2 2 2" xfId="34827" xr:uid="{ECFBB2A5-CAF1-4F8A-817C-395D3C96D27D}"/>
    <cellStyle name="Normal 2 2 39 5 2 3" xfId="21246" xr:uid="{867262DD-0D1B-4DA6-9DCC-473AC094A185}"/>
    <cellStyle name="Normal 2 2 39 5 2 3 2" xfId="41614" xr:uid="{ACFA6F34-334C-4E30-9823-FB41214B93B1}"/>
    <cellStyle name="Normal 2 2 39 5 2 4" xfId="28035" xr:uid="{37A9A319-571F-4624-99C9-F023F486FABB}"/>
    <cellStyle name="Normal 2 2 39 5 2 5" xfId="48403" xr:uid="{062B43C0-7777-416E-9BE3-58D18E6010C4}"/>
    <cellStyle name="Normal 2 2 39 5 3" xfId="11611" xr:uid="{E48161D7-25EB-4EFE-9DFA-4EAE9B51AF9D}"/>
    <cellStyle name="Normal 2 2 39 5 3 2" xfId="31979" xr:uid="{1D46116F-E533-436A-8D0F-413DBDB70B3A}"/>
    <cellStyle name="Normal 2 2 39 5 4" xfId="18398" xr:uid="{289CF619-F64C-4DCE-A02F-294563498C6F}"/>
    <cellStyle name="Normal 2 2 39 5 4 2" xfId="38766" xr:uid="{C419E5C5-2C03-4629-B947-C85E66EB60F0}"/>
    <cellStyle name="Normal 2 2 39 5 5" xfId="25187" xr:uid="{B1F4E671-880A-4D16-B496-302C829254E2}"/>
    <cellStyle name="Normal 2 2 39 5 6" xfId="45555" xr:uid="{6F6E7C28-597A-451C-BCC2-D846C8621B25}"/>
    <cellStyle name="Normal 2 2 39 6" xfId="5105" xr:uid="{A60C529A-081C-408D-854D-5E26305E5303}"/>
    <cellStyle name="Normal 2 2 39 6 2" xfId="13747" xr:uid="{E5FFD226-650E-434F-A754-CEC7F5DEDC0B}"/>
    <cellStyle name="Normal 2 2 39 6 2 2" xfId="34115" xr:uid="{3F24F0FF-FC6F-42F0-850F-60DD1C0C062B}"/>
    <cellStyle name="Normal 2 2 39 6 3" xfId="20534" xr:uid="{CDBD7BD3-B36C-4EA6-97CE-B5875A1D8EED}"/>
    <cellStyle name="Normal 2 2 39 6 3 2" xfId="40902" xr:uid="{8B31129B-C6CD-4873-8097-FD6917A50F4C}"/>
    <cellStyle name="Normal 2 2 39 6 4" xfId="27323" xr:uid="{5CD18BAC-2A35-43B3-B951-2C38E78266B2}"/>
    <cellStyle name="Normal 2 2 39 6 5" xfId="47691" xr:uid="{F97F7C2A-2BA4-4DB5-8D66-597D6A4DCBC6}"/>
    <cellStyle name="Normal 2 2 39 7" xfId="2018" xr:uid="{009088E0-F9A7-47EB-A632-8615B0F44199}"/>
    <cellStyle name="Normal 2 2 39 7 2" xfId="10899" xr:uid="{83FC5CC2-6E4F-45A1-A0B4-26FD1495A222}"/>
    <cellStyle name="Normal 2 2 39 7 2 2" xfId="31267" xr:uid="{F4093729-E86C-481D-8DDB-385419E87D9B}"/>
    <cellStyle name="Normal 2 2 39 7 3" xfId="17686" xr:uid="{E5671740-62F5-4EF6-B1C0-23A0ED72D6D1}"/>
    <cellStyle name="Normal 2 2 39 7 3 2" xfId="38054" xr:uid="{33D6C6E3-5BD8-48C3-A4EC-A6BD81E3D64A}"/>
    <cellStyle name="Normal 2 2 39 7 4" xfId="24475" xr:uid="{DBBCC313-C4A3-4470-8F3D-E2641AC1B91E}"/>
    <cellStyle name="Normal 2 2 39 7 5" xfId="44843" xr:uid="{8517AFFC-4EF6-406A-9809-2598ACF29FC0}"/>
    <cellStyle name="Normal 2 2 39 8" xfId="9953" xr:uid="{F4D13A99-5C2B-4F97-9261-9C12379C1ECE}"/>
    <cellStyle name="Normal 2 2 39 8 2" xfId="30321" xr:uid="{B62E351A-C4F8-4D03-9DA0-36F6F1732585}"/>
    <cellStyle name="Normal 2 2 39 9" xfId="16741" xr:uid="{2E779CA2-754B-4AF5-ACAD-8E9AB7D147A3}"/>
    <cellStyle name="Normal 2 2 39 9 2" xfId="37109" xr:uid="{ACFD1C53-730E-46FB-9CB8-04BAE63DE40C}"/>
    <cellStyle name="Normal 2 2 39_Exec Drivers" xfId="8566" xr:uid="{B68EE073-BE07-48E2-A65E-B0EC802144C5}"/>
    <cellStyle name="Normal 2 2 4" xfId="31" xr:uid="{4E2DBF3C-27A5-4150-A04D-4DA5255B4480}"/>
    <cellStyle name="Normal 2 2 40" xfId="2368" xr:uid="{CC494536-4343-435B-87E4-8FDC16579316}"/>
    <cellStyle name="Normal 2 2 40 2" xfId="3880" xr:uid="{89A6E0B9-4644-444D-BDB3-7E22D78F60DB}"/>
    <cellStyle name="Normal 2 2 40 2 2" xfId="6764" xr:uid="{F00A31DF-1736-4C0A-AA89-7EC7DF9588D2}"/>
    <cellStyle name="Normal 2 2 40 2 2 2" xfId="15406" xr:uid="{ADFC4356-A33E-4632-BA41-1CF420FB387B}"/>
    <cellStyle name="Normal 2 2 40 2 2 2 2" xfId="35774" xr:uid="{D5421D70-BA5E-4972-AAB3-C2325A3C3057}"/>
    <cellStyle name="Normal 2 2 40 2 2 3" xfId="22193" xr:uid="{30018C6E-9666-4363-9F82-6EE8DFAF40F9}"/>
    <cellStyle name="Normal 2 2 40 2 2 3 2" xfId="42561" xr:uid="{23212B92-EE19-4ED7-B192-8052FEF07A2E}"/>
    <cellStyle name="Normal 2 2 40 2 2 4" xfId="28982" xr:uid="{75F822F1-CE26-4928-86A9-2DC9FB8B83AD}"/>
    <cellStyle name="Normal 2 2 40 2 2 5" xfId="49350" xr:uid="{913C6DE8-AE40-4B3A-838E-1EFDC4CD1198}"/>
    <cellStyle name="Normal 2 2 40 2 3" xfId="12558" xr:uid="{EE1EC9A5-C456-4551-B413-52E162D33223}"/>
    <cellStyle name="Normal 2 2 40 2 3 2" xfId="32926" xr:uid="{4888188F-1324-4FCF-97AF-32ADD2A12DD6}"/>
    <cellStyle name="Normal 2 2 40 2 4" xfId="19345" xr:uid="{94DC9389-AAA8-4BC2-94E5-DE5AB8A11BA0}"/>
    <cellStyle name="Normal 2 2 40 2 4 2" xfId="39713" xr:uid="{D85A75A4-0D1B-449D-A3DB-E5F97B9FF236}"/>
    <cellStyle name="Normal 2 2 40 2 5" xfId="26134" xr:uid="{033CC9C6-201B-441F-A4DE-9CA4E7B3B37D}"/>
    <cellStyle name="Normal 2 2 40 2 6" xfId="46502" xr:uid="{47F70264-5D55-4147-923C-E6DFADA05A24}"/>
    <cellStyle name="Normal 2 2 40 3" xfId="4628" xr:uid="{C8F6E2B0-C3FF-461F-9C1D-B3F7B0C034EA}"/>
    <cellStyle name="Normal 2 2 40 3 2" xfId="7476" xr:uid="{D89311C4-B750-4DDF-A6BB-DED7ABF03571}"/>
    <cellStyle name="Normal 2 2 40 3 2 2" xfId="16118" xr:uid="{D3CA3E4A-66FB-4EDD-977C-15A060175ACB}"/>
    <cellStyle name="Normal 2 2 40 3 2 2 2" xfId="36486" xr:uid="{C4E19685-C30D-419F-BD0E-D0FB573747E7}"/>
    <cellStyle name="Normal 2 2 40 3 2 3" xfId="22905" xr:uid="{3772AB17-A6B3-47DD-8045-C50C9CCD7098}"/>
    <cellStyle name="Normal 2 2 40 3 2 3 2" xfId="43273" xr:uid="{F38F06D2-37E2-4737-B85F-8D320AB500DF}"/>
    <cellStyle name="Normal 2 2 40 3 2 4" xfId="29694" xr:uid="{767777D3-C7D0-4F7D-A836-CE132EF62231}"/>
    <cellStyle name="Normal 2 2 40 3 2 5" xfId="50062" xr:uid="{B5B0F22A-2D9F-4463-9658-7BE4EA853DBE}"/>
    <cellStyle name="Normal 2 2 40 3 3" xfId="13270" xr:uid="{E7D4CD76-F3F4-468E-92E5-C499CF933178}"/>
    <cellStyle name="Normal 2 2 40 3 3 2" xfId="33638" xr:uid="{4957E16F-D77C-4156-AE36-E86B5D15187A}"/>
    <cellStyle name="Normal 2 2 40 3 4" xfId="20057" xr:uid="{AEDFD0F4-E7F1-46A1-9C78-27136C1509B2}"/>
    <cellStyle name="Normal 2 2 40 3 4 2" xfId="40425" xr:uid="{DD7DD51C-089B-4DEC-9582-C134573B2DF6}"/>
    <cellStyle name="Normal 2 2 40 3 5" xfId="26846" xr:uid="{950C7CB1-04B0-4DE7-B272-A2BAB6AA5482}"/>
    <cellStyle name="Normal 2 2 40 3 6" xfId="47214" xr:uid="{F8E73F34-22EF-477D-B4A0-F3FD42A3DEEC}"/>
    <cellStyle name="Normal 2 2 40 4" xfId="3132" xr:uid="{E43BF211-D4F0-4466-BDD3-689CC44BCB51}"/>
    <cellStyle name="Normal 2 2 40 4 2" xfId="6052" xr:uid="{54EE94EC-E203-4FF7-9788-754EBB629177}"/>
    <cellStyle name="Normal 2 2 40 4 2 2" xfId="14694" xr:uid="{C9C23672-3CA2-4919-896D-AE0D78387B99}"/>
    <cellStyle name="Normal 2 2 40 4 2 2 2" xfId="35062" xr:uid="{A5DF4C48-A757-479A-AC70-38B0C1C5ADCA}"/>
    <cellStyle name="Normal 2 2 40 4 2 3" xfId="21481" xr:uid="{E001FEE6-566D-4F00-B0EC-C750D46A8826}"/>
    <cellStyle name="Normal 2 2 40 4 2 3 2" xfId="41849" xr:uid="{0404B18D-64A0-4990-A08F-DA862A51FA26}"/>
    <cellStyle name="Normal 2 2 40 4 2 4" xfId="28270" xr:uid="{04CA8DF9-D7CC-48FE-920E-171B1DC9DE6B}"/>
    <cellStyle name="Normal 2 2 40 4 2 5" xfId="48638" xr:uid="{25455311-D6DC-42E7-8DC7-92CA2251A217}"/>
    <cellStyle name="Normal 2 2 40 4 3" xfId="11846" xr:uid="{500F2C7D-BF33-4191-9D23-4319576E4001}"/>
    <cellStyle name="Normal 2 2 40 4 3 2" xfId="32214" xr:uid="{8BCAB4E5-1EA3-4B49-8752-3FFBE4B0440E}"/>
    <cellStyle name="Normal 2 2 40 4 4" xfId="18633" xr:uid="{E3551732-3DD4-4746-8284-91CD1E0DFF7A}"/>
    <cellStyle name="Normal 2 2 40 4 4 2" xfId="39001" xr:uid="{1413011F-A327-43F6-9B8E-151054CBF5E7}"/>
    <cellStyle name="Normal 2 2 40 4 5" xfId="25422" xr:uid="{4165F559-1621-4414-B9DE-B2EA4AB02F88}"/>
    <cellStyle name="Normal 2 2 40 4 6" xfId="45790" xr:uid="{E6145ECD-37AF-4746-8870-9E22D5DA6FB3}"/>
    <cellStyle name="Normal 2 2 40 5" xfId="5340" xr:uid="{1F682AAD-8446-4456-8D11-FFA8B0B74100}"/>
    <cellStyle name="Normal 2 2 40 5 2" xfId="13982" xr:uid="{C5DF27E8-2522-4E58-A4A0-C26202787A9A}"/>
    <cellStyle name="Normal 2 2 40 5 2 2" xfId="34350" xr:uid="{D6C216EB-7D76-4527-9FC5-6527879BC9B3}"/>
    <cellStyle name="Normal 2 2 40 5 3" xfId="20769" xr:uid="{A1CF12D0-3CF2-4240-A5F1-20208CF8D2E1}"/>
    <cellStyle name="Normal 2 2 40 5 3 2" xfId="41137" xr:uid="{08CE58D9-716E-42C3-9B95-221CD1098E60}"/>
    <cellStyle name="Normal 2 2 40 5 4" xfId="27558" xr:uid="{DD1CE5AE-7593-4941-9712-59CFDD168DE0}"/>
    <cellStyle name="Normal 2 2 40 5 5" xfId="47926" xr:uid="{A1BCC578-4649-4955-929F-9AC7A6412106}"/>
    <cellStyle name="Normal 2 2 40 6" xfId="11134" xr:uid="{2B5D0860-AE23-41D9-8F3B-9AE6C9271BB9}"/>
    <cellStyle name="Normal 2 2 40 6 2" xfId="31502" xr:uid="{67A9CA1D-545D-4262-80A9-DFE7298A3989}"/>
    <cellStyle name="Normal 2 2 40 7" xfId="17921" xr:uid="{191607B4-106D-4487-9624-75C670F6942D}"/>
    <cellStyle name="Normal 2 2 40 7 2" xfId="38289" xr:uid="{7AEE5736-E83F-4A6D-8641-B7DAB2B45CE9}"/>
    <cellStyle name="Normal 2 2 40 8" xfId="24710" xr:uid="{F7476F65-8FE0-46E7-B486-FCEBE39FF7D6}"/>
    <cellStyle name="Normal 2 2 40 9" xfId="45078" xr:uid="{90F3C11F-B3D4-4C36-986B-3AAC72116E89}"/>
    <cellStyle name="Normal 2 2 41" xfId="50470" xr:uid="{8462CE25-12D5-4F76-961F-6B97E251DB9A}"/>
    <cellStyle name="Normal 2 2 42" xfId="50485" xr:uid="{CCE98AE3-D092-433A-A1D9-865B78C5EE3D}"/>
    <cellStyle name="Normal 2 2 43" xfId="50486" xr:uid="{AB04363E-402A-498F-92C0-3F95DD687C92}"/>
    <cellStyle name="Normal 2 2 5" xfId="34" xr:uid="{0F9FA515-7804-47DF-83C3-F4588AE1C387}"/>
    <cellStyle name="Normal 2 2 6" xfId="37" xr:uid="{FC57AC8A-9F91-4510-8B24-E57885037F22}"/>
    <cellStyle name="Normal 2 2 6 10" xfId="168" xr:uid="{3ED28632-9DBB-4F2C-AEAD-C2A46598194A}"/>
    <cellStyle name="Normal 2 2 6 11" xfId="181" xr:uid="{71AC65BF-C642-4F39-B9C8-0135C26BBB8B}"/>
    <cellStyle name="Normal 2 2 6 12" xfId="194" xr:uid="{13AAB416-B8F7-417F-89F6-6CCA009E65A6}"/>
    <cellStyle name="Normal 2 2 6 13" xfId="207" xr:uid="{2CE56808-57DE-4FFB-BED3-B63686359537}"/>
    <cellStyle name="Normal 2 2 6 14" xfId="220" xr:uid="{8005AF4C-0B90-485A-B7AF-F11DEC46AF6B}"/>
    <cellStyle name="Normal 2 2 6 15" xfId="233" xr:uid="{0923313E-18D2-4190-B9CD-B8C5B2E636DC}"/>
    <cellStyle name="Normal 2 2 6 16" xfId="246" xr:uid="{B760D56B-22CC-41A9-B0BC-EF094F141078}"/>
    <cellStyle name="Normal 2 2 6 17" xfId="259" xr:uid="{48D40753-70C3-4242-807A-436E6CAD3AAC}"/>
    <cellStyle name="Normal 2 2 6 18" xfId="272" xr:uid="{8E11CF0B-9A77-40D9-AE47-D7E4353FCD04}"/>
    <cellStyle name="Normal 2 2 6 19" xfId="285" xr:uid="{350635A0-F225-496A-8FB1-A23731F25F97}"/>
    <cellStyle name="Normal 2 2 6 2" xfId="47" xr:uid="{C361A6E3-B503-4F56-B5ED-431F423CF105}"/>
    <cellStyle name="Normal 2 2 6 2 2" xfId="468" xr:uid="{41F81CA7-50C3-4590-B27C-5660507E0A35}"/>
    <cellStyle name="Normal 2 2 6 2 2 10" xfId="9958" xr:uid="{9E656079-7E60-45DC-AE6C-3DC55A0CF175}"/>
    <cellStyle name="Normal 2 2 6 2 2 10 2" xfId="30326" xr:uid="{F3464217-8ECC-4342-997C-9A9D1850C914}"/>
    <cellStyle name="Normal 2 2 6 2 2 11" xfId="16746" xr:uid="{C7720044-E91F-4D23-889F-C3111E27B09D}"/>
    <cellStyle name="Normal 2 2 6 2 2 11 2" xfId="37114" xr:uid="{BF9616C7-58FE-4E29-86F5-BCE5C3A01D27}"/>
    <cellStyle name="Normal 2 2 6 2 2 12" xfId="23535" xr:uid="{A4C6C787-480E-4863-8A4D-D9C0246EF705}"/>
    <cellStyle name="Normal 2 2 6 2 2 13" xfId="43903" xr:uid="{FEAB8FE5-F8B0-469D-BE0C-142472C14E2D}"/>
    <cellStyle name="Normal 2 2 6 2 2 2" xfId="478" xr:uid="{CE4A7989-1258-47DC-A5D4-DD4BC6D3263E}"/>
    <cellStyle name="Normal 2 2 6 2 2 3" xfId="548" xr:uid="{307B7873-DFE9-432E-BC8F-FC87A936500D}"/>
    <cellStyle name="Normal 2 2 6 2 2 4" xfId="1625" xr:uid="{E64048AF-DEAF-4B6A-B470-1ED5BCD5DA56}"/>
    <cellStyle name="Normal 2 2 6 2 2 4 10" xfId="44485" xr:uid="{6589214C-8691-491C-A9F0-FDC22A14F068}"/>
    <cellStyle name="Normal 2 2 6 2 2 4 2" xfId="4160" xr:uid="{772C1539-2C2D-4904-9BE0-3359294960AD}"/>
    <cellStyle name="Normal 2 2 6 2 2 4 2 2" xfId="7008" xr:uid="{5C1ABAA5-B9F9-49C9-B35F-661D9E390563}"/>
    <cellStyle name="Normal 2 2 6 2 2 4 2 2 2" xfId="15650" xr:uid="{A3A75A6B-26C7-458E-90CA-A155D58E0FD5}"/>
    <cellStyle name="Normal 2 2 6 2 2 4 2 2 2 2" xfId="36018" xr:uid="{92B66205-2766-4787-B8C5-BF03CE21B5ED}"/>
    <cellStyle name="Normal 2 2 6 2 2 4 2 2 3" xfId="22437" xr:uid="{D62E0C19-0652-4667-B21F-A185DFACD299}"/>
    <cellStyle name="Normal 2 2 6 2 2 4 2 2 3 2" xfId="42805" xr:uid="{11169DF9-1C22-47ED-9F6C-94725926ACCE}"/>
    <cellStyle name="Normal 2 2 6 2 2 4 2 2 4" xfId="29226" xr:uid="{FAAF29DC-2F36-456F-A687-BEFEDF679790}"/>
    <cellStyle name="Normal 2 2 6 2 2 4 2 2 5" xfId="49594" xr:uid="{EC872A46-4990-456F-82A1-0943D1B8B4C0}"/>
    <cellStyle name="Normal 2 2 6 2 2 4 2 3" xfId="12802" xr:uid="{D0C2B726-465B-4B74-B9E3-7FBB8D48699C}"/>
    <cellStyle name="Normal 2 2 6 2 2 4 2 3 2" xfId="33170" xr:uid="{3338201B-6DDA-4FC3-AA18-01E342F70250}"/>
    <cellStyle name="Normal 2 2 6 2 2 4 2 4" xfId="19589" xr:uid="{3827E76D-8833-4D72-B535-56D99D762F69}"/>
    <cellStyle name="Normal 2 2 6 2 2 4 2 4 2" xfId="39957" xr:uid="{DD135129-4F16-463D-843B-D7856DEB2711}"/>
    <cellStyle name="Normal 2 2 6 2 2 4 2 5" xfId="26378" xr:uid="{9D5BB952-57BF-4AD6-BEA5-CD772B8BE21D}"/>
    <cellStyle name="Normal 2 2 6 2 2 4 2 6" xfId="46746" xr:uid="{E3EE83BD-D946-4323-A76B-C5A941EEA515}"/>
    <cellStyle name="Normal 2 2 6 2 2 4 2_Exec Drivers" xfId="9296" xr:uid="{02C08FB7-D0FB-4110-A3B7-7C2068B0B212}"/>
    <cellStyle name="Normal 2 2 6 2 2 4 3" xfId="4872" xr:uid="{DE6AAB68-4FAF-4DF0-85B2-E172429FDED5}"/>
    <cellStyle name="Normal 2 2 6 2 2 4 3 2" xfId="7720" xr:uid="{4556AFDE-B917-45D1-8BB6-08361668FD38}"/>
    <cellStyle name="Normal 2 2 6 2 2 4 3 2 2" xfId="16362" xr:uid="{F9E4FB1F-F030-46AA-901F-30048774826C}"/>
    <cellStyle name="Normal 2 2 6 2 2 4 3 2 2 2" xfId="36730" xr:uid="{C5942B92-49E0-4E24-89D6-BB34C93EDC29}"/>
    <cellStyle name="Normal 2 2 6 2 2 4 3 2 3" xfId="23149" xr:uid="{96F7BDD4-E45D-4296-9811-E316C3F1F6EF}"/>
    <cellStyle name="Normal 2 2 6 2 2 4 3 2 3 2" xfId="43517" xr:uid="{0D289F67-98EF-4F16-A4FC-0840197F78CA}"/>
    <cellStyle name="Normal 2 2 6 2 2 4 3 2 4" xfId="29938" xr:uid="{FC2BDBB5-BB27-4339-9911-6D291A4A2C8C}"/>
    <cellStyle name="Normal 2 2 6 2 2 4 3 2 5" xfId="50306" xr:uid="{CDF120E3-50B1-498F-B338-F2A3EC0CA1C1}"/>
    <cellStyle name="Normal 2 2 6 2 2 4 3 3" xfId="13514" xr:uid="{7926C1BC-D3CC-405A-BEAB-1CEE2A791A7E}"/>
    <cellStyle name="Normal 2 2 6 2 2 4 3 3 2" xfId="33882" xr:uid="{5F947B34-14F3-4EA3-9EF7-A2A29D54B168}"/>
    <cellStyle name="Normal 2 2 6 2 2 4 3 4" xfId="20301" xr:uid="{A921B5E2-1372-496F-A915-89D93D8BE7A7}"/>
    <cellStyle name="Normal 2 2 6 2 2 4 3 4 2" xfId="40669" xr:uid="{EB3EFF41-CCE5-49C0-99D9-AB1538D16A5C}"/>
    <cellStyle name="Normal 2 2 6 2 2 4 3 5" xfId="27090" xr:uid="{815FE1CC-6202-4C7E-A4BC-F5EA01AE85B0}"/>
    <cellStyle name="Normal 2 2 6 2 2 4 3 6" xfId="47458" xr:uid="{21786D4C-BC82-44A6-B28B-7861801B12B8}"/>
    <cellStyle name="Normal 2 2 6 2 2 4 4" xfId="3412" xr:uid="{6615CEA3-1A20-4DD1-9749-D02CAE2E9E86}"/>
    <cellStyle name="Normal 2 2 6 2 2 4 4 2" xfId="6296" xr:uid="{3D97543B-D467-41D3-99D6-B9F793F12DF3}"/>
    <cellStyle name="Normal 2 2 6 2 2 4 4 2 2" xfId="14938" xr:uid="{D5362BA4-A920-43D3-8331-8C523DD8D01F}"/>
    <cellStyle name="Normal 2 2 6 2 2 4 4 2 2 2" xfId="35306" xr:uid="{C1B05B4D-1C84-4E87-B067-C085A1117ADA}"/>
    <cellStyle name="Normal 2 2 6 2 2 4 4 2 3" xfId="21725" xr:uid="{F696F02B-A226-4C9F-AE22-79B45BC0836B}"/>
    <cellStyle name="Normal 2 2 6 2 2 4 4 2 3 2" xfId="42093" xr:uid="{8B3B766E-5D5C-477B-AFA4-4A0FDDE709E2}"/>
    <cellStyle name="Normal 2 2 6 2 2 4 4 2 4" xfId="28514" xr:uid="{BA37E00B-E92B-4343-8896-5D7D231C0759}"/>
    <cellStyle name="Normal 2 2 6 2 2 4 4 2 5" xfId="48882" xr:uid="{39F93EFC-EDDB-479C-A52C-D5C501335B26}"/>
    <cellStyle name="Normal 2 2 6 2 2 4 4 3" xfId="12090" xr:uid="{167C3179-F69D-40B4-95A4-8C01E4600420}"/>
    <cellStyle name="Normal 2 2 6 2 2 4 4 3 2" xfId="32458" xr:uid="{2CBBFD92-D836-48E3-A3BD-65391D4526A4}"/>
    <cellStyle name="Normal 2 2 6 2 2 4 4 4" xfId="18877" xr:uid="{3C406415-3882-42F3-8196-891C4714D427}"/>
    <cellStyle name="Normal 2 2 6 2 2 4 4 4 2" xfId="39245" xr:uid="{8BE3E09E-5381-41DE-8A7A-E257C23517D4}"/>
    <cellStyle name="Normal 2 2 6 2 2 4 4 5" xfId="25666" xr:uid="{F7858FD0-DC54-4D79-8A4E-8385DFE17ADD}"/>
    <cellStyle name="Normal 2 2 6 2 2 4 4 6" xfId="46034" xr:uid="{B72F12F7-F7B6-4CAF-B59D-3F6C09D47E09}"/>
    <cellStyle name="Normal 2 2 6 2 2 4 5" xfId="5584" xr:uid="{EE4B3EA0-A24C-41DD-8BE4-40384E5EB418}"/>
    <cellStyle name="Normal 2 2 6 2 2 4 5 2" xfId="14226" xr:uid="{E42B631B-75D4-405C-9A8D-11DCFB403833}"/>
    <cellStyle name="Normal 2 2 6 2 2 4 5 2 2" xfId="34594" xr:uid="{549ADADD-81E1-4D9D-8BA3-CE2DD2138FC9}"/>
    <cellStyle name="Normal 2 2 6 2 2 4 5 3" xfId="21013" xr:uid="{8BEFA95A-EF49-4893-BD03-F758435E3417}"/>
    <cellStyle name="Normal 2 2 6 2 2 4 5 3 2" xfId="41381" xr:uid="{DF127AAA-E8FA-490D-B4AC-E1A128DD7911}"/>
    <cellStyle name="Normal 2 2 6 2 2 4 5 4" xfId="27802" xr:uid="{F907856D-2657-4D5F-BE56-5607CC319870}"/>
    <cellStyle name="Normal 2 2 6 2 2 4 5 5" xfId="48170" xr:uid="{111B03A0-BFEB-4345-B591-2EA90CC9C7E7}"/>
    <cellStyle name="Normal 2 2 6 2 2 4 6" xfId="2663" xr:uid="{D29EE254-3CD7-4442-A069-85E7F8D0CA7A}"/>
    <cellStyle name="Normal 2 2 6 2 2 4 6 2" xfId="11378" xr:uid="{FD620446-3C1A-4773-B6B5-37063A49238E}"/>
    <cellStyle name="Normal 2 2 6 2 2 4 6 2 2" xfId="31746" xr:uid="{654B9CAD-0BAE-4300-BA00-5625B27F4F89}"/>
    <cellStyle name="Normal 2 2 6 2 2 4 6 3" xfId="18165" xr:uid="{32FA52FD-3AF1-469A-8D30-5EA33D614633}"/>
    <cellStyle name="Normal 2 2 6 2 2 4 6 3 2" xfId="38533" xr:uid="{C995C8B4-ECC3-49F6-8708-633E0CC415D3}"/>
    <cellStyle name="Normal 2 2 6 2 2 4 6 4" xfId="24954" xr:uid="{864FFCC2-B68D-4FCF-9DB9-9844C3CDB1FF}"/>
    <cellStyle name="Normal 2 2 6 2 2 4 6 5" xfId="45322" xr:uid="{EDC404E7-4A07-419D-919F-FD10491B139E}"/>
    <cellStyle name="Normal 2 2 6 2 2 4 7" xfId="10541" xr:uid="{A5D471E4-D199-42C8-8981-642C3C54843B}"/>
    <cellStyle name="Normal 2 2 6 2 2 4 7 2" xfId="30909" xr:uid="{216F3361-CCD5-4493-8C80-C2A98AF4790A}"/>
    <cellStyle name="Normal 2 2 6 2 2 4 8" xfId="17328" xr:uid="{D1D82222-DD8E-45E9-A845-BEDC9C8DA7E1}"/>
    <cellStyle name="Normal 2 2 6 2 2 4 8 2" xfId="37696" xr:uid="{59667741-2A95-4804-A5BE-CC5B43F09F7F}"/>
    <cellStyle name="Normal 2 2 6 2 2 4 9" xfId="24117" xr:uid="{FDFD2AF8-69C0-4E97-9A05-456C86958D85}"/>
    <cellStyle name="Normal 2 2 6 2 2 4_Exec Drivers" xfId="9435" xr:uid="{8BBC94B7-C102-47E1-A88D-CAC82A10B5C2}"/>
    <cellStyle name="Normal 2 2 6 2 2 5" xfId="3647" xr:uid="{5B92B5A9-81EA-4DBF-8B2F-3DCD77E672BE}"/>
    <cellStyle name="Normal 2 2 6 2 2 5 2" xfId="6531" xr:uid="{07B2D23B-AE2D-4572-B6CC-B273823910E0}"/>
    <cellStyle name="Normal 2 2 6 2 2 5 2 2" xfId="15173" xr:uid="{6D24ED5B-1656-4AA5-9432-F705D6AC5930}"/>
    <cellStyle name="Normal 2 2 6 2 2 5 2 2 2" xfId="35541" xr:uid="{3DF6D036-0B01-4A00-98D8-22EA8A6CAD90}"/>
    <cellStyle name="Normal 2 2 6 2 2 5 2 3" xfId="21960" xr:uid="{745E3C84-6146-4887-9DF4-AB6556791206}"/>
    <cellStyle name="Normal 2 2 6 2 2 5 2 3 2" xfId="42328" xr:uid="{3185361D-ED21-4D9E-B374-AD88FD38F82E}"/>
    <cellStyle name="Normal 2 2 6 2 2 5 2 4" xfId="28749" xr:uid="{544F8270-278B-48AB-A838-71AD026EE74D}"/>
    <cellStyle name="Normal 2 2 6 2 2 5 2 5" xfId="49117" xr:uid="{CDFB4ACB-D9D1-4F38-93A4-14CA4DA8F7DD}"/>
    <cellStyle name="Normal 2 2 6 2 2 5 3" xfId="12325" xr:uid="{0A7D9A0C-3CE1-4648-BB50-D16B98044B83}"/>
    <cellStyle name="Normal 2 2 6 2 2 5 3 2" xfId="32693" xr:uid="{5FD35181-D2B3-4810-B515-1A1B3AF93002}"/>
    <cellStyle name="Normal 2 2 6 2 2 5 4" xfId="19112" xr:uid="{A9AA8982-2881-40B1-8363-D460290C779A}"/>
    <cellStyle name="Normal 2 2 6 2 2 5 4 2" xfId="39480" xr:uid="{1D6096A2-AEAA-4B4F-B62A-B9E3D5BDE6BA}"/>
    <cellStyle name="Normal 2 2 6 2 2 5 5" xfId="25901" xr:uid="{F555D14F-EE56-4610-896B-D8F7ACAD2848}"/>
    <cellStyle name="Normal 2 2 6 2 2 5 6" xfId="46269" xr:uid="{C9C6C670-14B0-4818-A57E-EC75999D2B7D}"/>
    <cellStyle name="Normal 2 2 6 2 2 5_Exec Drivers" xfId="8974" xr:uid="{30DBABFA-C4AC-4A05-A9B9-A5F49B05D917}"/>
    <cellStyle name="Normal 2 2 6 2 2 6" xfId="4395" xr:uid="{AAB4FC62-4F9B-4ADD-AADE-9CD275121647}"/>
    <cellStyle name="Normal 2 2 6 2 2 6 2" xfId="7243" xr:uid="{F3EEDDB0-EE5E-4719-8C3F-BAB09E7F1982}"/>
    <cellStyle name="Normal 2 2 6 2 2 6 2 2" xfId="15885" xr:uid="{989BB9E2-EAA7-4420-AB0F-DB46383E3972}"/>
    <cellStyle name="Normal 2 2 6 2 2 6 2 2 2" xfId="36253" xr:uid="{9AAD7711-ACE3-47F9-8184-E3DC34B20E91}"/>
    <cellStyle name="Normal 2 2 6 2 2 6 2 3" xfId="22672" xr:uid="{9C0BCFF1-44ED-4F1D-922F-B85F625AB9ED}"/>
    <cellStyle name="Normal 2 2 6 2 2 6 2 3 2" xfId="43040" xr:uid="{69E20BFA-1669-4814-9E7B-0A97913DF52C}"/>
    <cellStyle name="Normal 2 2 6 2 2 6 2 4" xfId="29461" xr:uid="{8B6A9D30-5AE6-4712-B378-C0FF1B87FC52}"/>
    <cellStyle name="Normal 2 2 6 2 2 6 2 5" xfId="49829" xr:uid="{8D102A5B-77D3-4C0A-8964-45F383D7F53B}"/>
    <cellStyle name="Normal 2 2 6 2 2 6 3" xfId="13037" xr:uid="{88EB8375-4641-4C43-904D-EC52D86DB410}"/>
    <cellStyle name="Normal 2 2 6 2 2 6 3 2" xfId="33405" xr:uid="{F883D774-E936-4CAB-8328-92D50A583142}"/>
    <cellStyle name="Normal 2 2 6 2 2 6 4" xfId="19824" xr:uid="{F895A02B-FDDE-4990-BF6F-DAF348E68DF2}"/>
    <cellStyle name="Normal 2 2 6 2 2 6 4 2" xfId="40192" xr:uid="{860C079E-3166-47CC-9D28-CB2EC5AC8B5D}"/>
    <cellStyle name="Normal 2 2 6 2 2 6 5" xfId="26613" xr:uid="{7DB548A5-879A-40DF-A2DE-3445EF859F5D}"/>
    <cellStyle name="Normal 2 2 6 2 2 6 6" xfId="46981" xr:uid="{9288B3F2-D1F9-4356-9F39-9DF02F99D57F}"/>
    <cellStyle name="Normal 2 2 6 2 2 7" xfId="2899" xr:uid="{57D02CCA-0151-410D-9FF7-A1FA2E231F28}"/>
    <cellStyle name="Normal 2 2 6 2 2 7 2" xfId="5819" xr:uid="{EB605084-E2A3-4BFF-91F2-A4D2917B47D0}"/>
    <cellStyle name="Normal 2 2 6 2 2 7 2 2" xfId="14461" xr:uid="{0C6A8C4A-47B8-4ED6-8413-0E86F2EE3EFF}"/>
    <cellStyle name="Normal 2 2 6 2 2 7 2 2 2" xfId="34829" xr:uid="{823FCED8-069E-4F63-9407-AB98FC90F0B6}"/>
    <cellStyle name="Normal 2 2 6 2 2 7 2 3" xfId="21248" xr:uid="{644D3269-E766-4FBC-BFEE-07C5E4DF92B1}"/>
    <cellStyle name="Normal 2 2 6 2 2 7 2 3 2" xfId="41616" xr:uid="{A3FA0E1D-DE7E-457B-ACC2-E366152768DC}"/>
    <cellStyle name="Normal 2 2 6 2 2 7 2 4" xfId="28037" xr:uid="{FD8594A6-40C8-4691-920A-2E4D7EC0CC3F}"/>
    <cellStyle name="Normal 2 2 6 2 2 7 2 5" xfId="48405" xr:uid="{E2972849-BC43-4B62-8B53-9BDBF3A98966}"/>
    <cellStyle name="Normal 2 2 6 2 2 7 3" xfId="11613" xr:uid="{BFAD74EC-E179-4029-84C1-1587B2D8397F}"/>
    <cellStyle name="Normal 2 2 6 2 2 7 3 2" xfId="31981" xr:uid="{22C22CCD-9CD6-4339-83EC-D22E4E4D95F7}"/>
    <cellStyle name="Normal 2 2 6 2 2 7 4" xfId="18400" xr:uid="{9DE1E5EC-BC22-4F9A-8E92-595314856F13}"/>
    <cellStyle name="Normal 2 2 6 2 2 7 4 2" xfId="38768" xr:uid="{DB92FE1A-78C4-4C59-A749-C332D14821A2}"/>
    <cellStyle name="Normal 2 2 6 2 2 7 5" xfId="25189" xr:uid="{0D46223C-419D-4AA7-83F7-E1650B27031F}"/>
    <cellStyle name="Normal 2 2 6 2 2 7 6" xfId="45557" xr:uid="{D85B45B0-368E-4F00-8F50-96080A354154}"/>
    <cellStyle name="Normal 2 2 6 2 2 8" xfId="5107" xr:uid="{0679B638-0D77-4426-9ECC-D60F8487A25E}"/>
    <cellStyle name="Normal 2 2 6 2 2 8 2" xfId="13749" xr:uid="{4F289B47-8E20-4775-AEC3-29661E5AA89C}"/>
    <cellStyle name="Normal 2 2 6 2 2 8 2 2" xfId="34117" xr:uid="{8DBE117D-8A27-4121-B762-E07A135766DC}"/>
    <cellStyle name="Normal 2 2 6 2 2 8 3" xfId="20536" xr:uid="{F92CEAF3-7331-4923-8064-A916B579B517}"/>
    <cellStyle name="Normal 2 2 6 2 2 8 3 2" xfId="40904" xr:uid="{26B39A00-F5F8-44C8-BFE7-D63B62E30A74}"/>
    <cellStyle name="Normal 2 2 6 2 2 8 4" xfId="27325" xr:uid="{3CED7563-44DE-4FEB-9D44-7CD0A8B394C1}"/>
    <cellStyle name="Normal 2 2 6 2 2 8 5" xfId="47693" xr:uid="{32847A36-CFC2-497F-9D7C-92441D23B35A}"/>
    <cellStyle name="Normal 2 2 6 2 2 9" xfId="2021" xr:uid="{637F06BB-6CE5-4465-B79B-FAF4544F7269}"/>
    <cellStyle name="Normal 2 2 6 2 2 9 2" xfId="10901" xr:uid="{AC210A0A-13B2-401C-8993-A2A2A19458A1}"/>
    <cellStyle name="Normal 2 2 6 2 2 9 2 2" xfId="31269" xr:uid="{C8B336E1-466A-44EF-BDE8-C33FBA9CB20E}"/>
    <cellStyle name="Normal 2 2 6 2 2 9 3" xfId="17688" xr:uid="{3A86517B-CA0F-4619-9596-9805D5354799}"/>
    <cellStyle name="Normal 2 2 6 2 2 9 3 2" xfId="38056" xr:uid="{191C55B5-E39F-4B16-87B8-69676D5E9051}"/>
    <cellStyle name="Normal 2 2 6 2 2 9 4" xfId="24477" xr:uid="{8C6D4A5D-FA0C-4370-8F40-E1723B344705}"/>
    <cellStyle name="Normal 2 2 6 2 2 9 5" xfId="44845" xr:uid="{26E0CAD6-CF4F-466C-AAC1-64F36C657BAC}"/>
    <cellStyle name="Normal 2 2 6 2 2_Exec Drivers" xfId="2358" xr:uid="{54B5831E-11BF-4BD3-89B8-E84CC0D2ED58}"/>
    <cellStyle name="Normal 2 2 6 2 3" xfId="536" xr:uid="{DFB2AD4C-7029-4B3F-973B-43CB8A8FD678}"/>
    <cellStyle name="Normal 2 2 6 2 3 10" xfId="23583" xr:uid="{DAFFA68A-3087-4853-A217-0ECC0A6AB902}"/>
    <cellStyle name="Normal 2 2 6 2 3 11" xfId="43951" xr:uid="{B91B28E0-2AF0-4AF2-9FFC-C799A617FF99}"/>
    <cellStyle name="Normal 2 2 6 2 3 2" xfId="1673" xr:uid="{C23AAA15-56E0-4A54-A79D-148953D98F3D}"/>
    <cellStyle name="Normal 2 2 6 2 3 2 10" xfId="44533" xr:uid="{2E958F8D-D068-4E23-838C-E1D8F3B8EF30}"/>
    <cellStyle name="Normal 2 2 6 2 3 2 2" xfId="4208" xr:uid="{F9EEAC6D-388C-4A46-9911-F99BAE226D7C}"/>
    <cellStyle name="Normal 2 2 6 2 3 2 2 2" xfId="7056" xr:uid="{39DB006A-B9D0-4A20-A0E1-E6A0FC9B5A38}"/>
    <cellStyle name="Normal 2 2 6 2 3 2 2 2 2" xfId="15698" xr:uid="{1EEB0719-244A-48E1-9327-0E929B3490F6}"/>
    <cellStyle name="Normal 2 2 6 2 3 2 2 2 2 2" xfId="36066" xr:uid="{CED89143-0C58-4D5A-B23C-F7113352D607}"/>
    <cellStyle name="Normal 2 2 6 2 3 2 2 2 3" xfId="22485" xr:uid="{106E34DF-8080-4640-ACA4-AF4B0F3E9FCB}"/>
    <cellStyle name="Normal 2 2 6 2 3 2 2 2 3 2" xfId="42853" xr:uid="{0BB7CC88-CFE6-4B32-85A7-FCE296CF307B}"/>
    <cellStyle name="Normal 2 2 6 2 3 2 2 2 4" xfId="29274" xr:uid="{9A0B8236-7A92-4EAD-A169-DA2E820F8343}"/>
    <cellStyle name="Normal 2 2 6 2 3 2 2 2 5" xfId="49642" xr:uid="{9CE49C55-5923-4426-8A73-7F4400401484}"/>
    <cellStyle name="Normal 2 2 6 2 3 2 2 3" xfId="12850" xr:uid="{40136F64-A0F4-4786-94EB-EFA71EE58965}"/>
    <cellStyle name="Normal 2 2 6 2 3 2 2 3 2" xfId="33218" xr:uid="{C1B04220-CCFF-43ED-9671-8BC89086375D}"/>
    <cellStyle name="Normal 2 2 6 2 3 2 2 4" xfId="19637" xr:uid="{7A62788E-184C-4F20-9523-EE12D3C82815}"/>
    <cellStyle name="Normal 2 2 6 2 3 2 2 4 2" xfId="40005" xr:uid="{41209681-300E-4E1A-9095-1C684F764C53}"/>
    <cellStyle name="Normal 2 2 6 2 3 2 2 5" xfId="26426" xr:uid="{539B500E-5423-4FB0-BC20-53BB1BF2EC0B}"/>
    <cellStyle name="Normal 2 2 6 2 3 2 2 6" xfId="46794" xr:uid="{A9CAB15E-633B-4E11-9322-7AB05D23BAE7}"/>
    <cellStyle name="Normal 2 2 6 2 3 2 2_Exec Drivers" xfId="8924" xr:uid="{6BD769E4-FC2E-4F91-83E3-A704F433BAE2}"/>
    <cellStyle name="Normal 2 2 6 2 3 2 3" xfId="4920" xr:uid="{896C7718-624D-4E07-AB8E-4C8F0A39DF78}"/>
    <cellStyle name="Normal 2 2 6 2 3 2 3 2" xfId="7768" xr:uid="{B26EA929-D41B-4183-A9BB-4C880802EC1E}"/>
    <cellStyle name="Normal 2 2 6 2 3 2 3 2 2" xfId="16410" xr:uid="{BD209133-2110-4D93-894B-9C83238B7229}"/>
    <cellStyle name="Normal 2 2 6 2 3 2 3 2 2 2" xfId="36778" xr:uid="{5B6EDFEF-22CC-44BD-92EA-FDCFF8867624}"/>
    <cellStyle name="Normal 2 2 6 2 3 2 3 2 3" xfId="23197" xr:uid="{844C9D8D-897E-4E5F-8A0D-0BB981788E3F}"/>
    <cellStyle name="Normal 2 2 6 2 3 2 3 2 3 2" xfId="43565" xr:uid="{32ED4CA1-3DD7-49BB-8DF1-62B5E3D4407D}"/>
    <cellStyle name="Normal 2 2 6 2 3 2 3 2 4" xfId="29986" xr:uid="{7FB228CB-45A3-451A-B5E3-D6AFDA484C75}"/>
    <cellStyle name="Normal 2 2 6 2 3 2 3 2 5" xfId="50354" xr:uid="{4EB0D699-22BB-4064-B402-024349334EEB}"/>
    <cellStyle name="Normal 2 2 6 2 3 2 3 3" xfId="13562" xr:uid="{51F4AF52-9A5F-423C-B330-0B9B87C829C8}"/>
    <cellStyle name="Normal 2 2 6 2 3 2 3 3 2" xfId="33930" xr:uid="{8643CE2B-5E96-45C2-9974-3BCBE8076318}"/>
    <cellStyle name="Normal 2 2 6 2 3 2 3 4" xfId="20349" xr:uid="{C37B0DF4-96A4-425B-8EF6-50DC3D912FED}"/>
    <cellStyle name="Normal 2 2 6 2 3 2 3 4 2" xfId="40717" xr:uid="{092DA66D-1D2B-461C-B23E-BE258BC7A776}"/>
    <cellStyle name="Normal 2 2 6 2 3 2 3 5" xfId="27138" xr:uid="{B4DC6455-B90C-45CD-9838-97DBB47742A5}"/>
    <cellStyle name="Normal 2 2 6 2 3 2 3 6" xfId="47506" xr:uid="{B46DA85C-09A3-49D2-B3A4-F077E2830F95}"/>
    <cellStyle name="Normal 2 2 6 2 3 2 4" xfId="3460" xr:uid="{5D8086FB-81B6-4931-9632-9A65B9E7B88E}"/>
    <cellStyle name="Normal 2 2 6 2 3 2 4 2" xfId="6344" xr:uid="{EB8C2A99-F2A9-4CC4-9E1E-852394AFAD3F}"/>
    <cellStyle name="Normal 2 2 6 2 3 2 4 2 2" xfId="14986" xr:uid="{42DDE98C-0FD6-4123-9D09-9C36162B562F}"/>
    <cellStyle name="Normal 2 2 6 2 3 2 4 2 2 2" xfId="35354" xr:uid="{1E98DEC0-895E-47C5-8174-672EA21F1DC6}"/>
    <cellStyle name="Normal 2 2 6 2 3 2 4 2 3" xfId="21773" xr:uid="{CF6D5C16-DD09-4C7A-A648-4E8529AE72CC}"/>
    <cellStyle name="Normal 2 2 6 2 3 2 4 2 3 2" xfId="42141" xr:uid="{33E899B4-89A0-405B-9EF8-6CA6ECFB9D29}"/>
    <cellStyle name="Normal 2 2 6 2 3 2 4 2 4" xfId="28562" xr:uid="{7CDF854A-D757-44FA-A2C9-C3814293B716}"/>
    <cellStyle name="Normal 2 2 6 2 3 2 4 2 5" xfId="48930" xr:uid="{72BBCF61-476E-483D-BD6F-6E8895DB6738}"/>
    <cellStyle name="Normal 2 2 6 2 3 2 4 3" xfId="12138" xr:uid="{66848E88-50D0-45F1-8E41-10B939A93689}"/>
    <cellStyle name="Normal 2 2 6 2 3 2 4 3 2" xfId="32506" xr:uid="{4CD99A89-2D3A-4BBD-9D8E-F4E383706A44}"/>
    <cellStyle name="Normal 2 2 6 2 3 2 4 4" xfId="18925" xr:uid="{DBA214F5-DFBF-40EF-93D9-027E79DED9A4}"/>
    <cellStyle name="Normal 2 2 6 2 3 2 4 4 2" xfId="39293" xr:uid="{55BF9CD7-3EFE-4F01-8754-433B40B34835}"/>
    <cellStyle name="Normal 2 2 6 2 3 2 4 5" xfId="25714" xr:uid="{6AABD92E-C7E9-47CC-BD80-40FDAF80644F}"/>
    <cellStyle name="Normal 2 2 6 2 3 2 4 6" xfId="46082" xr:uid="{412D0BF5-B47E-4801-B27C-851D4B05A8F6}"/>
    <cellStyle name="Normal 2 2 6 2 3 2 5" xfId="5632" xr:uid="{7432FD83-BB69-4368-AD42-49E690F868E3}"/>
    <cellStyle name="Normal 2 2 6 2 3 2 5 2" xfId="14274" xr:uid="{F4A8FB17-9325-4F04-B69C-80ED9EE586C6}"/>
    <cellStyle name="Normal 2 2 6 2 3 2 5 2 2" xfId="34642" xr:uid="{F0AE1F3C-C102-4532-AE92-12DFFD48C7C2}"/>
    <cellStyle name="Normal 2 2 6 2 3 2 5 3" xfId="21061" xr:uid="{8DAAE6B6-9DF7-45C6-8E34-E64A2D11EC94}"/>
    <cellStyle name="Normal 2 2 6 2 3 2 5 3 2" xfId="41429" xr:uid="{7989DBBA-6ED0-4064-9BA4-650B4E89A5BF}"/>
    <cellStyle name="Normal 2 2 6 2 3 2 5 4" xfId="27850" xr:uid="{6CB315E9-6D32-4972-9306-1CC47724E310}"/>
    <cellStyle name="Normal 2 2 6 2 3 2 5 5" xfId="48218" xr:uid="{3D78461F-A2D7-4326-BF21-A0E1CEF1753A}"/>
    <cellStyle name="Normal 2 2 6 2 3 2 6" xfId="2711" xr:uid="{A742DCE7-2050-41F2-8565-0182F20BF944}"/>
    <cellStyle name="Normal 2 2 6 2 3 2 6 2" xfId="11426" xr:uid="{93D8C274-193B-4EE1-AB92-7636DC0605E6}"/>
    <cellStyle name="Normal 2 2 6 2 3 2 6 2 2" xfId="31794" xr:uid="{E106899A-D5FA-460C-9FB4-11C94338F1FE}"/>
    <cellStyle name="Normal 2 2 6 2 3 2 6 3" xfId="18213" xr:uid="{777AB463-099D-4F2E-98B5-EA8D3F96A4A0}"/>
    <cellStyle name="Normal 2 2 6 2 3 2 6 3 2" xfId="38581" xr:uid="{81103164-932A-46D3-8A3D-56AD52086410}"/>
    <cellStyle name="Normal 2 2 6 2 3 2 6 4" xfId="25002" xr:uid="{FF6EC72A-C87A-469C-B1B2-4EA630D0360E}"/>
    <cellStyle name="Normal 2 2 6 2 3 2 6 5" xfId="45370" xr:uid="{F92B22B5-BFB1-432D-85D7-34151E803431}"/>
    <cellStyle name="Normal 2 2 6 2 3 2 7" xfId="10589" xr:uid="{BA759753-C8B0-47B3-A495-5C37964E90DA}"/>
    <cellStyle name="Normal 2 2 6 2 3 2 7 2" xfId="30957" xr:uid="{40B4E983-5EB8-417D-874E-3DAD793C81BF}"/>
    <cellStyle name="Normal 2 2 6 2 3 2 8" xfId="17376" xr:uid="{A663F853-E175-4C54-9C03-BAEB60E5807D}"/>
    <cellStyle name="Normal 2 2 6 2 3 2 8 2" xfId="37744" xr:uid="{B3F54C48-7360-4938-9129-5779BF31F557}"/>
    <cellStyle name="Normal 2 2 6 2 3 2 9" xfId="24165" xr:uid="{2D7129C3-A7EC-49A5-9C97-780E69B8103F}"/>
    <cellStyle name="Normal 2 2 6 2 3 2_Exec Drivers" xfId="8115" xr:uid="{75779F7D-7109-4ECD-892E-A1A97643B7CD}"/>
    <cellStyle name="Normal 2 2 6 2 3 3" xfId="3648" xr:uid="{90B8774D-683D-4332-A7D7-187FB637AB71}"/>
    <cellStyle name="Normal 2 2 6 2 3 3 2" xfId="6532" xr:uid="{28E4BB56-0E98-4F94-ADD4-9638402DB155}"/>
    <cellStyle name="Normal 2 2 6 2 3 3 2 2" xfId="15174" xr:uid="{6B5A036A-3581-4B8A-9DF5-FA0B585C4044}"/>
    <cellStyle name="Normal 2 2 6 2 3 3 2 2 2" xfId="35542" xr:uid="{986806AE-030C-407B-8FBC-933E421A6479}"/>
    <cellStyle name="Normal 2 2 6 2 3 3 2 3" xfId="21961" xr:uid="{B814017E-2474-4D36-AAA5-A9BF033C05D6}"/>
    <cellStyle name="Normal 2 2 6 2 3 3 2 3 2" xfId="42329" xr:uid="{556B1110-A9FD-41E0-8328-C0F433FA19C7}"/>
    <cellStyle name="Normal 2 2 6 2 3 3 2 4" xfId="28750" xr:uid="{98D94FD4-9E7D-40BA-B090-3B08481CC83D}"/>
    <cellStyle name="Normal 2 2 6 2 3 3 2 5" xfId="49118" xr:uid="{12D8B24F-6C68-421F-A951-70B8FD2F1273}"/>
    <cellStyle name="Normal 2 2 6 2 3 3 3" xfId="12326" xr:uid="{EC2AE609-0750-4D0E-AF5F-5BEDB6336E59}"/>
    <cellStyle name="Normal 2 2 6 2 3 3 3 2" xfId="32694" xr:uid="{C1A9E9DE-53FA-4ED2-A028-8A6795660D26}"/>
    <cellStyle name="Normal 2 2 6 2 3 3 4" xfId="19113" xr:uid="{FB1F7780-1E51-4468-89CD-1E7DCFA05CB5}"/>
    <cellStyle name="Normal 2 2 6 2 3 3 4 2" xfId="39481" xr:uid="{8EA1C34C-599B-4C61-B1EB-55BB4E9002F8}"/>
    <cellStyle name="Normal 2 2 6 2 3 3 5" xfId="25902" xr:uid="{531B1739-F6C0-4138-B1FA-CCF7E7035BAD}"/>
    <cellStyle name="Normal 2 2 6 2 3 3 6" xfId="46270" xr:uid="{22831D5B-B5A2-4FAD-B5A2-0B506508B50F}"/>
    <cellStyle name="Normal 2 2 6 2 3 3_Exec Drivers" xfId="8873" xr:uid="{65BE1B4D-BF6D-4EFA-871C-1F1B71708C37}"/>
    <cellStyle name="Normal 2 2 6 2 3 4" xfId="4396" xr:uid="{A2DA6691-0D48-4AB9-80FB-F44C8F23FCF8}"/>
    <cellStyle name="Normal 2 2 6 2 3 4 2" xfId="7244" xr:uid="{13AAC1D0-E3AD-4355-8CF6-F1F5177071A5}"/>
    <cellStyle name="Normal 2 2 6 2 3 4 2 2" xfId="15886" xr:uid="{2E454C8F-1A7F-484E-9297-702794EDD564}"/>
    <cellStyle name="Normal 2 2 6 2 3 4 2 2 2" xfId="36254" xr:uid="{C29760DB-3E5E-4ED1-942B-E8BB12817B5E}"/>
    <cellStyle name="Normal 2 2 6 2 3 4 2 3" xfId="22673" xr:uid="{514C1167-A544-43F3-B891-8740B3C2E3AE}"/>
    <cellStyle name="Normal 2 2 6 2 3 4 2 3 2" xfId="43041" xr:uid="{61AA73F5-2A36-4BA4-BAD1-6D44E4639EDC}"/>
    <cellStyle name="Normal 2 2 6 2 3 4 2 4" xfId="29462" xr:uid="{2B446751-5DF1-4E55-AD5E-272E9691E48F}"/>
    <cellStyle name="Normal 2 2 6 2 3 4 2 5" xfId="49830" xr:uid="{BF2635F5-9457-4811-B5D1-7C880CE4D0E3}"/>
    <cellStyle name="Normal 2 2 6 2 3 4 3" xfId="13038" xr:uid="{A4DBC947-4509-43B1-B40D-9887B92983EE}"/>
    <cellStyle name="Normal 2 2 6 2 3 4 3 2" xfId="33406" xr:uid="{FB6B8650-6058-484B-A313-A38354FFC302}"/>
    <cellStyle name="Normal 2 2 6 2 3 4 4" xfId="19825" xr:uid="{D28FBCFD-2BB0-4B68-9D4F-93F501CFAE4E}"/>
    <cellStyle name="Normal 2 2 6 2 3 4 4 2" xfId="40193" xr:uid="{F100B4DA-2A6D-4063-B57B-C7D782F0EE53}"/>
    <cellStyle name="Normal 2 2 6 2 3 4 5" xfId="26614" xr:uid="{CAFD8578-85DF-4AA1-A49D-0641636FA730}"/>
    <cellStyle name="Normal 2 2 6 2 3 4 6" xfId="46982" xr:uid="{C664EEE6-D1AA-4399-8E58-1E9C3824DB5C}"/>
    <cellStyle name="Normal 2 2 6 2 3 5" xfId="2900" xr:uid="{7B215773-ADDA-48E6-BBF5-BFFE1DCE3D99}"/>
    <cellStyle name="Normal 2 2 6 2 3 5 2" xfId="5820" xr:uid="{A0E8F164-0EBC-4676-86C6-322C4C7ED60F}"/>
    <cellStyle name="Normal 2 2 6 2 3 5 2 2" xfId="14462" xr:uid="{06497002-E089-4BA4-82CD-6861B18BED89}"/>
    <cellStyle name="Normal 2 2 6 2 3 5 2 2 2" xfId="34830" xr:uid="{A7D4EBF8-3115-40B0-A435-9B18CBCDE57E}"/>
    <cellStyle name="Normal 2 2 6 2 3 5 2 3" xfId="21249" xr:uid="{736534A3-7E0C-49F8-B235-8A7E33C69C2D}"/>
    <cellStyle name="Normal 2 2 6 2 3 5 2 3 2" xfId="41617" xr:uid="{32A5D4EA-FB51-47F2-86DF-F289567BF349}"/>
    <cellStyle name="Normal 2 2 6 2 3 5 2 4" xfId="28038" xr:uid="{409DCD5F-8A8F-4757-94FF-57B5AF431953}"/>
    <cellStyle name="Normal 2 2 6 2 3 5 2 5" xfId="48406" xr:uid="{88D6F617-7DBE-4725-AE55-E948880D720D}"/>
    <cellStyle name="Normal 2 2 6 2 3 5 3" xfId="11614" xr:uid="{BC287D9A-A53A-417D-BCB2-F3831E1022B5}"/>
    <cellStyle name="Normal 2 2 6 2 3 5 3 2" xfId="31982" xr:uid="{97C5A69D-CF77-43E4-8155-5D8C2E6E578C}"/>
    <cellStyle name="Normal 2 2 6 2 3 5 4" xfId="18401" xr:uid="{4342F008-4844-486B-8794-9DCCFB4B8D01}"/>
    <cellStyle name="Normal 2 2 6 2 3 5 4 2" xfId="38769" xr:uid="{79FCC7D7-DE5F-458F-B6A9-CDAA8099654E}"/>
    <cellStyle name="Normal 2 2 6 2 3 5 5" xfId="25190" xr:uid="{67DBB1CD-C591-4345-80F6-45F8F02DA090}"/>
    <cellStyle name="Normal 2 2 6 2 3 5 6" xfId="45558" xr:uid="{FE525318-A877-40DF-A85F-241D66450EAC}"/>
    <cellStyle name="Normal 2 2 6 2 3 6" xfId="5108" xr:uid="{988B8594-01F1-4B38-9A0D-E3DFAED1739E}"/>
    <cellStyle name="Normal 2 2 6 2 3 6 2" xfId="13750" xr:uid="{384AF617-3521-4D99-8497-F21B3BE31FE3}"/>
    <cellStyle name="Normal 2 2 6 2 3 6 2 2" xfId="34118" xr:uid="{8AA3FABD-7573-4333-AF2D-4476F84400B8}"/>
    <cellStyle name="Normal 2 2 6 2 3 6 3" xfId="20537" xr:uid="{25F61DCF-6BF2-480C-8CD2-A4DC4FDFD34C}"/>
    <cellStyle name="Normal 2 2 6 2 3 6 3 2" xfId="40905" xr:uid="{47387EF6-BE69-49D3-96A1-5473D3BF80AD}"/>
    <cellStyle name="Normal 2 2 6 2 3 6 4" xfId="27326" xr:uid="{15D73E70-5ABD-4248-8FE2-9DE043C78EA3}"/>
    <cellStyle name="Normal 2 2 6 2 3 6 5" xfId="47694" xr:uid="{6F23BC8B-3386-43A0-AF8D-AEFA8C096F0C}"/>
    <cellStyle name="Normal 2 2 6 2 3 7" xfId="2022" xr:uid="{4161C25A-B52C-44A2-9475-F00597B4518B}"/>
    <cellStyle name="Normal 2 2 6 2 3 7 2" xfId="10902" xr:uid="{70AFC18D-0687-4823-8335-9A49EC2E2842}"/>
    <cellStyle name="Normal 2 2 6 2 3 7 2 2" xfId="31270" xr:uid="{AA47B416-511E-46D9-A28E-8C6CEDC37332}"/>
    <cellStyle name="Normal 2 2 6 2 3 7 3" xfId="17689" xr:uid="{F5C3356B-E055-4DE8-B8D6-CDA5502A125A}"/>
    <cellStyle name="Normal 2 2 6 2 3 7 3 2" xfId="38057" xr:uid="{8973522B-CC9D-4207-B4B2-2579C6C5B63E}"/>
    <cellStyle name="Normal 2 2 6 2 3 7 4" xfId="24478" xr:uid="{30CF7A8C-7550-4B00-846C-7A531E8275A2}"/>
    <cellStyle name="Normal 2 2 6 2 3 7 5" xfId="44846" xr:uid="{F6E6F0D9-4CC8-4212-978E-3872C7C49BEF}"/>
    <cellStyle name="Normal 2 2 6 2 3 8" xfId="10006" xr:uid="{B32B10BE-BAD5-45FA-B05E-4BE796F84582}"/>
    <cellStyle name="Normal 2 2 6 2 3 8 2" xfId="30374" xr:uid="{4D14A863-DCDA-4957-AAD2-1EB7BACCAF61}"/>
    <cellStyle name="Normal 2 2 6 2 3 9" xfId="16794" xr:uid="{055C100A-BAA6-4515-849B-C57166784E41}"/>
    <cellStyle name="Normal 2 2 6 2 3 9 2" xfId="37162" xr:uid="{F43F5F7D-75AA-4D3A-896E-F65A78912C4B}"/>
    <cellStyle name="Normal 2 2 6 2 3_Exec Drivers" xfId="8849" xr:uid="{8448DCA5-0879-423B-993F-9F0113E77D98}"/>
    <cellStyle name="Normal 2 2 6 20" xfId="298" xr:uid="{B201906C-F4D2-4A60-A4E6-AB325F22EE98}"/>
    <cellStyle name="Normal 2 2 6 21" xfId="311" xr:uid="{CE687F5E-4D3D-4ACA-B6E9-B90BC39D1871}"/>
    <cellStyle name="Normal 2 2 6 22" xfId="324" xr:uid="{4A4D9BE6-3F32-4C64-9445-530FB8CD392C}"/>
    <cellStyle name="Normal 2 2 6 23" xfId="337" xr:uid="{CED2081D-EC5C-4D47-87A9-F3ABFDEEC870}"/>
    <cellStyle name="Normal 2 2 6 24" xfId="350" xr:uid="{E049DAF4-030C-4345-BCE0-1F9187845D26}"/>
    <cellStyle name="Normal 2 2 6 25" xfId="363" xr:uid="{E4D31C71-F9C3-4548-A87D-6A967BDBE1DF}"/>
    <cellStyle name="Normal 2 2 6 26" xfId="376" xr:uid="{0EB74B38-6F9D-4CFD-9C25-C362E80ED2D3}"/>
    <cellStyle name="Normal 2 2 6 27" xfId="389" xr:uid="{6F267C3C-F613-4CA2-A467-B22E2B572B66}"/>
    <cellStyle name="Normal 2 2 6 28" xfId="400" xr:uid="{476F702A-D640-4EFB-BAF1-5A457743DB1D}"/>
    <cellStyle name="Normal 2 2 6 29" xfId="412" xr:uid="{278EDC5D-CC9C-4E9E-B885-EAD8E81969C7}"/>
    <cellStyle name="Normal 2 2 6 3" xfId="74" xr:uid="{C8EC6ABE-2B10-4ED6-B352-423733779BA0}"/>
    <cellStyle name="Normal 2 2 6 30" xfId="422" xr:uid="{2E52E4E4-8165-4B0B-B157-D34ADA4D8741}"/>
    <cellStyle name="Normal 2 2 6 31" xfId="429" xr:uid="{132A4C8D-7457-474F-B339-B5AB21748745}"/>
    <cellStyle name="Normal 2 2 6 32" xfId="445" xr:uid="{0A0A581D-3D5E-4F43-8A25-843406F2425E}"/>
    <cellStyle name="Normal 2 2 6 33" xfId="490" xr:uid="{2F4F7EB6-94C1-43D3-BCB8-CD2453A4D8EE}"/>
    <cellStyle name="Normal 2 2 6 34" xfId="1400" xr:uid="{A48B4CAE-4DB5-4FB6-8A70-1980A66A3232}"/>
    <cellStyle name="Normal 2 2 6 34 10" xfId="44260" xr:uid="{0BC4A612-DE81-4A73-A25E-0336128DB261}"/>
    <cellStyle name="Normal 2 2 6 34 2" xfId="4119" xr:uid="{CBB9265B-0336-4FA5-A2B9-A2667455E10B}"/>
    <cellStyle name="Normal 2 2 6 34 2 2" xfId="6973" xr:uid="{BAB1C6AC-25BA-4F70-B1A8-AD4FFC0D088E}"/>
    <cellStyle name="Normal 2 2 6 34 2 2 2" xfId="15615" xr:uid="{E08389D2-8C66-4C7A-9A76-5756CAB1658B}"/>
    <cellStyle name="Normal 2 2 6 34 2 2 2 2" xfId="35983" xr:uid="{7697BFF0-A272-4A7A-9947-0249D1821BA1}"/>
    <cellStyle name="Normal 2 2 6 34 2 2 3" xfId="22402" xr:uid="{86C95801-BCA4-45D2-BEA0-2FDD0C6EF0CB}"/>
    <cellStyle name="Normal 2 2 6 34 2 2 3 2" xfId="42770" xr:uid="{5544C4D9-9C27-4F86-9189-AF8D8D0CE760}"/>
    <cellStyle name="Normal 2 2 6 34 2 2 4" xfId="29191" xr:uid="{CC8DF47A-0D06-4A54-8D8E-1AD4A0127D35}"/>
    <cellStyle name="Normal 2 2 6 34 2 2 5" xfId="49559" xr:uid="{9EB7F3F5-AFB6-4590-8985-07045F635744}"/>
    <cellStyle name="Normal 2 2 6 34 2 3" xfId="12767" xr:uid="{A5158182-0B6C-4874-AD02-59A7A2F5AB2D}"/>
    <cellStyle name="Normal 2 2 6 34 2 3 2" xfId="33135" xr:uid="{9CCE7530-362E-4D5D-98BF-02F1F5A002ED}"/>
    <cellStyle name="Normal 2 2 6 34 2 4" xfId="19554" xr:uid="{4E01D464-FA2A-41D8-86F7-92FCCF20BC81}"/>
    <cellStyle name="Normal 2 2 6 34 2 4 2" xfId="39922" xr:uid="{4291540C-6730-4FB3-B798-01C017F0BA01}"/>
    <cellStyle name="Normal 2 2 6 34 2 5" xfId="26343" xr:uid="{6126EECB-88F5-40AA-A27C-2DA499003DFF}"/>
    <cellStyle name="Normal 2 2 6 34 2 6" xfId="46711" xr:uid="{507994F6-6E9E-4D0C-A362-C280D50F03FD}"/>
    <cellStyle name="Normal 2 2 6 34 2_Exec Drivers" xfId="8838" xr:uid="{97F03E84-ADD7-42B6-BD84-4D222E519A5A}"/>
    <cellStyle name="Normal 2 2 6 34 3" xfId="4837" xr:uid="{88F19F13-58CB-455A-BD43-C6280D7CE1F7}"/>
    <cellStyle name="Normal 2 2 6 34 3 2" xfId="7685" xr:uid="{2AFC7ED3-42BF-483E-A0DB-7880F716B3CD}"/>
    <cellStyle name="Normal 2 2 6 34 3 2 2" xfId="16327" xr:uid="{43D5EDD5-4C0C-49D9-A141-142B03512191}"/>
    <cellStyle name="Normal 2 2 6 34 3 2 2 2" xfId="36695" xr:uid="{D476A005-9427-49E1-9058-149D670EFF7D}"/>
    <cellStyle name="Normal 2 2 6 34 3 2 3" xfId="23114" xr:uid="{9B3413E9-DA38-43E1-88B1-5E6777E047F2}"/>
    <cellStyle name="Normal 2 2 6 34 3 2 3 2" xfId="43482" xr:uid="{94308E44-8841-4F2E-9DD9-91FCC1FF3283}"/>
    <cellStyle name="Normal 2 2 6 34 3 2 4" xfId="29903" xr:uid="{A9A80491-B23D-40C7-8A74-06D8F980730E}"/>
    <cellStyle name="Normal 2 2 6 34 3 2 5" xfId="50271" xr:uid="{3F500A09-4824-4D76-A128-E0F57A50BC29}"/>
    <cellStyle name="Normal 2 2 6 34 3 3" xfId="13479" xr:uid="{38588974-19C2-4940-B787-A3521E83CB96}"/>
    <cellStyle name="Normal 2 2 6 34 3 3 2" xfId="33847" xr:uid="{F4B1E61A-855D-4560-8AAC-6013AF1D6125}"/>
    <cellStyle name="Normal 2 2 6 34 3 4" xfId="20266" xr:uid="{5AFA51CB-2235-4E85-92DC-15E1A66C4BEE}"/>
    <cellStyle name="Normal 2 2 6 34 3 4 2" xfId="40634" xr:uid="{0F5004A1-92BC-416E-99A7-AE10172E8A8D}"/>
    <cellStyle name="Normal 2 2 6 34 3 5" xfId="27055" xr:uid="{44531A40-7439-4662-8622-E4D470BA9F91}"/>
    <cellStyle name="Normal 2 2 6 34 3 6" xfId="47423" xr:uid="{7FFEDA62-22F4-4FB4-A8C1-F29BEBA61034}"/>
    <cellStyle name="Normal 2 2 6 34 4" xfId="3371" xr:uid="{E1521911-7A63-4F48-A25D-21373726A746}"/>
    <cellStyle name="Normal 2 2 6 34 4 2" xfId="6261" xr:uid="{6EF2C782-9EF1-4A09-8D22-B3C9A7D8FC05}"/>
    <cellStyle name="Normal 2 2 6 34 4 2 2" xfId="14903" xr:uid="{2FE45142-40FA-4FCE-A917-0862654A24B5}"/>
    <cellStyle name="Normal 2 2 6 34 4 2 2 2" xfId="35271" xr:uid="{1F6E3F9E-1BF6-4E9F-B5C9-3F71C349AF06}"/>
    <cellStyle name="Normal 2 2 6 34 4 2 3" xfId="21690" xr:uid="{62F12646-5548-4F4D-89EC-3E23F733AE9C}"/>
    <cellStyle name="Normal 2 2 6 34 4 2 3 2" xfId="42058" xr:uid="{27DE087E-7F4D-47FA-8C99-9BC952447533}"/>
    <cellStyle name="Normal 2 2 6 34 4 2 4" xfId="28479" xr:uid="{60095FD5-3B0A-4148-ABAF-C6EE52461681}"/>
    <cellStyle name="Normal 2 2 6 34 4 2 5" xfId="48847" xr:uid="{9D0E3083-4D8A-47FF-AB90-2220FB0A645B}"/>
    <cellStyle name="Normal 2 2 6 34 4 3" xfId="12055" xr:uid="{2572E2FD-88C1-42E3-866A-2E8A0C84FDB2}"/>
    <cellStyle name="Normal 2 2 6 34 4 3 2" xfId="32423" xr:uid="{8AC082C7-81A1-4A27-B7B5-C6D80B862B40}"/>
    <cellStyle name="Normal 2 2 6 34 4 4" xfId="18842" xr:uid="{4944E243-505A-41D4-B940-C074969C5ACE}"/>
    <cellStyle name="Normal 2 2 6 34 4 4 2" xfId="39210" xr:uid="{269361B1-5BC6-4A15-A755-3FA911AD4D6F}"/>
    <cellStyle name="Normal 2 2 6 34 4 5" xfId="25631" xr:uid="{A8CBC54B-039D-43EC-BDD8-5300ED9E130E}"/>
    <cellStyle name="Normal 2 2 6 34 4 6" xfId="45999" xr:uid="{3697EA30-1ECA-4E17-8D51-A2E302E95F63}"/>
    <cellStyle name="Normal 2 2 6 34 5" xfId="5549" xr:uid="{B63A917F-B903-4566-A0EE-CD15B4DB61F9}"/>
    <cellStyle name="Normal 2 2 6 34 5 2" xfId="14191" xr:uid="{79957F33-815A-4F59-8EA0-B0AC01CCB01D}"/>
    <cellStyle name="Normal 2 2 6 34 5 2 2" xfId="34559" xr:uid="{4495C8C3-919F-409C-851A-C9B89CBAD132}"/>
    <cellStyle name="Normal 2 2 6 34 5 3" xfId="20978" xr:uid="{C9F88245-5129-43E1-8B90-AD36B5746BF3}"/>
    <cellStyle name="Normal 2 2 6 34 5 3 2" xfId="41346" xr:uid="{F46119B6-31EA-4CFD-B74D-0D0A0A8ED619}"/>
    <cellStyle name="Normal 2 2 6 34 5 4" xfId="27767" xr:uid="{93F18A25-B26C-457F-A9BC-580176C25FC0}"/>
    <cellStyle name="Normal 2 2 6 34 5 5" xfId="48135" xr:uid="{EAABD6B6-2408-4734-9E31-1C2A50D76D3D}"/>
    <cellStyle name="Normal 2 2 6 34 6" xfId="2622" xr:uid="{09294817-2941-4141-92FA-CC3BEA8E00D2}"/>
    <cellStyle name="Normal 2 2 6 34 6 2" xfId="11343" xr:uid="{8535ED20-2FB0-4E2B-AC62-46A2B9767444}"/>
    <cellStyle name="Normal 2 2 6 34 6 2 2" xfId="31711" xr:uid="{CE9279FA-40F5-4DEE-B782-846345779DC1}"/>
    <cellStyle name="Normal 2 2 6 34 6 3" xfId="18130" xr:uid="{0AEFB7ED-358C-4670-95E2-E66A3C39A3B6}"/>
    <cellStyle name="Normal 2 2 6 34 6 3 2" xfId="38498" xr:uid="{DE733C1F-0763-4AF8-BB69-8530D1C8484C}"/>
    <cellStyle name="Normal 2 2 6 34 6 4" xfId="24919" xr:uid="{E72AEEA8-4536-4499-A3FB-A7499B1042E1}"/>
    <cellStyle name="Normal 2 2 6 34 6 5" xfId="45287" xr:uid="{632113AF-45F9-4D28-BA96-DF8822F86F85}"/>
    <cellStyle name="Normal 2 2 6 34 7" xfId="10316" xr:uid="{BD4BD9D2-99DE-4BF0-937A-674DA90DD7E2}"/>
    <cellStyle name="Normal 2 2 6 34 7 2" xfId="30684" xr:uid="{C6A7B163-1613-4A94-B02F-89AB86BE34B1}"/>
    <cellStyle name="Normal 2 2 6 34 8" xfId="17103" xr:uid="{AAC170B6-0BC2-4FCD-9211-805E6288CA81}"/>
    <cellStyle name="Normal 2 2 6 34 8 2" xfId="37471" xr:uid="{A81CEF70-C55B-4D8F-84F4-A18878AA23A8}"/>
    <cellStyle name="Normal 2 2 6 34 9" xfId="23892" xr:uid="{5A03BCC6-695C-47A5-A522-81F1CEBC1094}"/>
    <cellStyle name="Normal 2 2 6 34_Exec Drivers" xfId="8637" xr:uid="{034B530F-E7E9-49E2-9FDA-BAE13987C0E7}"/>
    <cellStyle name="Normal 2 2 6 35" xfId="3646" xr:uid="{916760CC-BD0A-440B-AECB-B10D8DDD9F4C}"/>
    <cellStyle name="Normal 2 2 6 35 2" xfId="6530" xr:uid="{28D2DB9D-328A-4B85-A2B7-0D1DCC5722CE}"/>
    <cellStyle name="Normal 2 2 6 35 2 2" xfId="15172" xr:uid="{DF1CB434-0EA7-46D2-B2AE-1BFEB066DAB1}"/>
    <cellStyle name="Normal 2 2 6 35 2 2 2" xfId="35540" xr:uid="{BD1F226E-32D5-451F-BBFD-EC7F481D815C}"/>
    <cellStyle name="Normal 2 2 6 35 2 3" xfId="21959" xr:uid="{8ADA3A4B-237A-4966-8958-70A19E2B4F43}"/>
    <cellStyle name="Normal 2 2 6 35 2 3 2" xfId="42327" xr:uid="{CD6E83B5-CCD8-455E-8357-CC892988D800}"/>
    <cellStyle name="Normal 2 2 6 35 2 4" xfId="28748" xr:uid="{F60C42C8-6461-44C0-A4B9-D27B81807390}"/>
    <cellStyle name="Normal 2 2 6 35 2 5" xfId="49116" xr:uid="{280F65E6-9442-4FB6-B17E-F9ACACA81B5F}"/>
    <cellStyle name="Normal 2 2 6 35 3" xfId="12324" xr:uid="{D094A087-66FD-45DA-9EFE-427D60A4ECD3}"/>
    <cellStyle name="Normal 2 2 6 35 3 2" xfId="32692" xr:uid="{3FD35EC2-DD8B-4776-A1D8-CBAED5263B00}"/>
    <cellStyle name="Normal 2 2 6 35 4" xfId="19111" xr:uid="{4ABAA448-F875-44D8-93E2-0C4B02DB42D5}"/>
    <cellStyle name="Normal 2 2 6 35 4 2" xfId="39479" xr:uid="{9B02A642-D743-4AEE-836F-C164E4874DB3}"/>
    <cellStyle name="Normal 2 2 6 35 5" xfId="25900" xr:uid="{A00FC947-BC27-48AC-AF0E-6757586987B0}"/>
    <cellStyle name="Normal 2 2 6 35 6" xfId="46268" xr:uid="{7487904C-DC82-4304-879E-4B335A9C1E61}"/>
    <cellStyle name="Normal 2 2 6 35_Exec Drivers" xfId="9182" xr:uid="{D045144B-804A-433D-BDE2-BF32EECEBA5C}"/>
    <cellStyle name="Normal 2 2 6 36" xfId="4394" xr:uid="{285B0B82-BB65-43D8-9CCE-20C73CCD99EA}"/>
    <cellStyle name="Normal 2 2 6 36 2" xfId="7242" xr:uid="{41C6F02B-EF67-40CF-A040-44C8FE27AA8D}"/>
    <cellStyle name="Normal 2 2 6 36 2 2" xfId="15884" xr:uid="{51274222-69B8-455F-A9BF-8DABF34AAB09}"/>
    <cellStyle name="Normal 2 2 6 36 2 2 2" xfId="36252" xr:uid="{491E30F5-C5B9-4B09-9606-C44619E781C1}"/>
    <cellStyle name="Normal 2 2 6 36 2 3" xfId="22671" xr:uid="{9A09D2ED-A4D3-48CE-888A-A5A46C3F58F3}"/>
    <cellStyle name="Normal 2 2 6 36 2 3 2" xfId="43039" xr:uid="{263B2FDC-E5F4-44BD-B4F0-5BD7D72CCCB3}"/>
    <cellStyle name="Normal 2 2 6 36 2 4" xfId="29460" xr:uid="{0848F1C0-F003-4C3E-BADC-81F9A8FFFD71}"/>
    <cellStyle name="Normal 2 2 6 36 2 5" xfId="49828" xr:uid="{E6BF085B-3530-42E2-B81D-1FA790766E82}"/>
    <cellStyle name="Normal 2 2 6 36 3" xfId="13036" xr:uid="{6272F69F-4405-4D20-A40A-0BF95D752814}"/>
    <cellStyle name="Normal 2 2 6 36 3 2" xfId="33404" xr:uid="{C0D572F8-8BB0-4AF0-9CF7-4F533DF798D7}"/>
    <cellStyle name="Normal 2 2 6 36 4" xfId="19823" xr:uid="{B92DD25C-FF74-40E3-983A-AAF0A92FB4D6}"/>
    <cellStyle name="Normal 2 2 6 36 4 2" xfId="40191" xr:uid="{BC07AB1B-29AA-4DB9-8468-F32F9C959A63}"/>
    <cellStyle name="Normal 2 2 6 36 5" xfId="26612" xr:uid="{D0704360-91F0-46FD-809B-3ED586BF3CBB}"/>
    <cellStyle name="Normal 2 2 6 36 6" xfId="46980" xr:uid="{9BCD53D2-7EE2-453D-A830-4062D0645C5E}"/>
    <cellStyle name="Normal 2 2 6 37" xfId="2898" xr:uid="{E7AA8791-3C91-40F8-AF15-D2E698143F5C}"/>
    <cellStyle name="Normal 2 2 6 37 2" xfId="5818" xr:uid="{8C9BAAD7-739A-4CAA-ACC5-57A54CB6B726}"/>
    <cellStyle name="Normal 2 2 6 37 2 2" xfId="14460" xr:uid="{2976EA5B-32C5-4ADE-B66A-663F1A961871}"/>
    <cellStyle name="Normal 2 2 6 37 2 2 2" xfId="34828" xr:uid="{C88BA81C-3F85-4AF3-AF72-976B166978BB}"/>
    <cellStyle name="Normal 2 2 6 37 2 3" xfId="21247" xr:uid="{106E03E3-E95F-43B8-8D91-CE970B99C45A}"/>
    <cellStyle name="Normal 2 2 6 37 2 3 2" xfId="41615" xr:uid="{622B2086-EE63-4202-9971-EDB7AC79BD41}"/>
    <cellStyle name="Normal 2 2 6 37 2 4" xfId="28036" xr:uid="{67FBC66C-6F04-4A8F-AFB0-87918D5E2F2A}"/>
    <cellStyle name="Normal 2 2 6 37 2 5" xfId="48404" xr:uid="{903B3947-B892-483D-A92E-BB5120577C7E}"/>
    <cellStyle name="Normal 2 2 6 37 3" xfId="11612" xr:uid="{3BF93289-752F-4D92-BC02-28EEEE1D95EE}"/>
    <cellStyle name="Normal 2 2 6 37 3 2" xfId="31980" xr:uid="{E710A765-F321-4DE9-8767-54600441EFCC}"/>
    <cellStyle name="Normal 2 2 6 37 4" xfId="18399" xr:uid="{350B48F6-B76E-44C2-84AC-F64D159E62DD}"/>
    <cellStyle name="Normal 2 2 6 37 4 2" xfId="38767" xr:uid="{9CA8D8CC-D6F5-4C4D-823F-F081B6CB7D1B}"/>
    <cellStyle name="Normal 2 2 6 37 5" xfId="25188" xr:uid="{08AEE311-2EB1-43E2-B667-7842BDFE385F}"/>
    <cellStyle name="Normal 2 2 6 37 6" xfId="45556" xr:uid="{8E5C3411-D45D-461F-961A-7068763EF520}"/>
    <cellStyle name="Normal 2 2 6 38" xfId="5106" xr:uid="{44FB97B4-C2D3-4A4B-963A-1A96B2DEC9B1}"/>
    <cellStyle name="Normal 2 2 6 38 2" xfId="13748" xr:uid="{F4930797-BC04-49C1-B56B-B3D49A731368}"/>
    <cellStyle name="Normal 2 2 6 38 2 2" xfId="34116" xr:uid="{ADF209D1-204E-406A-AE8E-8C30562D24CD}"/>
    <cellStyle name="Normal 2 2 6 38 3" xfId="20535" xr:uid="{F7C2BC07-BF0E-45EA-B75A-837288054E30}"/>
    <cellStyle name="Normal 2 2 6 38 3 2" xfId="40903" xr:uid="{D0869C89-440E-4736-AC1E-D6603C435D27}"/>
    <cellStyle name="Normal 2 2 6 38 4" xfId="27324" xr:uid="{511884BB-273A-4D41-99C1-64782A8C03B6}"/>
    <cellStyle name="Normal 2 2 6 38 5" xfId="47692" xr:uid="{E5CC21D2-4F8C-4698-9585-55A1DB13E8F8}"/>
    <cellStyle name="Normal 2 2 6 39" xfId="2019" xr:uid="{402A8E44-BEF0-4E0A-BC22-03DCC4BE6903}"/>
    <cellStyle name="Normal 2 2 6 39 2" xfId="10900" xr:uid="{14D319B5-4158-4E05-A1FB-222D9BDB4F1E}"/>
    <cellStyle name="Normal 2 2 6 39 2 2" xfId="31268" xr:uid="{60B43431-7339-422F-A2ED-F5265034BA25}"/>
    <cellStyle name="Normal 2 2 6 39 3" xfId="17687" xr:uid="{7AF64B51-A082-4567-86AB-BD5FAB78BB6F}"/>
    <cellStyle name="Normal 2 2 6 39 3 2" xfId="38055" xr:uid="{7AC8EABF-A911-4DD4-B8AB-161C7D0E31AF}"/>
    <cellStyle name="Normal 2 2 6 39 4" xfId="24476" xr:uid="{6807BC70-3D3C-4ED8-AD32-E383AB2A46E7}"/>
    <cellStyle name="Normal 2 2 6 39 5" xfId="44844" xr:uid="{7D3F9E27-20E9-4B2E-9ACB-BDC300565657}"/>
    <cellStyle name="Normal 2 2 6 4" xfId="87" xr:uid="{E2795335-962C-4B44-9722-E45C186A5D84}"/>
    <cellStyle name="Normal 2 2 6 40" xfId="9731" xr:uid="{4CA1CD88-3430-41AE-B927-5803577A622B}"/>
    <cellStyle name="Normal 2 2 6 40 2" xfId="30099" xr:uid="{8DC49D92-D9FD-4DDB-BFE6-F34C4A55E58A}"/>
    <cellStyle name="Normal 2 2 6 41" xfId="16519" xr:uid="{59C1CD8C-D7D5-4D27-A07B-AE1F1BABBBBD}"/>
    <cellStyle name="Normal 2 2 6 41 2" xfId="36887" xr:uid="{BFDA4B27-C14B-4D2A-B1F6-22F9589FA43D}"/>
    <cellStyle name="Normal 2 2 6 42" xfId="23308" xr:uid="{81D77780-E62D-4027-B531-523FC5033981}"/>
    <cellStyle name="Normal 2 2 6 43" xfId="43676" xr:uid="{7466160C-FDA7-461B-A13C-44CCED73E410}"/>
    <cellStyle name="Normal 2 2 6 5" xfId="101" xr:uid="{70B935F1-3402-4EF6-A7E6-63F5AECBE620}"/>
    <cellStyle name="Normal 2 2 6 6" xfId="118" xr:uid="{5A1D28B2-9CA0-424B-BA8C-44E15AA5A717}"/>
    <cellStyle name="Normal 2 2 6 7" xfId="130" xr:uid="{72D2D5A5-75EC-4746-88AC-46F667601456}"/>
    <cellStyle name="Normal 2 2 6 8" xfId="142" xr:uid="{64FFA8CD-1250-4C61-8A49-7F2FFA19CD54}"/>
    <cellStyle name="Normal 2 2 6 9" xfId="155" xr:uid="{F2630744-3538-4F7A-AE6C-C6155483C743}"/>
    <cellStyle name="Normal 2 2 6_Exec Drivers" xfId="8750" xr:uid="{2C025C3B-5A4C-4D0C-BE65-0DB66AE8D424}"/>
    <cellStyle name="Normal 2 2 7" xfId="57" xr:uid="{7114BAC6-3075-430E-A1A3-D26472AA208F}"/>
    <cellStyle name="Normal 2 2 8" xfId="65" xr:uid="{FDB0A564-0D16-4425-B557-EAAB7731F859}"/>
    <cellStyle name="Normal 2 2 9" xfId="44" xr:uid="{F0A44961-BB67-40D3-B348-E35DF106493D}"/>
    <cellStyle name="Normal 2 2 9 10" xfId="9735" xr:uid="{799EC877-75A1-43FB-BD53-B79750105C46}"/>
    <cellStyle name="Normal 2 2 9 10 2" xfId="30103" xr:uid="{D1EF9E2F-28C2-4287-846D-1AE9893A0C8E}"/>
    <cellStyle name="Normal 2 2 9 11" xfId="16523" xr:uid="{73A802DB-7F85-4F83-B1FC-1D2AF1A31122}"/>
    <cellStyle name="Normal 2 2 9 11 2" xfId="36891" xr:uid="{DDA14FE9-A0DE-4F27-B35E-27458CA5AEE4}"/>
    <cellStyle name="Normal 2 2 9 12" xfId="23312" xr:uid="{D2E9B8CD-3F07-40E7-8322-C7D4E6B82879}"/>
    <cellStyle name="Normal 2 2 9 13" xfId="43680" xr:uid="{34BA541A-221D-4249-9DB3-4B0AA69C4D9B}"/>
    <cellStyle name="Normal 2 2 9 2" xfId="460" xr:uid="{D269DC75-6F36-45C0-A138-01935110D3D1}"/>
    <cellStyle name="Normal 2 2 9 2 2" xfId="475" xr:uid="{DBE3EB75-D090-4F3A-A024-9AF1F53DC497}"/>
    <cellStyle name="Normal 2 2 9 2 2 10" xfId="23539" xr:uid="{A0C58DA3-DC45-4B36-B06A-F6382B88DB64}"/>
    <cellStyle name="Normal 2 2 9 2 2 11" xfId="43907" xr:uid="{FBD54B6A-366D-4039-ACAD-0B3FE456A1F1}"/>
    <cellStyle name="Normal 2 2 9 2 2 2" xfId="1629" xr:uid="{0582895F-5FC4-4733-B438-49D2812DFDA6}"/>
    <cellStyle name="Normal 2 2 9 2 2 2 10" xfId="44489" xr:uid="{53A8C34F-E69A-4B5F-9086-443BC6135EA0}"/>
    <cellStyle name="Normal 2 2 9 2 2 2 2" xfId="4164" xr:uid="{278C6ADC-B8C4-469B-9C96-CA5D7613533A}"/>
    <cellStyle name="Normal 2 2 9 2 2 2 2 2" xfId="7012" xr:uid="{EE774FC5-EB01-46C1-82AF-53C3AC4CE31E}"/>
    <cellStyle name="Normal 2 2 9 2 2 2 2 2 2" xfId="15654" xr:uid="{BDF31AEA-EF3B-4E60-B7C2-BFCBA26DC456}"/>
    <cellStyle name="Normal 2 2 9 2 2 2 2 2 2 2" xfId="36022" xr:uid="{17B71991-3E2D-457A-9FDE-ED1AEE726562}"/>
    <cellStyle name="Normal 2 2 9 2 2 2 2 2 3" xfId="22441" xr:uid="{545E5C5C-374E-499F-A681-243A5A0064FA}"/>
    <cellStyle name="Normal 2 2 9 2 2 2 2 2 3 2" xfId="42809" xr:uid="{B15B2671-778A-4286-9405-C33B0EC4796A}"/>
    <cellStyle name="Normal 2 2 9 2 2 2 2 2 4" xfId="29230" xr:uid="{FFC2DF69-D5F6-4863-A93E-3AF07881A3A3}"/>
    <cellStyle name="Normal 2 2 9 2 2 2 2 2 5" xfId="49598" xr:uid="{B911B494-8DB0-4160-B05B-DD2950B046C5}"/>
    <cellStyle name="Normal 2 2 9 2 2 2 2 3" xfId="12806" xr:uid="{B89A28D5-32F9-4EE9-916A-57ED248B9A7C}"/>
    <cellStyle name="Normal 2 2 9 2 2 2 2 3 2" xfId="33174" xr:uid="{42B9B097-FDA0-4B4B-A376-BC9F86051F02}"/>
    <cellStyle name="Normal 2 2 9 2 2 2 2 4" xfId="19593" xr:uid="{AD6E2D1F-8742-4FB0-A537-A605156C1BC4}"/>
    <cellStyle name="Normal 2 2 9 2 2 2 2 4 2" xfId="39961" xr:uid="{C12B4496-3E2B-432D-BA17-AA0841C6D7ED}"/>
    <cellStyle name="Normal 2 2 9 2 2 2 2 5" xfId="26382" xr:uid="{751F76C5-A704-4567-961B-9439025376FF}"/>
    <cellStyle name="Normal 2 2 9 2 2 2 2 6" xfId="46750" xr:uid="{C843A842-AA85-4E0E-9029-EF040656653D}"/>
    <cellStyle name="Normal 2 2 9 2 2 2 2_Exec Drivers" xfId="8712" xr:uid="{FD91EB1E-7B5A-4F9E-AE8F-8B82FF780CE0}"/>
    <cellStyle name="Normal 2 2 9 2 2 2 3" xfId="4876" xr:uid="{E6B48009-D56C-424E-9BDD-9358B48FD89E}"/>
    <cellStyle name="Normal 2 2 9 2 2 2 3 2" xfId="7724" xr:uid="{796CA731-A752-4247-9F9D-9169EDD9B3A7}"/>
    <cellStyle name="Normal 2 2 9 2 2 2 3 2 2" xfId="16366" xr:uid="{3406CD2C-B8B5-4765-A361-BA0BA020D35B}"/>
    <cellStyle name="Normal 2 2 9 2 2 2 3 2 2 2" xfId="36734" xr:uid="{C67F73F4-4D26-4C57-B2B7-32D05AB112FF}"/>
    <cellStyle name="Normal 2 2 9 2 2 2 3 2 3" xfId="23153" xr:uid="{6A9B035C-F1A3-4C7D-B88E-6BE28BD716D0}"/>
    <cellStyle name="Normal 2 2 9 2 2 2 3 2 3 2" xfId="43521" xr:uid="{2DCA8164-138E-4CBC-818E-D351C81F6DAC}"/>
    <cellStyle name="Normal 2 2 9 2 2 2 3 2 4" xfId="29942" xr:uid="{19899437-33F9-48A0-A45E-2370169FBA62}"/>
    <cellStyle name="Normal 2 2 9 2 2 2 3 2 5" xfId="50310" xr:uid="{E2C6A549-8299-4936-8356-B5B9A9C57533}"/>
    <cellStyle name="Normal 2 2 9 2 2 2 3 3" xfId="13518" xr:uid="{B69A9075-0FE4-4E2C-A548-45DB95BFCBFE}"/>
    <cellStyle name="Normal 2 2 9 2 2 2 3 3 2" xfId="33886" xr:uid="{DEEBCA27-6ADF-4FB8-ABD7-6DB58301FFC3}"/>
    <cellStyle name="Normal 2 2 9 2 2 2 3 4" xfId="20305" xr:uid="{BD0CE1A2-FCA4-422F-8DEE-642E37BDDAA0}"/>
    <cellStyle name="Normal 2 2 9 2 2 2 3 4 2" xfId="40673" xr:uid="{C3DE05AE-920A-46A5-9786-07D287BB1D0D}"/>
    <cellStyle name="Normal 2 2 9 2 2 2 3 5" xfId="27094" xr:uid="{25A70265-0F7E-4B8E-8C11-773499CDFF30}"/>
    <cellStyle name="Normal 2 2 9 2 2 2 3 6" xfId="47462" xr:uid="{E5960583-8139-4AD3-9310-0B13B5653AA7}"/>
    <cellStyle name="Normal 2 2 9 2 2 2 4" xfId="3416" xr:uid="{61C13EA1-E65C-4FF7-B12A-48B4141ADC2D}"/>
    <cellStyle name="Normal 2 2 9 2 2 2 4 2" xfId="6300" xr:uid="{F01D6E13-FBB6-417D-B4B5-05BDC57D9EEB}"/>
    <cellStyle name="Normal 2 2 9 2 2 2 4 2 2" xfId="14942" xr:uid="{81B4F205-9CBF-4D30-9865-84AD0E00283D}"/>
    <cellStyle name="Normal 2 2 9 2 2 2 4 2 2 2" xfId="35310" xr:uid="{713DB100-8B83-402C-A8BD-ED3DFE94BC27}"/>
    <cellStyle name="Normal 2 2 9 2 2 2 4 2 3" xfId="21729" xr:uid="{45A24C16-F5DE-4D60-A29A-0B659EA5CDB2}"/>
    <cellStyle name="Normal 2 2 9 2 2 2 4 2 3 2" xfId="42097" xr:uid="{74825647-DF2C-46E3-B845-0526BC6EF8F0}"/>
    <cellStyle name="Normal 2 2 9 2 2 2 4 2 4" xfId="28518" xr:uid="{D1546017-B977-4E52-A5A5-B868E6751A32}"/>
    <cellStyle name="Normal 2 2 9 2 2 2 4 2 5" xfId="48886" xr:uid="{25DCE4B0-C7D5-42EC-91DE-A66E04850E84}"/>
    <cellStyle name="Normal 2 2 9 2 2 2 4 3" xfId="12094" xr:uid="{AC82DC9E-76A2-420F-9527-3C10B0041F01}"/>
    <cellStyle name="Normal 2 2 9 2 2 2 4 3 2" xfId="32462" xr:uid="{5465E24E-A9EB-4FE9-8684-50462439C1AC}"/>
    <cellStyle name="Normal 2 2 9 2 2 2 4 4" xfId="18881" xr:uid="{0A285630-2BE7-4E63-9E39-E4014CF6541B}"/>
    <cellStyle name="Normal 2 2 9 2 2 2 4 4 2" xfId="39249" xr:uid="{6D4C7936-4551-4F60-B953-9BAC20993FD1}"/>
    <cellStyle name="Normal 2 2 9 2 2 2 4 5" xfId="25670" xr:uid="{9CA048ED-8E6B-4239-8199-F12D2599FA08}"/>
    <cellStyle name="Normal 2 2 9 2 2 2 4 6" xfId="46038" xr:uid="{4BE96D34-44B0-4D4E-98F2-D8E8DCAECD7B}"/>
    <cellStyle name="Normal 2 2 9 2 2 2 5" xfId="5588" xr:uid="{66EB4812-2EC0-4D21-9A4A-82FDE98CCC49}"/>
    <cellStyle name="Normal 2 2 9 2 2 2 5 2" xfId="14230" xr:uid="{1350E8C6-4176-4BB9-956E-05FF4B0524FE}"/>
    <cellStyle name="Normal 2 2 9 2 2 2 5 2 2" xfId="34598" xr:uid="{63CE4A5D-70D5-44B6-B281-23FF02413DBA}"/>
    <cellStyle name="Normal 2 2 9 2 2 2 5 3" xfId="21017" xr:uid="{3C48CA69-44E3-4835-8B46-FB8BBC3B3159}"/>
    <cellStyle name="Normal 2 2 9 2 2 2 5 3 2" xfId="41385" xr:uid="{562FC8C8-A21C-415D-A38A-FBCFCB298D43}"/>
    <cellStyle name="Normal 2 2 9 2 2 2 5 4" xfId="27806" xr:uid="{0A40F5C9-25C0-4F8C-B7D2-89644019671F}"/>
    <cellStyle name="Normal 2 2 9 2 2 2 5 5" xfId="48174" xr:uid="{C31D6F83-3697-479A-B0F1-C5704D7B8784}"/>
    <cellStyle name="Normal 2 2 9 2 2 2 6" xfId="2667" xr:uid="{96FB0D29-4CD0-4071-800B-75A06F7B95A7}"/>
    <cellStyle name="Normal 2 2 9 2 2 2 6 2" xfId="11382" xr:uid="{F5EC0DAF-875D-42C8-816C-658A7153043C}"/>
    <cellStyle name="Normal 2 2 9 2 2 2 6 2 2" xfId="31750" xr:uid="{BF2C1252-2953-405D-A760-33D68269384D}"/>
    <cellStyle name="Normal 2 2 9 2 2 2 6 3" xfId="18169" xr:uid="{4B5633E0-4265-4C5C-9C21-364914F1388A}"/>
    <cellStyle name="Normal 2 2 9 2 2 2 6 3 2" xfId="38537" xr:uid="{6093E20A-FDCE-4384-B12E-048CDB7D3A5D}"/>
    <cellStyle name="Normal 2 2 9 2 2 2 6 4" xfId="24958" xr:uid="{AB4E0C9A-7851-405E-8A70-85C84739E52E}"/>
    <cellStyle name="Normal 2 2 9 2 2 2 6 5" xfId="45326" xr:uid="{7F617D25-6532-47EB-957B-2E3705A49E76}"/>
    <cellStyle name="Normal 2 2 9 2 2 2 7" xfId="10545" xr:uid="{57EE2BAE-5152-4CA3-9262-49D2DDF522C6}"/>
    <cellStyle name="Normal 2 2 9 2 2 2 7 2" xfId="30913" xr:uid="{45A43555-D6DE-4C92-A1A4-6E75757FEB88}"/>
    <cellStyle name="Normal 2 2 9 2 2 2 8" xfId="17332" xr:uid="{62981E75-1B85-4C4C-9615-B88DE193586E}"/>
    <cellStyle name="Normal 2 2 9 2 2 2 8 2" xfId="37700" xr:uid="{D90B0B9E-EFB7-4B97-BB2F-6E53FA462BE2}"/>
    <cellStyle name="Normal 2 2 9 2 2 2 9" xfId="24121" xr:uid="{D9737F01-55DC-45F1-8A4C-A75631F1E4B7}"/>
    <cellStyle name="Normal 2 2 9 2 2 2_Exec Drivers" xfId="8356" xr:uid="{79815926-5BC8-4CE1-8353-42D7045FAF2A}"/>
    <cellStyle name="Normal 2 2 9 2 2 3" xfId="3650" xr:uid="{6BF8F50E-4E65-407B-AB82-EB9368F63500}"/>
    <cellStyle name="Normal 2 2 9 2 2 3 2" xfId="6534" xr:uid="{810269F5-7A18-4137-9242-0738C5C39CEA}"/>
    <cellStyle name="Normal 2 2 9 2 2 3 2 2" xfId="15176" xr:uid="{1BB4A680-F622-425F-B3B2-D41831E174C4}"/>
    <cellStyle name="Normal 2 2 9 2 2 3 2 2 2" xfId="35544" xr:uid="{0FC57421-69A8-45D2-B292-06C384B43910}"/>
    <cellStyle name="Normal 2 2 9 2 2 3 2 3" xfId="21963" xr:uid="{F96EFACF-16DF-402D-A6A6-AFF6AB0A9D75}"/>
    <cellStyle name="Normal 2 2 9 2 2 3 2 3 2" xfId="42331" xr:uid="{267AE493-8B9E-41E0-A898-05FC25D23224}"/>
    <cellStyle name="Normal 2 2 9 2 2 3 2 4" xfId="28752" xr:uid="{0975DB5A-E04B-41C3-952B-4BE7E2E9B0A6}"/>
    <cellStyle name="Normal 2 2 9 2 2 3 2 5" xfId="49120" xr:uid="{280FACB4-8E94-4439-B3C6-A82F3F3D24C3}"/>
    <cellStyle name="Normal 2 2 9 2 2 3 3" xfId="12328" xr:uid="{A30B9598-6BB5-43BE-9FC1-43DA65C24EF1}"/>
    <cellStyle name="Normal 2 2 9 2 2 3 3 2" xfId="32696" xr:uid="{99786807-39BD-4688-A69B-8BD455E17C94}"/>
    <cellStyle name="Normal 2 2 9 2 2 3 4" xfId="19115" xr:uid="{52047C94-1D41-4730-BC0F-7EFC78D82264}"/>
    <cellStyle name="Normal 2 2 9 2 2 3 4 2" xfId="39483" xr:uid="{E5E65F97-2797-4CA3-B5CA-036324CAA57A}"/>
    <cellStyle name="Normal 2 2 9 2 2 3 5" xfId="25904" xr:uid="{6D5B867A-FD4E-4BAA-AB3A-1D777DEE4B42}"/>
    <cellStyle name="Normal 2 2 9 2 2 3 6" xfId="46272" xr:uid="{3FFCCA4A-04A3-44D0-8A04-C48C6240BA74}"/>
    <cellStyle name="Normal 2 2 9 2 2 3_Exec Drivers" xfId="8709" xr:uid="{50F5A823-B301-4432-BBA4-5DD224B404B1}"/>
    <cellStyle name="Normal 2 2 9 2 2 4" xfId="4398" xr:uid="{D796AB0B-209D-4D01-BCBE-82FC9A51EFE2}"/>
    <cellStyle name="Normal 2 2 9 2 2 4 2" xfId="7246" xr:uid="{C9568B17-5AF0-4DBC-B5F2-EA4F5B648688}"/>
    <cellStyle name="Normal 2 2 9 2 2 4 2 2" xfId="15888" xr:uid="{FC31CE3F-4453-4CAA-813E-29FAD99BE7C3}"/>
    <cellStyle name="Normal 2 2 9 2 2 4 2 2 2" xfId="36256" xr:uid="{117AEB66-6C57-419F-BC7F-71D41086CCE8}"/>
    <cellStyle name="Normal 2 2 9 2 2 4 2 3" xfId="22675" xr:uid="{A427FADC-A799-4252-9538-A79597CFC004}"/>
    <cellStyle name="Normal 2 2 9 2 2 4 2 3 2" xfId="43043" xr:uid="{CD4025DF-A27E-4A1B-A6B5-8FCB94EA83F2}"/>
    <cellStyle name="Normal 2 2 9 2 2 4 2 4" xfId="29464" xr:uid="{7FE1CB03-DE6F-4D4B-BB55-745297486CEB}"/>
    <cellStyle name="Normal 2 2 9 2 2 4 2 5" xfId="49832" xr:uid="{E5BAC2DC-641A-4C03-9E7C-FC1077A06C20}"/>
    <cellStyle name="Normal 2 2 9 2 2 4 3" xfId="13040" xr:uid="{EFF47178-2B0F-4998-AE77-549EA0C3A6EC}"/>
    <cellStyle name="Normal 2 2 9 2 2 4 3 2" xfId="33408" xr:uid="{CF3D231F-1BAC-4B90-A807-E2E5CD4FE061}"/>
    <cellStyle name="Normal 2 2 9 2 2 4 4" xfId="19827" xr:uid="{B4777093-9326-4272-BAFC-BA16B5DC0669}"/>
    <cellStyle name="Normal 2 2 9 2 2 4 4 2" xfId="40195" xr:uid="{C8831ADA-947E-423A-A553-377B1EC219B2}"/>
    <cellStyle name="Normal 2 2 9 2 2 4 5" xfId="26616" xr:uid="{A47F8022-7C21-4F6D-A36E-BF7A19B537EC}"/>
    <cellStyle name="Normal 2 2 9 2 2 4 6" xfId="46984" xr:uid="{1A491073-4D15-43A8-AA1E-FE0E95602A31}"/>
    <cellStyle name="Normal 2 2 9 2 2 5" xfId="2902" xr:uid="{6272B331-3A52-4692-A6AF-44E2E669DDF6}"/>
    <cellStyle name="Normal 2 2 9 2 2 5 2" xfId="5822" xr:uid="{3568D96A-4C0A-4CB7-AE74-F34FC86E56D1}"/>
    <cellStyle name="Normal 2 2 9 2 2 5 2 2" xfId="14464" xr:uid="{F9FE5D3B-B546-4566-BCB5-8211BE01C183}"/>
    <cellStyle name="Normal 2 2 9 2 2 5 2 2 2" xfId="34832" xr:uid="{59A02888-0B5E-42F5-A9CC-D4867553939C}"/>
    <cellStyle name="Normal 2 2 9 2 2 5 2 3" xfId="21251" xr:uid="{B444875C-0045-4555-8B4D-726FFE13B5FF}"/>
    <cellStyle name="Normal 2 2 9 2 2 5 2 3 2" xfId="41619" xr:uid="{2D9C725F-E011-48E0-8EBF-C86D0F1C26DE}"/>
    <cellStyle name="Normal 2 2 9 2 2 5 2 4" xfId="28040" xr:uid="{06060C01-97EC-4956-896A-A48CB98161E0}"/>
    <cellStyle name="Normal 2 2 9 2 2 5 2 5" xfId="48408" xr:uid="{50523F02-0277-4E5A-95CB-4A345272DEF7}"/>
    <cellStyle name="Normal 2 2 9 2 2 5 3" xfId="11616" xr:uid="{1A866C55-363C-47D7-9AB3-F021E32C0CA5}"/>
    <cellStyle name="Normal 2 2 9 2 2 5 3 2" xfId="31984" xr:uid="{7C67F95D-17F3-4AF6-90F3-9780F019C11D}"/>
    <cellStyle name="Normal 2 2 9 2 2 5 4" xfId="18403" xr:uid="{7E4BBF2D-DABA-426D-A9C0-C431E1F91AF6}"/>
    <cellStyle name="Normal 2 2 9 2 2 5 4 2" xfId="38771" xr:uid="{CF984379-2960-4C2B-AC3A-EAB1BC0D1845}"/>
    <cellStyle name="Normal 2 2 9 2 2 5 5" xfId="25192" xr:uid="{CE66715F-FAEB-4F1C-9AFC-142FC6C06573}"/>
    <cellStyle name="Normal 2 2 9 2 2 5 6" xfId="45560" xr:uid="{09DAC5CA-1D5A-4725-B96B-F63B5E8BE068}"/>
    <cellStyle name="Normal 2 2 9 2 2 6" xfId="5110" xr:uid="{771CFB58-0705-42D7-9B3C-C7AB67A38468}"/>
    <cellStyle name="Normal 2 2 9 2 2 6 2" xfId="13752" xr:uid="{1ABBE738-14DC-46DA-BEAB-7A8A1AE638D0}"/>
    <cellStyle name="Normal 2 2 9 2 2 6 2 2" xfId="34120" xr:uid="{E8003F44-51FF-4C82-9128-5444F05B825A}"/>
    <cellStyle name="Normal 2 2 9 2 2 6 3" xfId="20539" xr:uid="{1A1A2FD4-C83C-4EED-94B7-09F717DC9B2C}"/>
    <cellStyle name="Normal 2 2 9 2 2 6 3 2" xfId="40907" xr:uid="{F9FCE57E-83BB-4D7D-82E5-FECA49A577B1}"/>
    <cellStyle name="Normal 2 2 9 2 2 6 4" xfId="27328" xr:uid="{7F21361C-9008-4BB9-A42F-7A70DD2057DE}"/>
    <cellStyle name="Normal 2 2 9 2 2 6 5" xfId="47696" xr:uid="{BF910B04-AFDB-4474-B523-C51B515031AC}"/>
    <cellStyle name="Normal 2 2 9 2 2 7" xfId="2030" xr:uid="{C260B3ED-E5AF-4878-9853-06CA550A2F6B}"/>
    <cellStyle name="Normal 2 2 9 2 2 7 2" xfId="10904" xr:uid="{B1A9090E-47B5-4B36-ADA4-F511B732BC88}"/>
    <cellStyle name="Normal 2 2 9 2 2 7 2 2" xfId="31272" xr:uid="{9457A3D8-E864-4F26-946C-25CADCAC7129}"/>
    <cellStyle name="Normal 2 2 9 2 2 7 3" xfId="17691" xr:uid="{647CD35A-1F16-49F2-A73F-AF011301A5D2}"/>
    <cellStyle name="Normal 2 2 9 2 2 7 3 2" xfId="38059" xr:uid="{0AC37948-186D-4334-9BE8-2AF93E37E482}"/>
    <cellStyle name="Normal 2 2 9 2 2 7 4" xfId="24480" xr:uid="{A7B85758-093B-4AA0-A777-704598C73837}"/>
    <cellStyle name="Normal 2 2 9 2 2 7 5" xfId="44848" xr:uid="{F0344C39-4195-4A3C-AE01-EEF6E6939015}"/>
    <cellStyle name="Normal 2 2 9 2 2 8" xfId="9962" xr:uid="{D59A09C8-A488-4D4A-AA41-9757AA947E07}"/>
    <cellStyle name="Normal 2 2 9 2 2 8 2" xfId="30330" xr:uid="{C7478588-B4E9-431B-9B27-9249C9A40DA4}"/>
    <cellStyle name="Normal 2 2 9 2 2 9" xfId="16750" xr:uid="{1A8EBA6C-BA55-4741-8F7D-607AE5B9C534}"/>
    <cellStyle name="Normal 2 2 9 2 2 9 2" xfId="37118" xr:uid="{04E56AB8-651B-41D6-B72A-5C6D32D7510E}"/>
    <cellStyle name="Normal 2 2 9 2 2_Exec Drivers" xfId="2343" xr:uid="{E3259B32-BF50-4099-A3C7-352650C6FD84}"/>
    <cellStyle name="Normal 2 2 9 2 3" xfId="453" xr:uid="{678358F4-3F43-427C-9B94-288C6018F20A}"/>
    <cellStyle name="Normal 2 2 9 2 3 10" xfId="23526" xr:uid="{2CF62765-7389-4ABB-92AC-A5AF3A8EF7F8}"/>
    <cellStyle name="Normal 2 2 9 2 3 11" xfId="43894" xr:uid="{C03AF5A3-D388-489D-9D6A-522F7FB265DB}"/>
    <cellStyle name="Normal 2 2 9 2 3 2" xfId="1617" xr:uid="{A224678F-5BDE-47D3-8732-537426D6503D}"/>
    <cellStyle name="Normal 2 2 9 2 3 2 10" xfId="44477" xr:uid="{098E5A40-669C-431D-9ACB-B7F4B59CD898}"/>
    <cellStyle name="Normal 2 2 9 2 3 2 2" xfId="4151" xr:uid="{C2947C46-3758-478F-98FA-558650FEC6B5}"/>
    <cellStyle name="Normal 2 2 9 2 3 2 2 2" xfId="6999" xr:uid="{783BBA86-DB9D-4D0C-825A-0C1B741B8EE0}"/>
    <cellStyle name="Normal 2 2 9 2 3 2 2 2 2" xfId="15641" xr:uid="{A56719F0-33A4-4C87-935B-FC921EC1D231}"/>
    <cellStyle name="Normal 2 2 9 2 3 2 2 2 2 2" xfId="36009" xr:uid="{E1214D44-F663-4583-AE5B-277450E3FFCA}"/>
    <cellStyle name="Normal 2 2 9 2 3 2 2 2 3" xfId="22428" xr:uid="{6BA48007-DCB0-462B-8695-A219163FAA44}"/>
    <cellStyle name="Normal 2 2 9 2 3 2 2 2 3 2" xfId="42796" xr:uid="{F7D37B75-C9F4-4B07-99CC-D7377428ACCD}"/>
    <cellStyle name="Normal 2 2 9 2 3 2 2 2 4" xfId="29217" xr:uid="{7FF23BA1-6F81-43A0-8014-3AA306D78E9F}"/>
    <cellStyle name="Normal 2 2 9 2 3 2 2 2 5" xfId="49585" xr:uid="{C91EFBEA-B2AC-4E8F-BAF2-8FE69942CEE1}"/>
    <cellStyle name="Normal 2 2 9 2 3 2 2 3" xfId="12793" xr:uid="{D7BB26BF-49A6-42A3-BABD-7C7C8A56400D}"/>
    <cellStyle name="Normal 2 2 9 2 3 2 2 3 2" xfId="33161" xr:uid="{9C210B88-1845-4AC6-9781-1D4BBCC188B1}"/>
    <cellStyle name="Normal 2 2 9 2 3 2 2 4" xfId="19580" xr:uid="{6E52276B-189E-41DE-AA0E-31EE7CCD30E9}"/>
    <cellStyle name="Normal 2 2 9 2 3 2 2 4 2" xfId="39948" xr:uid="{C885EDF7-A4CE-47AE-8EA8-DEA1269106A9}"/>
    <cellStyle name="Normal 2 2 9 2 3 2 2 5" xfId="26369" xr:uid="{BAB023BA-00CF-4817-91DA-B77D55F9D082}"/>
    <cellStyle name="Normal 2 2 9 2 3 2 2 6" xfId="46737" xr:uid="{E96901EA-621F-44C5-BA8D-58C4C26F193F}"/>
    <cellStyle name="Normal 2 2 9 2 3 2 2_Exec Drivers" xfId="8749" xr:uid="{A8C802B9-1D69-4B26-8C21-95EEA9545BBE}"/>
    <cellStyle name="Normal 2 2 9 2 3 2 3" xfId="4863" xr:uid="{BB9CC764-2C4E-48BC-AC3A-F30DD3B2669C}"/>
    <cellStyle name="Normal 2 2 9 2 3 2 3 2" xfId="7711" xr:uid="{36AC43FA-C1DD-4987-A3FD-40934EDF4439}"/>
    <cellStyle name="Normal 2 2 9 2 3 2 3 2 2" xfId="16353" xr:uid="{8EEAB01B-8D5C-45C1-907C-7E88A54295C4}"/>
    <cellStyle name="Normal 2 2 9 2 3 2 3 2 2 2" xfId="36721" xr:uid="{2C138BA5-0131-416F-BA81-0D4F33E45F24}"/>
    <cellStyle name="Normal 2 2 9 2 3 2 3 2 3" xfId="23140" xr:uid="{CA1B29E9-7AF0-40FE-B4D3-76E60AF05047}"/>
    <cellStyle name="Normal 2 2 9 2 3 2 3 2 3 2" xfId="43508" xr:uid="{8122E469-0700-44F7-B8FB-2A9875EAF801}"/>
    <cellStyle name="Normal 2 2 9 2 3 2 3 2 4" xfId="29929" xr:uid="{7F2B5F90-EE9E-4C7D-BF1C-48FAB34C7D06}"/>
    <cellStyle name="Normal 2 2 9 2 3 2 3 2 5" xfId="50297" xr:uid="{7947CEE5-F4CA-42F0-843E-C0F685B163F6}"/>
    <cellStyle name="Normal 2 2 9 2 3 2 3 3" xfId="13505" xr:uid="{3B3AC008-7156-4A09-B29F-2C7D3A2A384E}"/>
    <cellStyle name="Normal 2 2 9 2 3 2 3 3 2" xfId="33873" xr:uid="{071B4CD7-E80C-4D2F-97BF-5BE8B4A17F45}"/>
    <cellStyle name="Normal 2 2 9 2 3 2 3 4" xfId="20292" xr:uid="{4AA58FE5-6E34-4071-B7BB-EFC188992D11}"/>
    <cellStyle name="Normal 2 2 9 2 3 2 3 4 2" xfId="40660" xr:uid="{08AB79B9-8C1A-45F6-9E9E-9BB0FBFB095C}"/>
    <cellStyle name="Normal 2 2 9 2 3 2 3 5" xfId="27081" xr:uid="{93CC63B3-2F3A-4DBA-97C0-9B8408B00119}"/>
    <cellStyle name="Normal 2 2 9 2 3 2 3 6" xfId="47449" xr:uid="{75CC943C-B3BD-428D-AFE6-CF739F15B134}"/>
    <cellStyle name="Normal 2 2 9 2 3 2 4" xfId="3403" xr:uid="{0187BFF9-D57C-4237-ABA7-37963A8FB72C}"/>
    <cellStyle name="Normal 2 2 9 2 3 2 4 2" xfId="6287" xr:uid="{CFAC25C5-A964-444F-A629-0FE36366E970}"/>
    <cellStyle name="Normal 2 2 9 2 3 2 4 2 2" xfId="14929" xr:uid="{7764740A-F4EA-4C32-922B-918CB471FE6D}"/>
    <cellStyle name="Normal 2 2 9 2 3 2 4 2 2 2" xfId="35297" xr:uid="{7D77B0F1-4611-48B5-9031-93F558C91509}"/>
    <cellStyle name="Normal 2 2 9 2 3 2 4 2 3" xfId="21716" xr:uid="{D4E2EF2E-294A-41F3-BC42-CCD03416E3B5}"/>
    <cellStyle name="Normal 2 2 9 2 3 2 4 2 3 2" xfId="42084" xr:uid="{B77FFB0F-80CD-4199-8468-70D52EC31C22}"/>
    <cellStyle name="Normal 2 2 9 2 3 2 4 2 4" xfId="28505" xr:uid="{3BFE528D-7A14-4FCD-9F21-0DF124B5091D}"/>
    <cellStyle name="Normal 2 2 9 2 3 2 4 2 5" xfId="48873" xr:uid="{3AD13A6B-9594-4030-B60F-4EA95FE3B59F}"/>
    <cellStyle name="Normal 2 2 9 2 3 2 4 3" xfId="12081" xr:uid="{742F4E44-1326-4333-8CC5-1396184EF401}"/>
    <cellStyle name="Normal 2 2 9 2 3 2 4 3 2" xfId="32449" xr:uid="{1091B531-FA8C-4713-8FC3-E204DB49870A}"/>
    <cellStyle name="Normal 2 2 9 2 3 2 4 4" xfId="18868" xr:uid="{5B1039AB-97CE-4EA5-8AE4-8A72C74732CF}"/>
    <cellStyle name="Normal 2 2 9 2 3 2 4 4 2" xfId="39236" xr:uid="{B309A3A8-B482-44A4-B6CE-F6D45037BE08}"/>
    <cellStyle name="Normal 2 2 9 2 3 2 4 5" xfId="25657" xr:uid="{38A8D7A2-9918-4D9E-AA30-2A69E3F9AB1F}"/>
    <cellStyle name="Normal 2 2 9 2 3 2 4 6" xfId="46025" xr:uid="{DB702787-3A09-41EA-9664-F9CBEAE11A1C}"/>
    <cellStyle name="Normal 2 2 9 2 3 2 5" xfId="5575" xr:uid="{E6091647-BAC8-403B-9DAB-59F74BB68EE1}"/>
    <cellStyle name="Normal 2 2 9 2 3 2 5 2" xfId="14217" xr:uid="{57DF8311-0041-43C1-ACFB-E84389259B39}"/>
    <cellStyle name="Normal 2 2 9 2 3 2 5 2 2" xfId="34585" xr:uid="{B41FC6D2-2A93-414C-B6E1-A19809CC8503}"/>
    <cellStyle name="Normal 2 2 9 2 3 2 5 3" xfId="21004" xr:uid="{8914ABB9-F7E8-48DD-917D-8305A8FC07CD}"/>
    <cellStyle name="Normal 2 2 9 2 3 2 5 3 2" xfId="41372" xr:uid="{09EEE2D5-F7E8-4941-AD92-3A1A703FFAD7}"/>
    <cellStyle name="Normal 2 2 9 2 3 2 5 4" xfId="27793" xr:uid="{E515F120-5F1B-4F60-A68E-9F113725799F}"/>
    <cellStyle name="Normal 2 2 9 2 3 2 5 5" xfId="48161" xr:uid="{2F4271E2-43C5-4A91-A686-5C0E2649A8C3}"/>
    <cellStyle name="Normal 2 2 9 2 3 2 6" xfId="2654" xr:uid="{32B3D8D5-6B2E-4CB0-B4BC-33B0A19D7057}"/>
    <cellStyle name="Normal 2 2 9 2 3 2 6 2" xfId="11369" xr:uid="{613E6625-0378-48AD-AD72-010B6A207C5C}"/>
    <cellStyle name="Normal 2 2 9 2 3 2 6 2 2" xfId="31737" xr:uid="{CFE94C79-3561-46D8-950E-11DAAB5EE098}"/>
    <cellStyle name="Normal 2 2 9 2 3 2 6 3" xfId="18156" xr:uid="{3F4D33E5-45BC-4D31-AD6C-C7C37DA71DC1}"/>
    <cellStyle name="Normal 2 2 9 2 3 2 6 3 2" xfId="38524" xr:uid="{01D4B239-ED60-4180-959F-A4351DB6AE8C}"/>
    <cellStyle name="Normal 2 2 9 2 3 2 6 4" xfId="24945" xr:uid="{B8BA967D-6552-4013-8E73-329BAF7DD101}"/>
    <cellStyle name="Normal 2 2 9 2 3 2 6 5" xfId="45313" xr:uid="{8279C8E8-8022-44A6-80D9-699F397D1FC1}"/>
    <cellStyle name="Normal 2 2 9 2 3 2 7" xfId="10533" xr:uid="{6ED3C9BD-D2E3-4579-87C3-7E2737CB8288}"/>
    <cellStyle name="Normal 2 2 9 2 3 2 7 2" xfId="30901" xr:uid="{76F1E696-E3BE-46FC-892E-6DE13DB23352}"/>
    <cellStyle name="Normal 2 2 9 2 3 2 8" xfId="17320" xr:uid="{7D5B0C63-F004-4840-9698-F4BC754CBB11}"/>
    <cellStyle name="Normal 2 2 9 2 3 2 8 2" xfId="37688" xr:uid="{EC9985CA-8957-468B-9246-91129B0B9ED0}"/>
    <cellStyle name="Normal 2 2 9 2 3 2 9" xfId="24109" xr:uid="{5F8A5B9B-E6C3-4000-B3A1-2710495E5250}"/>
    <cellStyle name="Normal 2 2 9 2 3 2_Exec Drivers" xfId="8372" xr:uid="{83C00055-2D98-422A-B6E0-7A8C2B54CE9F}"/>
    <cellStyle name="Normal 2 2 9 2 3 3" xfId="3651" xr:uid="{9E76AF69-C35D-4D81-AFCE-2A24C0948B48}"/>
    <cellStyle name="Normal 2 2 9 2 3 3 2" xfId="6535" xr:uid="{7C6B81AE-B7D6-4477-A4BA-2E95301E8E1C}"/>
    <cellStyle name="Normal 2 2 9 2 3 3 2 2" xfId="15177" xr:uid="{7B12BA92-BA42-4CCC-8801-1F27F1F2F587}"/>
    <cellStyle name="Normal 2 2 9 2 3 3 2 2 2" xfId="35545" xr:uid="{7B71A3DF-BC7C-481C-A709-328C77D2E306}"/>
    <cellStyle name="Normal 2 2 9 2 3 3 2 3" xfId="21964" xr:uid="{7D7DCA84-EE3F-44CE-A5D6-AAC50D119257}"/>
    <cellStyle name="Normal 2 2 9 2 3 3 2 3 2" xfId="42332" xr:uid="{3F682F1A-9A4C-48BB-BA74-00F6E59E669D}"/>
    <cellStyle name="Normal 2 2 9 2 3 3 2 4" xfId="28753" xr:uid="{FA9F8842-8DA9-4032-8F6C-9B45F9DEC3DA}"/>
    <cellStyle name="Normal 2 2 9 2 3 3 2 5" xfId="49121" xr:uid="{E3C39DAC-1C3A-452E-A716-BAFC60A3C994}"/>
    <cellStyle name="Normal 2 2 9 2 3 3 3" xfId="12329" xr:uid="{B5230F58-1FCB-45DC-B7AA-5802DE0AE983}"/>
    <cellStyle name="Normal 2 2 9 2 3 3 3 2" xfId="32697" xr:uid="{705C931F-E687-47F8-A66D-31B4DC93C624}"/>
    <cellStyle name="Normal 2 2 9 2 3 3 4" xfId="19116" xr:uid="{DD8438C5-E91D-42A5-948E-8BA200326E0C}"/>
    <cellStyle name="Normal 2 2 9 2 3 3 4 2" xfId="39484" xr:uid="{486D392E-3D7B-4220-857E-DEA90D2D7B05}"/>
    <cellStyle name="Normal 2 2 9 2 3 3 5" xfId="25905" xr:uid="{E5FE88CC-C457-41EC-8CBD-476079125176}"/>
    <cellStyle name="Normal 2 2 9 2 3 3 6" xfId="46273" xr:uid="{B258605B-E8C7-4BE7-B769-056D4048A0D3}"/>
    <cellStyle name="Normal 2 2 9 2 3 3_Exec Drivers" xfId="8262" xr:uid="{419CBE7A-D9E0-443B-9F1A-936545F40E5B}"/>
    <cellStyle name="Normal 2 2 9 2 3 4" xfId="4399" xr:uid="{851E7215-83AD-4AF5-BA1A-AE8114A382E7}"/>
    <cellStyle name="Normal 2 2 9 2 3 4 2" xfId="7247" xr:uid="{64631405-0250-4AD9-A19D-796ECF3946C9}"/>
    <cellStyle name="Normal 2 2 9 2 3 4 2 2" xfId="15889" xr:uid="{BF4FD40B-B9B9-4669-9FF1-83EFDB55B2A4}"/>
    <cellStyle name="Normal 2 2 9 2 3 4 2 2 2" xfId="36257" xr:uid="{048BE987-FB89-4DF4-9A76-60CCA1274B85}"/>
    <cellStyle name="Normal 2 2 9 2 3 4 2 3" xfId="22676" xr:uid="{D21ACB1E-DD92-49C9-9B93-FEA558B689B9}"/>
    <cellStyle name="Normal 2 2 9 2 3 4 2 3 2" xfId="43044" xr:uid="{80163FDC-1F7C-44B5-8A52-52425AFCDE99}"/>
    <cellStyle name="Normal 2 2 9 2 3 4 2 4" xfId="29465" xr:uid="{F7E3916D-AD6B-462E-B19E-46026EF6B6A5}"/>
    <cellStyle name="Normal 2 2 9 2 3 4 2 5" xfId="49833" xr:uid="{CA53C819-2F07-40D9-8E6D-F19D9D12FD7E}"/>
    <cellStyle name="Normal 2 2 9 2 3 4 3" xfId="13041" xr:uid="{6DAFDA34-901D-4780-92CC-D56F256A8EDF}"/>
    <cellStyle name="Normal 2 2 9 2 3 4 3 2" xfId="33409" xr:uid="{CDDCCD7F-AA61-4314-BDD1-4A9E094E6236}"/>
    <cellStyle name="Normal 2 2 9 2 3 4 4" xfId="19828" xr:uid="{7377C588-1FA4-451A-85B9-DB9606E6FDB5}"/>
    <cellStyle name="Normal 2 2 9 2 3 4 4 2" xfId="40196" xr:uid="{5535CCDD-BE21-4955-A4EE-CAE861922A4B}"/>
    <cellStyle name="Normal 2 2 9 2 3 4 5" xfId="26617" xr:uid="{AF705B04-42EF-4AE9-B821-1988166BF20A}"/>
    <cellStyle name="Normal 2 2 9 2 3 4 6" xfId="46985" xr:uid="{EEB55CF0-63A3-4001-9A45-96AD4BF28AD7}"/>
    <cellStyle name="Normal 2 2 9 2 3 5" xfId="2903" xr:uid="{EEA81E9D-2D63-4EE2-AB86-285E13686010}"/>
    <cellStyle name="Normal 2 2 9 2 3 5 2" xfId="5823" xr:uid="{3B3E0EE2-23E8-424D-AEA3-F49F3785E5AF}"/>
    <cellStyle name="Normal 2 2 9 2 3 5 2 2" xfId="14465" xr:uid="{BB57CBF1-62A9-4B8F-8B45-7CD16151F69D}"/>
    <cellStyle name="Normal 2 2 9 2 3 5 2 2 2" xfId="34833" xr:uid="{6D412423-9CA5-4453-B1A1-8E858D9E76B8}"/>
    <cellStyle name="Normal 2 2 9 2 3 5 2 3" xfId="21252" xr:uid="{4F7D52B7-4EE3-4A1A-8333-32D2FCB3938E}"/>
    <cellStyle name="Normal 2 2 9 2 3 5 2 3 2" xfId="41620" xr:uid="{5E528D4F-0418-423D-98C7-AA37E1E253A4}"/>
    <cellStyle name="Normal 2 2 9 2 3 5 2 4" xfId="28041" xr:uid="{C8EE8C4B-9ED6-49E4-8ADF-53E8A47ADBE9}"/>
    <cellStyle name="Normal 2 2 9 2 3 5 2 5" xfId="48409" xr:uid="{52EF9812-CB28-4381-9A9D-8331BD560DE4}"/>
    <cellStyle name="Normal 2 2 9 2 3 5 3" xfId="11617" xr:uid="{6FDD80E6-CABA-4D2E-961D-8629B5DDF105}"/>
    <cellStyle name="Normal 2 2 9 2 3 5 3 2" xfId="31985" xr:uid="{2F75C83A-C46D-4E02-AF08-724AF6BE560E}"/>
    <cellStyle name="Normal 2 2 9 2 3 5 4" xfId="18404" xr:uid="{A4BA3C68-623F-4AFC-9CEB-EEA371DC3660}"/>
    <cellStyle name="Normal 2 2 9 2 3 5 4 2" xfId="38772" xr:uid="{649003DD-B03F-4BEF-9129-A7360FC147A8}"/>
    <cellStyle name="Normal 2 2 9 2 3 5 5" xfId="25193" xr:uid="{07CD92DC-422C-4888-95C9-C52D57611C51}"/>
    <cellStyle name="Normal 2 2 9 2 3 5 6" xfId="45561" xr:uid="{F737CA85-12E2-4B05-836D-244C99265839}"/>
    <cellStyle name="Normal 2 2 9 2 3 6" xfId="5111" xr:uid="{5AA870D0-2651-45A3-9F6C-AB03F6B06F1A}"/>
    <cellStyle name="Normal 2 2 9 2 3 6 2" xfId="13753" xr:uid="{6C148F17-A4B0-4CC8-A425-2BE8050F3330}"/>
    <cellStyle name="Normal 2 2 9 2 3 6 2 2" xfId="34121" xr:uid="{289D7ABA-3866-445D-AFF1-7F07FBB5F277}"/>
    <cellStyle name="Normal 2 2 9 2 3 6 3" xfId="20540" xr:uid="{C1EF14A6-022D-442C-B713-9C8BBE6DEB2F}"/>
    <cellStyle name="Normal 2 2 9 2 3 6 3 2" xfId="40908" xr:uid="{894D78F1-FB2C-43F1-B545-2EBA7EACF68E}"/>
    <cellStyle name="Normal 2 2 9 2 3 6 4" xfId="27329" xr:uid="{43E1A723-02F3-468A-A372-0134383F92DB}"/>
    <cellStyle name="Normal 2 2 9 2 3 6 5" xfId="47697" xr:uid="{49507005-728B-4A27-B4DF-BD789E2B0890}"/>
    <cellStyle name="Normal 2 2 9 2 3 7" xfId="2031" xr:uid="{E1107BCF-4F95-4F8E-B874-9DF3447FA33F}"/>
    <cellStyle name="Normal 2 2 9 2 3 7 2" xfId="10905" xr:uid="{5A579084-2B89-4BEB-8BC4-3FBC450C20C7}"/>
    <cellStyle name="Normal 2 2 9 2 3 7 2 2" xfId="31273" xr:uid="{7FD2FD41-DD74-456F-A9E3-C4DA8A624C60}"/>
    <cellStyle name="Normal 2 2 9 2 3 7 3" xfId="17692" xr:uid="{783933DF-35CC-4E3B-B2CB-096F3B6F5988}"/>
    <cellStyle name="Normal 2 2 9 2 3 7 3 2" xfId="38060" xr:uid="{211CC031-6325-4E94-945F-F6C6AFE16630}"/>
    <cellStyle name="Normal 2 2 9 2 3 7 4" xfId="24481" xr:uid="{E5B53925-9D19-4CE6-9ECA-5250958899B3}"/>
    <cellStyle name="Normal 2 2 9 2 3 7 5" xfId="44849" xr:uid="{52804243-7B11-45D6-8668-CD31FBA0B388}"/>
    <cellStyle name="Normal 2 2 9 2 3 8" xfId="9949" xr:uid="{CCB894CE-BC34-4CB2-A786-BD25C0153ACD}"/>
    <cellStyle name="Normal 2 2 9 2 3 8 2" xfId="30317" xr:uid="{39CD60B4-5F63-4109-8B71-DF36EBECF148}"/>
    <cellStyle name="Normal 2 2 9 2 3 9" xfId="16737" xr:uid="{6DE5DD44-6CDD-4AF2-8F36-B65E4F63A2B8}"/>
    <cellStyle name="Normal 2 2 9 2 3 9 2" xfId="37105" xr:uid="{EC124E6C-8634-4514-9EE2-774067A82396}"/>
    <cellStyle name="Normal 2 2 9 2 3_Exec Drivers" xfId="9312" xr:uid="{7BDE8155-8811-4D54-B17A-0C425B014232}"/>
    <cellStyle name="Normal 2 2 9 3" xfId="507" xr:uid="{266F97B4-28D0-4679-B32B-61F2A98F74CA}"/>
    <cellStyle name="Normal 2 2 9 4" xfId="1403" xr:uid="{CB0B3FA9-5B07-4D6B-8F63-69EE1962409A}"/>
    <cellStyle name="Normal 2 2 9 4 10" xfId="44263" xr:uid="{4048BC1D-A740-4A52-AD6F-E6305437B9A3}"/>
    <cellStyle name="Normal 2 2 9 4 2" xfId="4116" xr:uid="{9D36A942-48F6-40FB-AFAB-A4E6D586A087}"/>
    <cellStyle name="Normal 2 2 9 4 2 2" xfId="6970" xr:uid="{F22CDEC1-26F6-47B4-A278-3F3F2635356C}"/>
    <cellStyle name="Normal 2 2 9 4 2 2 2" xfId="15612" xr:uid="{6CE81E7F-117F-4346-ACFB-7814B396A792}"/>
    <cellStyle name="Normal 2 2 9 4 2 2 2 2" xfId="35980" xr:uid="{4D1F471F-CC94-487A-A5EA-2A374376461A}"/>
    <cellStyle name="Normal 2 2 9 4 2 2 3" xfId="22399" xr:uid="{BCD6959F-BC6D-4E15-8376-3B85B11AB156}"/>
    <cellStyle name="Normal 2 2 9 4 2 2 3 2" xfId="42767" xr:uid="{56A37B67-679A-4FEB-BA05-AD2F6B9B3403}"/>
    <cellStyle name="Normal 2 2 9 4 2 2 4" xfId="29188" xr:uid="{F0E7175E-FC4A-43B9-A583-9F884A98040F}"/>
    <cellStyle name="Normal 2 2 9 4 2 2 5" xfId="49556" xr:uid="{7578C95D-0799-4704-A93A-2F6F05CF0F7C}"/>
    <cellStyle name="Normal 2 2 9 4 2 3" xfId="12764" xr:uid="{0E6F42B5-ED14-4E49-9B24-A30995073113}"/>
    <cellStyle name="Normal 2 2 9 4 2 3 2" xfId="33132" xr:uid="{B5CDA7A4-D620-4D29-A636-19AC9DF670DE}"/>
    <cellStyle name="Normal 2 2 9 4 2 4" xfId="19551" xr:uid="{207836D6-779E-48DC-B29D-B6EFA7CE291D}"/>
    <cellStyle name="Normal 2 2 9 4 2 4 2" xfId="39919" xr:uid="{1C849D58-4913-4DA7-A923-2139E8C6DB16}"/>
    <cellStyle name="Normal 2 2 9 4 2 5" xfId="26340" xr:uid="{EB3B3FBF-6857-482C-91B3-05B1A8E603B5}"/>
    <cellStyle name="Normal 2 2 9 4 2 6" xfId="46708" xr:uid="{1C6C875A-DAB8-4CD2-A620-FEB18F458B59}"/>
    <cellStyle name="Normal 2 2 9 4 2_Exec Drivers" xfId="9067" xr:uid="{FAF62E49-AE33-4253-88C3-A16DC598A691}"/>
    <cellStyle name="Normal 2 2 9 4 3" xfId="4834" xr:uid="{3EAE064E-5686-41A7-A2B8-6299FF27E46E}"/>
    <cellStyle name="Normal 2 2 9 4 3 2" xfId="7682" xr:uid="{81B33023-B18F-4BC1-8A33-1EBF5C68F3B4}"/>
    <cellStyle name="Normal 2 2 9 4 3 2 2" xfId="16324" xr:uid="{FB9B75F8-356D-4E0B-A5FB-A5DC3C8D5ECE}"/>
    <cellStyle name="Normal 2 2 9 4 3 2 2 2" xfId="36692" xr:uid="{C391FA5B-DA49-46E2-AEA3-A1B08A10F909}"/>
    <cellStyle name="Normal 2 2 9 4 3 2 3" xfId="23111" xr:uid="{EF7F8234-C704-427C-A154-EEB39F38C254}"/>
    <cellStyle name="Normal 2 2 9 4 3 2 3 2" xfId="43479" xr:uid="{A1A8863A-21CB-4E7E-BDB1-EA934854CCAB}"/>
    <cellStyle name="Normal 2 2 9 4 3 2 4" xfId="29900" xr:uid="{9DFEFF97-680E-4C61-990F-F6BA707C1ECC}"/>
    <cellStyle name="Normal 2 2 9 4 3 2 5" xfId="50268" xr:uid="{87910FD8-A0F8-4D2A-99E5-4B834CA757E1}"/>
    <cellStyle name="Normal 2 2 9 4 3 3" xfId="13476" xr:uid="{BD2215CE-07A0-4436-A474-1A00EBD21C44}"/>
    <cellStyle name="Normal 2 2 9 4 3 3 2" xfId="33844" xr:uid="{0AB5C7E1-7870-454B-ADA2-92DB747F4595}"/>
    <cellStyle name="Normal 2 2 9 4 3 4" xfId="20263" xr:uid="{E5F9BA35-35DD-4695-AA2B-4F82D638A8EA}"/>
    <cellStyle name="Normal 2 2 9 4 3 4 2" xfId="40631" xr:uid="{85DC9FAE-0B66-43B4-A9EF-494CB6CAFF9E}"/>
    <cellStyle name="Normal 2 2 9 4 3 5" xfId="27052" xr:uid="{8C3F430B-4788-4F3E-B9BA-0E1BD0B1F9EF}"/>
    <cellStyle name="Normal 2 2 9 4 3 6" xfId="47420" xr:uid="{518F76DC-B70D-4E5F-BB6C-B46C7E63A4C8}"/>
    <cellStyle name="Normal 2 2 9 4 4" xfId="3368" xr:uid="{4538EA25-793C-4744-AE8D-758BEFA3CC0A}"/>
    <cellStyle name="Normal 2 2 9 4 4 2" xfId="6258" xr:uid="{FF61B6A9-FBA3-4B44-8C54-7E36E01DBFF2}"/>
    <cellStyle name="Normal 2 2 9 4 4 2 2" xfId="14900" xr:uid="{B938FC04-4F20-4A2C-A5C4-E4FDB5E796BB}"/>
    <cellStyle name="Normal 2 2 9 4 4 2 2 2" xfId="35268" xr:uid="{46F32968-17A9-4E4B-B210-9F59E82DC75B}"/>
    <cellStyle name="Normal 2 2 9 4 4 2 3" xfId="21687" xr:uid="{077B2B4E-24E7-4795-A831-20990BA9A66B}"/>
    <cellStyle name="Normal 2 2 9 4 4 2 3 2" xfId="42055" xr:uid="{88C5E27E-6949-4C25-82C4-03097C7A9C3D}"/>
    <cellStyle name="Normal 2 2 9 4 4 2 4" xfId="28476" xr:uid="{9AD5CDDE-4C72-4B5F-9917-2452B5EDBC5D}"/>
    <cellStyle name="Normal 2 2 9 4 4 2 5" xfId="48844" xr:uid="{79129542-42F7-45E0-810C-B0E5BA4EB8D7}"/>
    <cellStyle name="Normal 2 2 9 4 4 3" xfId="12052" xr:uid="{6D59D40F-4D52-429C-925A-3A5C367BBBD4}"/>
    <cellStyle name="Normal 2 2 9 4 4 3 2" xfId="32420" xr:uid="{1CB81302-5A68-435A-A11A-F45D7CBC333E}"/>
    <cellStyle name="Normal 2 2 9 4 4 4" xfId="18839" xr:uid="{7596D2A9-F8CF-45D2-BC9D-DF1A784DBB85}"/>
    <cellStyle name="Normal 2 2 9 4 4 4 2" xfId="39207" xr:uid="{0EA1B701-4921-4E46-A858-6DD1FF189840}"/>
    <cellStyle name="Normal 2 2 9 4 4 5" xfId="25628" xr:uid="{87EEDD0F-F1F7-4970-ADA4-68CECC000F3C}"/>
    <cellStyle name="Normal 2 2 9 4 4 6" xfId="45996" xr:uid="{530E1EDA-3C24-4A9B-8BEA-865B2468EED6}"/>
    <cellStyle name="Normal 2 2 9 4 5" xfId="5546" xr:uid="{62860F2B-1A94-4F43-83D9-A1BD71D41144}"/>
    <cellStyle name="Normal 2 2 9 4 5 2" xfId="14188" xr:uid="{7F8357DE-EA09-40E1-874E-1EAC9B16D539}"/>
    <cellStyle name="Normal 2 2 9 4 5 2 2" xfId="34556" xr:uid="{A6718050-F1DD-4A5D-B467-74E3DB4AE9A7}"/>
    <cellStyle name="Normal 2 2 9 4 5 3" xfId="20975" xr:uid="{D82DBC9F-851C-4AB0-A90D-D43B877C49CB}"/>
    <cellStyle name="Normal 2 2 9 4 5 3 2" xfId="41343" xr:uid="{68EE5E96-DFFA-4E2B-934A-0755D2859691}"/>
    <cellStyle name="Normal 2 2 9 4 5 4" xfId="27764" xr:uid="{E969ECD5-62C3-46A7-8A65-D93428FB3C2F}"/>
    <cellStyle name="Normal 2 2 9 4 5 5" xfId="48132" xr:uid="{4C4E4161-83BE-49FF-B4EE-0EEE993E2B43}"/>
    <cellStyle name="Normal 2 2 9 4 6" xfId="2619" xr:uid="{E3A13FAA-2481-440F-B6A9-FF018DC8666B}"/>
    <cellStyle name="Normal 2 2 9 4 6 2" xfId="11340" xr:uid="{776DF087-5955-474D-9996-6A71FE274FD8}"/>
    <cellStyle name="Normal 2 2 9 4 6 2 2" xfId="31708" xr:uid="{9BF0CC02-4FED-486A-B9E2-CC702F6CE1A4}"/>
    <cellStyle name="Normal 2 2 9 4 6 3" xfId="18127" xr:uid="{ABA0FA12-628B-4A9F-805F-790A8FA5956C}"/>
    <cellStyle name="Normal 2 2 9 4 6 3 2" xfId="38495" xr:uid="{5CEC38C5-47B2-4289-A930-E71154AB1DF7}"/>
    <cellStyle name="Normal 2 2 9 4 6 4" xfId="24916" xr:uid="{45BCD9B4-5050-448D-B80E-B081885F5DBE}"/>
    <cellStyle name="Normal 2 2 9 4 6 5" xfId="45284" xr:uid="{55226EAC-2D28-42BB-9096-E78416CC9EAE}"/>
    <cellStyle name="Normal 2 2 9 4 7" xfId="10319" xr:uid="{2CD7C8AF-CC84-4EDC-A254-FFA22FF36364}"/>
    <cellStyle name="Normal 2 2 9 4 7 2" xfId="30687" xr:uid="{AF920BC7-5FF7-4765-A950-7337BCB05B27}"/>
    <cellStyle name="Normal 2 2 9 4 8" xfId="17106" xr:uid="{FED18D58-BACA-41EF-BE95-4B4A58773876}"/>
    <cellStyle name="Normal 2 2 9 4 8 2" xfId="37474" xr:uid="{AE1D6A23-E5CB-4FA6-B0A5-22FA92F44D74}"/>
    <cellStyle name="Normal 2 2 9 4 9" xfId="23895" xr:uid="{A98CE3C5-23D7-4CBE-B070-7E8B6AAD5C2E}"/>
    <cellStyle name="Normal 2 2 9 4_Exec Drivers" xfId="2110" xr:uid="{8C771E45-CBBF-4309-8004-12E946A9AC58}"/>
    <cellStyle name="Normal 2 2 9 5" xfId="3649" xr:uid="{CF625FD2-C43E-42E3-BF57-FD86B46C1814}"/>
    <cellStyle name="Normal 2 2 9 5 2" xfId="6533" xr:uid="{11097715-801B-48DE-AAD5-D08F1FEC3794}"/>
    <cellStyle name="Normal 2 2 9 5 2 2" xfId="15175" xr:uid="{0F733707-B8F3-4108-A1C3-BF26B4891044}"/>
    <cellStyle name="Normal 2 2 9 5 2 2 2" xfId="35543" xr:uid="{6E6AEA53-E7C3-4375-84BF-D05EAF51CBA0}"/>
    <cellStyle name="Normal 2 2 9 5 2 3" xfId="21962" xr:uid="{0D96A025-BE36-4234-A2A1-A12DC2E613BC}"/>
    <cellStyle name="Normal 2 2 9 5 2 3 2" xfId="42330" xr:uid="{8EAB2D56-8D00-4ADA-8863-CB8681C7690E}"/>
    <cellStyle name="Normal 2 2 9 5 2 4" xfId="28751" xr:uid="{CF84ED8A-DD3B-4AE0-87A5-3BF893FB28D4}"/>
    <cellStyle name="Normal 2 2 9 5 2 5" xfId="49119" xr:uid="{2A48E28B-A154-4FCF-AB4F-F7FB58325C78}"/>
    <cellStyle name="Normal 2 2 9 5 3" xfId="12327" xr:uid="{6E9F1B6D-2F84-4AC7-ACC3-08B63E9FDA01}"/>
    <cellStyle name="Normal 2 2 9 5 3 2" xfId="32695" xr:uid="{F0F10D2B-0D5B-4F3C-A93F-928821F60A1D}"/>
    <cellStyle name="Normal 2 2 9 5 4" xfId="19114" xr:uid="{E1F84A26-FD59-4F66-B943-EAB174C6FCBB}"/>
    <cellStyle name="Normal 2 2 9 5 4 2" xfId="39482" xr:uid="{F53D7941-3B01-4160-AB57-B9BFDE150FE6}"/>
    <cellStyle name="Normal 2 2 9 5 5" xfId="25903" xr:uid="{7C3ECDA2-9602-4513-A4A5-364A482827D0}"/>
    <cellStyle name="Normal 2 2 9 5 6" xfId="46271" xr:uid="{A3EF3F2D-8272-4CDD-BF66-9557B3B3C202}"/>
    <cellStyle name="Normal 2 2 9 5_Exec Drivers" xfId="1928" xr:uid="{41435502-F1EA-46B0-AC8E-C90118C303BA}"/>
    <cellStyle name="Normal 2 2 9 6" xfId="4397" xr:uid="{00AC7B96-7C61-4599-924E-0221D58EA0FC}"/>
    <cellStyle name="Normal 2 2 9 6 2" xfId="7245" xr:uid="{8D545D80-3F7E-4E6A-8231-C2D9A14E8187}"/>
    <cellStyle name="Normal 2 2 9 6 2 2" xfId="15887" xr:uid="{B31833A1-8C67-4C8A-8ADC-C8E2C412CD23}"/>
    <cellStyle name="Normal 2 2 9 6 2 2 2" xfId="36255" xr:uid="{C5CF4065-7BE3-4B54-A244-674131A880F6}"/>
    <cellStyle name="Normal 2 2 9 6 2 3" xfId="22674" xr:uid="{CD898FC0-1D37-4FF2-8E61-9BA920C08E9D}"/>
    <cellStyle name="Normal 2 2 9 6 2 3 2" xfId="43042" xr:uid="{92E625CD-A5DC-4171-BB05-8125F3B2EEA6}"/>
    <cellStyle name="Normal 2 2 9 6 2 4" xfId="29463" xr:uid="{7AFD8566-609F-4D52-B8E0-F116E2FCBE99}"/>
    <cellStyle name="Normal 2 2 9 6 2 5" xfId="49831" xr:uid="{C75971FE-5667-4A72-B8DE-AFE5DFFC9626}"/>
    <cellStyle name="Normal 2 2 9 6 3" xfId="13039" xr:uid="{DEBEE6C9-5E1C-4E4B-847F-D312F1C89602}"/>
    <cellStyle name="Normal 2 2 9 6 3 2" xfId="33407" xr:uid="{D826FA3A-96BE-4069-A371-B3B0954B1597}"/>
    <cellStyle name="Normal 2 2 9 6 4" xfId="19826" xr:uid="{3F8B49C3-3FE2-473D-8586-094EFFDEA2EA}"/>
    <cellStyle name="Normal 2 2 9 6 4 2" xfId="40194" xr:uid="{B1036E72-7289-4882-B928-D23A8158D1E6}"/>
    <cellStyle name="Normal 2 2 9 6 5" xfId="26615" xr:uid="{42D59BE8-0182-4D4B-8233-3DDE883C41BD}"/>
    <cellStyle name="Normal 2 2 9 6 6" xfId="46983" xr:uid="{10AC4A8E-1258-4216-A921-9C55726D491F}"/>
    <cellStyle name="Normal 2 2 9 7" xfId="2901" xr:uid="{7A3D4899-8117-4BCB-AA83-D61843A672B9}"/>
    <cellStyle name="Normal 2 2 9 7 2" xfId="5821" xr:uid="{5552C4A1-D945-4833-BCB3-62FFF715FD1D}"/>
    <cellStyle name="Normal 2 2 9 7 2 2" xfId="14463" xr:uid="{CC17A407-EF35-42A1-B76F-EFF03FFA58C5}"/>
    <cellStyle name="Normal 2 2 9 7 2 2 2" xfId="34831" xr:uid="{E13ED3EF-B119-42AA-91C5-A871638E567A}"/>
    <cellStyle name="Normal 2 2 9 7 2 3" xfId="21250" xr:uid="{5C1002CC-5475-463E-B826-C801CFF1B256}"/>
    <cellStyle name="Normal 2 2 9 7 2 3 2" xfId="41618" xr:uid="{4F4A0D14-6A75-470A-B28D-8AB080C69B13}"/>
    <cellStyle name="Normal 2 2 9 7 2 4" xfId="28039" xr:uid="{CC3F4BE9-CDA9-4911-BCBA-A498BEE12F59}"/>
    <cellStyle name="Normal 2 2 9 7 2 5" xfId="48407" xr:uid="{B4D4E803-F9A5-4044-8E12-6548F735142F}"/>
    <cellStyle name="Normal 2 2 9 7 3" xfId="11615" xr:uid="{F013D564-15C5-4002-90AC-CE95120025A2}"/>
    <cellStyle name="Normal 2 2 9 7 3 2" xfId="31983" xr:uid="{03607036-503C-403F-A700-6AB0628BBD84}"/>
    <cellStyle name="Normal 2 2 9 7 4" xfId="18402" xr:uid="{31324052-6318-4CAC-B0AE-EDEC84BAAD55}"/>
    <cellStyle name="Normal 2 2 9 7 4 2" xfId="38770" xr:uid="{27BA747D-B2AF-4DFA-AA5C-8C2DE0DDB8AC}"/>
    <cellStyle name="Normal 2 2 9 7 5" xfId="25191" xr:uid="{545F24AF-39B1-4884-A3F5-C69C2C0FED50}"/>
    <cellStyle name="Normal 2 2 9 7 6" xfId="45559" xr:uid="{75CB0936-3205-4753-87BE-2844E68C0C79}"/>
    <cellStyle name="Normal 2 2 9 8" xfId="5109" xr:uid="{1DC54529-27A7-4525-BA5A-85776797E580}"/>
    <cellStyle name="Normal 2 2 9 8 2" xfId="13751" xr:uid="{9CEA2400-10DE-4B7D-89FD-B54DF4C0A615}"/>
    <cellStyle name="Normal 2 2 9 8 2 2" xfId="34119" xr:uid="{94E18CF8-6275-4B16-B198-7643372F88C7}"/>
    <cellStyle name="Normal 2 2 9 8 3" xfId="20538" xr:uid="{AADC374B-7BDD-4EC9-9C79-FAA65F79C389}"/>
    <cellStyle name="Normal 2 2 9 8 3 2" xfId="40906" xr:uid="{646A780C-68FD-4530-9B4A-01A1EA488149}"/>
    <cellStyle name="Normal 2 2 9 8 4" xfId="27327" xr:uid="{FAE67FE0-68A5-4B4D-84EE-CAD82B59E187}"/>
    <cellStyle name="Normal 2 2 9 8 5" xfId="47695" xr:uid="{05CC8E89-7B86-4FB1-A323-E3CC9DFCBAB0}"/>
    <cellStyle name="Normal 2 2 9 9" xfId="2029" xr:uid="{AEAF3F34-C69D-4886-A329-6CF49577F3F6}"/>
    <cellStyle name="Normal 2 2 9 9 2" xfId="10903" xr:uid="{A06EE073-B969-4E7B-95B5-0ADF6518FF4E}"/>
    <cellStyle name="Normal 2 2 9 9 2 2" xfId="31271" xr:uid="{567D1725-C18D-464A-B2A9-4635DC5DBD4E}"/>
    <cellStyle name="Normal 2 2 9 9 3" xfId="17690" xr:uid="{9078FF32-D6BF-48A1-85B8-35DF88AEB2CF}"/>
    <cellStyle name="Normal 2 2 9 9 3 2" xfId="38058" xr:uid="{10E131CF-D6BE-4432-A521-7C2C3F4F3A9A}"/>
    <cellStyle name="Normal 2 2 9 9 4" xfId="24479" xr:uid="{81B84536-8D4F-4F50-9F89-E0560B787E32}"/>
    <cellStyle name="Normal 2 2 9 9 5" xfId="44847" xr:uid="{529FDECF-7D95-43EE-B7FC-FA624D85C17D}"/>
    <cellStyle name="Normal 2 2 9_Exec Drivers" xfId="8197" xr:uid="{EA404D4A-EF90-462E-B22D-2E85914DA065}"/>
    <cellStyle name="Normal 2 20" xfId="209" xr:uid="{CFEB2B89-00E6-4774-80E2-CEC032CC49F7}"/>
    <cellStyle name="Normal 2 21" xfId="222" xr:uid="{3355D497-CB94-4774-9CDD-74FCF2CE4C47}"/>
    <cellStyle name="Normal 2 22" xfId="235" xr:uid="{DD2A309E-C179-405F-BA64-3E9950A33BD9}"/>
    <cellStyle name="Normal 2 23" xfId="248" xr:uid="{30DB54C8-D5AF-4A3D-8DB2-7FEB410A2461}"/>
    <cellStyle name="Normal 2 24" xfId="261" xr:uid="{568AD9ED-5CBA-48AB-A4CB-3795C0FDB10F}"/>
    <cellStyle name="Normal 2 25" xfId="274" xr:uid="{CEA47A8F-CC38-4199-84F6-1C3D15FB8AF1}"/>
    <cellStyle name="Normal 2 26" xfId="287" xr:uid="{AD56BD36-F24D-4FD2-A304-B38F447B5BE9}"/>
    <cellStyle name="Normal 2 27" xfId="300" xr:uid="{904D533F-5353-470F-9AD1-98AAAEB934BE}"/>
    <cellStyle name="Normal 2 28" xfId="313" xr:uid="{9EA455E3-2817-4809-A7A0-D8DCC9AFB9AE}"/>
    <cellStyle name="Normal 2 29" xfId="326" xr:uid="{65954D4D-A2B1-4685-ABDA-67273942540C}"/>
    <cellStyle name="Normal 2 3" xfId="25" xr:uid="{70A5B18D-BF98-44DB-9744-5E59EB59EDC5}"/>
    <cellStyle name="Normal 2 3 10" xfId="134" xr:uid="{1CC7AB74-41CA-4090-BCE8-015D267970A5}"/>
    <cellStyle name="Normal 2 3 10 10" xfId="23356" xr:uid="{AED42C73-F5BF-49CD-AB5C-670F67854027}"/>
    <cellStyle name="Normal 2 3 10 11" xfId="43724" xr:uid="{2BEFFBBD-4432-4F75-947E-822324997F70}"/>
    <cellStyle name="Normal 2 3 10 2" xfId="1447" xr:uid="{591DFB3E-3E9F-4E19-A26B-DF6F54235467}"/>
    <cellStyle name="Normal 2 3 10 2 10" xfId="44307" xr:uid="{0D322993-1F45-4A25-9515-3CE77E827332}"/>
    <cellStyle name="Normal 2 3 10 2 2" xfId="4066" xr:uid="{B68DAB1F-5219-4951-8B19-1D50F47FF4FA}"/>
    <cellStyle name="Normal 2 3 10 2 2 2" xfId="6926" xr:uid="{B3442B9E-8665-49CD-87EF-B0CA4F2A1296}"/>
    <cellStyle name="Normal 2 3 10 2 2 2 2" xfId="15568" xr:uid="{9894612E-D735-40C1-9940-E2E6C3F45B33}"/>
    <cellStyle name="Normal 2 3 10 2 2 2 2 2" xfId="35936" xr:uid="{6574199A-31FD-4F9C-A4E7-239BABEE65F1}"/>
    <cellStyle name="Normal 2 3 10 2 2 2 3" xfId="22355" xr:uid="{B072364B-221F-46A5-BA28-EE125AD39855}"/>
    <cellStyle name="Normal 2 3 10 2 2 2 3 2" xfId="42723" xr:uid="{6B4A94BE-8CF6-4074-975E-59CC77C33C6A}"/>
    <cellStyle name="Normal 2 3 10 2 2 2 4" xfId="29144" xr:uid="{BCE551EF-F021-419F-919E-77572EFAE266}"/>
    <cellStyle name="Normal 2 3 10 2 2 2 5" xfId="49512" xr:uid="{201FA56C-8650-42CB-A465-5D5FE8C9A312}"/>
    <cellStyle name="Normal 2 3 10 2 2 3" xfId="12720" xr:uid="{8ED78B69-8C6C-48BE-994C-CE178C4BDC0C}"/>
    <cellStyle name="Normal 2 3 10 2 2 3 2" xfId="33088" xr:uid="{BF5319D0-DF78-4166-AA86-A887DF0B9E15}"/>
    <cellStyle name="Normal 2 3 10 2 2 4" xfId="19507" xr:uid="{5B426EDD-8A46-42A1-8241-447B703796D3}"/>
    <cellStyle name="Normal 2 3 10 2 2 4 2" xfId="39875" xr:uid="{7858EC8B-71B5-4CA6-86E5-DB70366B34CF}"/>
    <cellStyle name="Normal 2 3 10 2 2 5" xfId="26296" xr:uid="{07F41D82-7452-41E5-B2F5-23CC46FA6691}"/>
    <cellStyle name="Normal 2 3 10 2 2 6" xfId="46664" xr:uid="{F4370B1A-D7B0-4027-A0E1-B590463E84DE}"/>
    <cellStyle name="Normal 2 3 10 2 2_Exec Drivers" xfId="9039" xr:uid="{4A3861E7-75D6-4AD1-AB09-2FBA443D8F49}"/>
    <cellStyle name="Normal 2 3 10 2 3" xfId="4790" xr:uid="{0B60B1CF-EA21-4ED2-B4B3-129C7AC5C097}"/>
    <cellStyle name="Normal 2 3 10 2 3 2" xfId="7638" xr:uid="{399280A9-C9AB-4213-A19F-A852F1C7F9B4}"/>
    <cellStyle name="Normal 2 3 10 2 3 2 2" xfId="16280" xr:uid="{B919E522-2F2C-4390-9D46-DF76F05A2076}"/>
    <cellStyle name="Normal 2 3 10 2 3 2 2 2" xfId="36648" xr:uid="{333D262A-F6AD-4676-8F6B-4AFA1CEC0A78}"/>
    <cellStyle name="Normal 2 3 10 2 3 2 3" xfId="23067" xr:uid="{BD2AC593-8337-4531-92C3-50AF60E1C62D}"/>
    <cellStyle name="Normal 2 3 10 2 3 2 3 2" xfId="43435" xr:uid="{F6ADE134-D6F0-411C-AF14-5A6C2DD568D5}"/>
    <cellStyle name="Normal 2 3 10 2 3 2 4" xfId="29856" xr:uid="{2495436B-8A96-423D-8BBF-72683C49261A}"/>
    <cellStyle name="Normal 2 3 10 2 3 2 5" xfId="50224" xr:uid="{DD5590FE-809C-4C93-A3CA-92A2274B0363}"/>
    <cellStyle name="Normal 2 3 10 2 3 3" xfId="13432" xr:uid="{B47556C4-D01D-4A5F-BB6C-36C6BFD8DDF9}"/>
    <cellStyle name="Normal 2 3 10 2 3 3 2" xfId="33800" xr:uid="{09E464F3-A851-40D3-ACAB-D6F0BFB28480}"/>
    <cellStyle name="Normal 2 3 10 2 3 4" xfId="20219" xr:uid="{5E4EF537-8CDC-460B-B8B8-5B06F0484B37}"/>
    <cellStyle name="Normal 2 3 10 2 3 4 2" xfId="40587" xr:uid="{B8BCFF56-3E25-4F6A-9D95-F5E479CE551D}"/>
    <cellStyle name="Normal 2 3 10 2 3 5" xfId="27008" xr:uid="{258EF1C7-9F34-4F05-BFBB-2F2E02A7F663}"/>
    <cellStyle name="Normal 2 3 10 2 3 6" xfId="47376" xr:uid="{79A62FF1-1171-4FA5-BCA1-C736D66B2FD2}"/>
    <cellStyle name="Normal 2 3 10 2 4" xfId="3318" xr:uid="{911ABB4E-0A6D-44A7-994C-4616746D2FDA}"/>
    <cellStyle name="Normal 2 3 10 2 4 2" xfId="6214" xr:uid="{E5D2B84A-9ABE-4AED-A86C-B416B68B097D}"/>
    <cellStyle name="Normal 2 3 10 2 4 2 2" xfId="14856" xr:uid="{9264E4C0-A541-45A0-A355-8F4E20354B37}"/>
    <cellStyle name="Normal 2 3 10 2 4 2 2 2" xfId="35224" xr:uid="{2F7D31D6-2EB7-44DB-AC6F-4D0323973DAF}"/>
    <cellStyle name="Normal 2 3 10 2 4 2 3" xfId="21643" xr:uid="{A566E4D2-1CF6-4DA1-A677-3EE333FC64AF}"/>
    <cellStyle name="Normal 2 3 10 2 4 2 3 2" xfId="42011" xr:uid="{A1B87844-BD6A-4BE6-86F1-D1A05654218E}"/>
    <cellStyle name="Normal 2 3 10 2 4 2 4" xfId="28432" xr:uid="{27736D8F-FDD0-43B8-A58B-E76E8599C396}"/>
    <cellStyle name="Normal 2 3 10 2 4 2 5" xfId="48800" xr:uid="{CFA2F1CA-37DC-4416-A823-70C1AF428B4B}"/>
    <cellStyle name="Normal 2 3 10 2 4 3" xfId="12008" xr:uid="{5967D2AB-FC4A-446A-BA35-3687CE2B0302}"/>
    <cellStyle name="Normal 2 3 10 2 4 3 2" xfId="32376" xr:uid="{CDB5A1C8-3F65-4560-AD47-0290F1235B3A}"/>
    <cellStyle name="Normal 2 3 10 2 4 4" xfId="18795" xr:uid="{413C70D8-6430-4A8C-AA5F-B601D0E7E74D}"/>
    <cellStyle name="Normal 2 3 10 2 4 4 2" xfId="39163" xr:uid="{DED618A0-D060-40ED-87A4-38F01E4BE3EA}"/>
    <cellStyle name="Normal 2 3 10 2 4 5" xfId="25584" xr:uid="{7F57CD4B-9FE7-4E01-B23C-BDB5C13B9925}"/>
    <cellStyle name="Normal 2 3 10 2 4 6" xfId="45952" xr:uid="{3A4AAC9B-65F2-4FDA-A041-9D63110C0660}"/>
    <cellStyle name="Normal 2 3 10 2 5" xfId="5502" xr:uid="{F4DC2A42-0003-475C-A71A-364BD41BA689}"/>
    <cellStyle name="Normal 2 3 10 2 5 2" xfId="14144" xr:uid="{3DFAD330-0158-428C-A85B-90C18FB9608B}"/>
    <cellStyle name="Normal 2 3 10 2 5 2 2" xfId="34512" xr:uid="{13E8F498-FF5E-477D-9400-39A2C87E37D1}"/>
    <cellStyle name="Normal 2 3 10 2 5 3" xfId="20931" xr:uid="{460DF3AB-D975-4DC5-9730-C1FF8AED14A1}"/>
    <cellStyle name="Normal 2 3 10 2 5 3 2" xfId="41299" xr:uid="{0ED99235-E4EE-4933-8798-8A73FFAC79DE}"/>
    <cellStyle name="Normal 2 3 10 2 5 4" xfId="27720" xr:uid="{11D7CAF9-C251-4C43-99F4-2DC592731777}"/>
    <cellStyle name="Normal 2 3 10 2 5 5" xfId="48088" xr:uid="{C4118AAD-19A2-4D63-9890-DD095581E8E6}"/>
    <cellStyle name="Normal 2 3 10 2 6" xfId="2569" xr:uid="{0D281E62-08C2-4266-95DF-EA6E329C879F}"/>
    <cellStyle name="Normal 2 3 10 2 6 2" xfId="11296" xr:uid="{79004B65-88BC-4756-831E-2835CB695AEF}"/>
    <cellStyle name="Normal 2 3 10 2 6 2 2" xfId="31664" xr:uid="{9B203585-8BDC-46A0-8799-2BEF18806D18}"/>
    <cellStyle name="Normal 2 3 10 2 6 3" xfId="18083" xr:uid="{629A1D3A-1C17-485E-BA87-C9BD02BB8996}"/>
    <cellStyle name="Normal 2 3 10 2 6 3 2" xfId="38451" xr:uid="{B3554C87-0499-49E5-B8BC-B0D9F2E256E6}"/>
    <cellStyle name="Normal 2 3 10 2 6 4" xfId="24872" xr:uid="{5A0BD05D-92D3-4B5D-B96A-8F3151CE53F0}"/>
    <cellStyle name="Normal 2 3 10 2 6 5" xfId="45240" xr:uid="{65670568-C78A-4C07-82AB-1DED67DA355F}"/>
    <cellStyle name="Normal 2 3 10 2 7" xfId="10363" xr:uid="{5485B87A-6AB6-4E5C-8217-905F92D4BF05}"/>
    <cellStyle name="Normal 2 3 10 2 7 2" xfId="30731" xr:uid="{24B7A911-64D9-43AA-9ABE-A8A6D0411590}"/>
    <cellStyle name="Normal 2 3 10 2 8" xfId="17150" xr:uid="{CB6B398F-289D-4B35-A791-E484927E386E}"/>
    <cellStyle name="Normal 2 3 10 2 8 2" xfId="37518" xr:uid="{4A9B4C0D-0130-48C5-BC0A-71915BFD4E76}"/>
    <cellStyle name="Normal 2 3 10 2 9" xfId="23939" xr:uid="{0D2106D6-0919-4D71-900A-52F740873755}"/>
    <cellStyle name="Normal 2 3 10 2_Exec Drivers" xfId="9225" xr:uid="{6ED73AD8-3E45-459A-8AF0-132F3F1F03DE}"/>
    <cellStyle name="Normal 2 3 10 3" xfId="3652" xr:uid="{AE3B0BE7-0B44-40C6-81B3-92EDCD0861F2}"/>
    <cellStyle name="Normal 2 3 10 3 2" xfId="6536" xr:uid="{45E16116-C78C-4611-A0BE-51899CD71352}"/>
    <cellStyle name="Normal 2 3 10 3 2 2" xfId="15178" xr:uid="{04C6EBAD-D4A8-448D-A5CA-86AFE9A4CA55}"/>
    <cellStyle name="Normal 2 3 10 3 2 2 2" xfId="35546" xr:uid="{39B04B79-B92C-493A-81F8-06B984843D08}"/>
    <cellStyle name="Normal 2 3 10 3 2 3" xfId="21965" xr:uid="{41843348-EDEF-46EC-9B77-84DFC580C8D0}"/>
    <cellStyle name="Normal 2 3 10 3 2 3 2" xfId="42333" xr:uid="{9A035499-ADDC-4C92-A217-97D11918EF18}"/>
    <cellStyle name="Normal 2 3 10 3 2 4" xfId="28754" xr:uid="{8F65B600-E658-41BC-8F87-7C74586D58B2}"/>
    <cellStyle name="Normal 2 3 10 3 2 5" xfId="49122" xr:uid="{EDBE9205-3853-4B77-B65A-4ED435A06619}"/>
    <cellStyle name="Normal 2 3 10 3 3" xfId="12330" xr:uid="{BAB81621-475B-413A-868E-7E5DDF064393}"/>
    <cellStyle name="Normal 2 3 10 3 3 2" xfId="32698" xr:uid="{EFA2F50B-BE7C-4CD6-9B79-0DDC6AA92FE3}"/>
    <cellStyle name="Normal 2 3 10 3 4" xfId="19117" xr:uid="{D9FCCC00-754F-4D6E-979A-9A1246E30F6F}"/>
    <cellStyle name="Normal 2 3 10 3 4 2" xfId="39485" xr:uid="{5E3DA603-0615-4A7F-8B76-357553E6CB08}"/>
    <cellStyle name="Normal 2 3 10 3 5" xfId="25906" xr:uid="{FC723DAF-BE50-4407-8F77-1E1DE211D002}"/>
    <cellStyle name="Normal 2 3 10 3 6" xfId="46274" xr:uid="{6248036F-60ED-476D-9BD5-271D7301141C}"/>
    <cellStyle name="Normal 2 3 10 3_Exec Drivers" xfId="9259" xr:uid="{3FD73A9B-5792-407E-9EF5-55827659F11B}"/>
    <cellStyle name="Normal 2 3 10 4" xfId="4400" xr:uid="{5686D5CC-9715-4072-97C9-EB4C8C1F61D9}"/>
    <cellStyle name="Normal 2 3 10 4 2" xfId="7248" xr:uid="{6E0B98C9-8738-4D20-A328-385B01BD3B65}"/>
    <cellStyle name="Normal 2 3 10 4 2 2" xfId="15890" xr:uid="{09122F50-DC09-4BED-842A-269B67F24BB8}"/>
    <cellStyle name="Normal 2 3 10 4 2 2 2" xfId="36258" xr:uid="{F9FC284D-5382-4D30-BA84-9D208061D27E}"/>
    <cellStyle name="Normal 2 3 10 4 2 3" xfId="22677" xr:uid="{52A53E11-1471-4A6C-9E53-0E5DE32B076C}"/>
    <cellStyle name="Normal 2 3 10 4 2 3 2" xfId="43045" xr:uid="{AB97CD50-3999-4E3D-B2D4-3D8C587100E7}"/>
    <cellStyle name="Normal 2 3 10 4 2 4" xfId="29466" xr:uid="{23BB3902-9F10-497C-BDD4-9640B6F4DF1D}"/>
    <cellStyle name="Normal 2 3 10 4 2 5" xfId="49834" xr:uid="{9F4143DC-0B06-46DA-AC2C-C13E56FD6A4D}"/>
    <cellStyle name="Normal 2 3 10 4 3" xfId="13042" xr:uid="{E02FCB49-7C09-4D10-9C1A-CA8689C93C36}"/>
    <cellStyle name="Normal 2 3 10 4 3 2" xfId="33410" xr:uid="{321B7E74-80A6-4C24-9B35-99F158A32585}"/>
    <cellStyle name="Normal 2 3 10 4 4" xfId="19829" xr:uid="{8BF06601-32AE-47C9-8A8C-D0CCF34F7E0B}"/>
    <cellStyle name="Normal 2 3 10 4 4 2" xfId="40197" xr:uid="{12BA6C50-6DE2-4E9D-9E4E-AF5BA5E506F9}"/>
    <cellStyle name="Normal 2 3 10 4 5" xfId="26618" xr:uid="{5FDBD43C-91C5-4BF6-82BA-6DA7CFE0714B}"/>
    <cellStyle name="Normal 2 3 10 4 6" xfId="46986" xr:uid="{6ABBEC6C-97C2-4AEF-8289-9928738F8206}"/>
    <cellStyle name="Normal 2 3 10 5" xfId="2904" xr:uid="{3F6CF365-A176-4821-8EBF-B3B56EDB18BE}"/>
    <cellStyle name="Normal 2 3 10 5 2" xfId="5824" xr:uid="{659A1A41-4EDC-4698-8D78-89946F0F63D0}"/>
    <cellStyle name="Normal 2 3 10 5 2 2" xfId="14466" xr:uid="{29539D52-493E-4DF5-93C5-CA5583AAF784}"/>
    <cellStyle name="Normal 2 3 10 5 2 2 2" xfId="34834" xr:uid="{5CC9251A-89CB-49E4-A9D5-DFE09708146F}"/>
    <cellStyle name="Normal 2 3 10 5 2 3" xfId="21253" xr:uid="{A2694E63-8465-49B8-8873-AF8B53088316}"/>
    <cellStyle name="Normal 2 3 10 5 2 3 2" xfId="41621" xr:uid="{813A2905-9A48-469D-B7CF-F05E815923AB}"/>
    <cellStyle name="Normal 2 3 10 5 2 4" xfId="28042" xr:uid="{86640551-EB16-469C-B2A3-07499E39ADC9}"/>
    <cellStyle name="Normal 2 3 10 5 2 5" xfId="48410" xr:uid="{85706755-C66A-4FFE-B766-0F35A0BAB927}"/>
    <cellStyle name="Normal 2 3 10 5 3" xfId="11618" xr:uid="{4626D0E6-13CF-4755-9167-58B209AEC872}"/>
    <cellStyle name="Normal 2 3 10 5 3 2" xfId="31986" xr:uid="{4209AFF1-02B6-482F-B516-E736C1F753A0}"/>
    <cellStyle name="Normal 2 3 10 5 4" xfId="18405" xr:uid="{8C896402-6203-43A4-A15E-F7B36BE165F9}"/>
    <cellStyle name="Normal 2 3 10 5 4 2" xfId="38773" xr:uid="{2D7B8993-89BB-4663-94F4-F01D56D0A1F1}"/>
    <cellStyle name="Normal 2 3 10 5 5" xfId="25194" xr:uid="{508968FD-8E26-40D4-AC12-1D6D170E5E7E}"/>
    <cellStyle name="Normal 2 3 10 5 6" xfId="45562" xr:uid="{0702B45B-AE15-40BC-B987-60DEB12CF3D9}"/>
    <cellStyle name="Normal 2 3 10 6" xfId="5112" xr:uid="{057106BD-CDE8-441C-A265-04FF71BADAB6}"/>
    <cellStyle name="Normal 2 3 10 6 2" xfId="13754" xr:uid="{37E12ECD-1AEF-41FE-99B6-2CE638FDC5CC}"/>
    <cellStyle name="Normal 2 3 10 6 2 2" xfId="34122" xr:uid="{5F2AA4D9-78CD-4FA6-BAD7-49F45E36D867}"/>
    <cellStyle name="Normal 2 3 10 6 3" xfId="20541" xr:uid="{01FA009E-4294-48C9-BA7F-6710E1BA8C16}"/>
    <cellStyle name="Normal 2 3 10 6 3 2" xfId="40909" xr:uid="{B5018E3A-86D2-4EAD-BE77-4B73B114C2C0}"/>
    <cellStyle name="Normal 2 3 10 6 4" xfId="27330" xr:uid="{99778DDC-3BEA-49B7-A95B-BFFB2AA41B95}"/>
    <cellStyle name="Normal 2 3 10 6 5" xfId="47698" xr:uid="{ED3A9D1A-784E-4E7E-85D6-6DD0932DC9E0}"/>
    <cellStyle name="Normal 2 3 10 7" xfId="2034" xr:uid="{BA3D752E-D6C1-4AA6-A02D-5D04CF96BEA4}"/>
    <cellStyle name="Normal 2 3 10 7 2" xfId="10906" xr:uid="{C4F8DF4F-3758-40CE-A131-0CF0BD1717CB}"/>
    <cellStyle name="Normal 2 3 10 7 2 2" xfId="31274" xr:uid="{81339D1C-AC5B-44A8-AF98-3CE0E18D0986}"/>
    <cellStyle name="Normal 2 3 10 7 3" xfId="17693" xr:uid="{976C98B1-E1E1-4D0B-A23B-07EA8803994A}"/>
    <cellStyle name="Normal 2 3 10 7 3 2" xfId="38061" xr:uid="{EB62CE29-D69A-4F2E-B848-466371691B8D}"/>
    <cellStyle name="Normal 2 3 10 7 4" xfId="24482" xr:uid="{4C641411-F8DC-43EE-BFCD-68BD3284B32B}"/>
    <cellStyle name="Normal 2 3 10 7 5" xfId="44850" xr:uid="{88352A82-52C9-4BCC-A09D-C126173F8473}"/>
    <cellStyle name="Normal 2 3 10 8" xfId="9779" xr:uid="{185BB22C-19E6-4BB2-A95B-BBBE579CF422}"/>
    <cellStyle name="Normal 2 3 10 8 2" xfId="30147" xr:uid="{974891B0-02C3-479B-BC8F-0AB3A05F6844}"/>
    <cellStyle name="Normal 2 3 10 9" xfId="16567" xr:uid="{9F6D7176-C215-4F47-A23F-11F133C69407}"/>
    <cellStyle name="Normal 2 3 10 9 2" xfId="36935" xr:uid="{A8D90B38-478E-4F15-B114-B326E1DE19A8}"/>
    <cellStyle name="Normal 2 3 10_Exec Drivers" xfId="8919" xr:uid="{A3DCD7D6-01DC-4385-AFE6-55365EEA89B9}"/>
    <cellStyle name="Normal 2 3 11" xfId="146" xr:uid="{4DABC13D-8BF1-4F12-A87B-E15EBBAD1F37}"/>
    <cellStyle name="Normal 2 3 11 10" xfId="23362" xr:uid="{14358C6E-469A-44A8-A1D2-690FE919D72B}"/>
    <cellStyle name="Normal 2 3 11 11" xfId="43730" xr:uid="{65D1E21E-749C-442D-89F3-CE5F8C96ECE6}"/>
    <cellStyle name="Normal 2 3 11 2" xfId="1453" xr:uid="{4E13B34B-189F-49C1-BF0E-5D923A29F78A}"/>
    <cellStyle name="Normal 2 3 11 2 10" xfId="44313" xr:uid="{0FDCC1D4-74E4-4009-9B00-43D1F38F609C}"/>
    <cellStyle name="Normal 2 3 11 2 2" xfId="4061" xr:uid="{C1FE5CC2-DDC8-43A1-A1F3-E26B23B79C26}"/>
    <cellStyle name="Normal 2 3 11 2 2 2" xfId="6921" xr:uid="{C6798D73-4C4E-41DD-893A-2DF4DCC73FBD}"/>
    <cellStyle name="Normal 2 3 11 2 2 2 2" xfId="15563" xr:uid="{157E55A8-9259-4526-8A42-59FF5D5347B6}"/>
    <cellStyle name="Normal 2 3 11 2 2 2 2 2" xfId="35931" xr:uid="{DB8F9C9A-8792-453C-A2BD-8F2720158C33}"/>
    <cellStyle name="Normal 2 3 11 2 2 2 3" xfId="22350" xr:uid="{C0707A8F-B220-42D5-B368-9E1DB6699ABD}"/>
    <cellStyle name="Normal 2 3 11 2 2 2 3 2" xfId="42718" xr:uid="{812877B1-C086-48B6-AC60-39A46C242B62}"/>
    <cellStyle name="Normal 2 3 11 2 2 2 4" xfId="29139" xr:uid="{7F62B4A7-3C21-4169-B028-CB0013214D7D}"/>
    <cellStyle name="Normal 2 3 11 2 2 2 5" xfId="49507" xr:uid="{7A10639D-8217-4314-BB11-E07941CD3D53}"/>
    <cellStyle name="Normal 2 3 11 2 2 3" xfId="12715" xr:uid="{3628138F-730F-41A0-8DEF-7292F3936080}"/>
    <cellStyle name="Normal 2 3 11 2 2 3 2" xfId="33083" xr:uid="{9D755B29-08D8-4EA3-9296-754C107477E6}"/>
    <cellStyle name="Normal 2 3 11 2 2 4" xfId="19502" xr:uid="{73CEA9DD-1376-4BC1-A8AB-CC7CC967A62F}"/>
    <cellStyle name="Normal 2 3 11 2 2 4 2" xfId="39870" xr:uid="{6152ECB2-BD53-4A80-89B9-44A4BFDC166C}"/>
    <cellStyle name="Normal 2 3 11 2 2 5" xfId="26291" xr:uid="{A32196E3-0828-4C5C-A2C0-89159B07DA39}"/>
    <cellStyle name="Normal 2 3 11 2 2 6" xfId="46659" xr:uid="{579DB031-E869-44FE-913D-833C5CC47A91}"/>
    <cellStyle name="Normal 2 3 11 2 2_Exec Drivers" xfId="8957" xr:uid="{617A4B3E-EDE6-4A60-8F69-A5339F844CFF}"/>
    <cellStyle name="Normal 2 3 11 2 3" xfId="4785" xr:uid="{2D6F0962-42B6-4A6D-904D-D08D089568EB}"/>
    <cellStyle name="Normal 2 3 11 2 3 2" xfId="7633" xr:uid="{C00B7382-C797-45C0-8C0A-861FF82C64CA}"/>
    <cellStyle name="Normal 2 3 11 2 3 2 2" xfId="16275" xr:uid="{3B7909AD-8DD5-416E-8043-39F28F68A8DE}"/>
    <cellStyle name="Normal 2 3 11 2 3 2 2 2" xfId="36643" xr:uid="{CB2AB2BD-464F-444A-8C26-A60C2C2650BB}"/>
    <cellStyle name="Normal 2 3 11 2 3 2 3" xfId="23062" xr:uid="{9FEE1722-C347-4F19-9396-6C3434FA95BB}"/>
    <cellStyle name="Normal 2 3 11 2 3 2 3 2" xfId="43430" xr:uid="{5DA754FF-B440-41AA-8152-AAC639AB85BA}"/>
    <cellStyle name="Normal 2 3 11 2 3 2 4" xfId="29851" xr:uid="{8B1DF284-2B69-4178-A9DC-009D7FAA9A56}"/>
    <cellStyle name="Normal 2 3 11 2 3 2 5" xfId="50219" xr:uid="{B48F31C4-03DA-4278-890D-AEB1DAE5A6C9}"/>
    <cellStyle name="Normal 2 3 11 2 3 3" xfId="13427" xr:uid="{24628B31-340F-4373-9517-2CAC7A73E0F9}"/>
    <cellStyle name="Normal 2 3 11 2 3 3 2" xfId="33795" xr:uid="{A58DF1D9-985B-4805-9C64-B4FA3483E51C}"/>
    <cellStyle name="Normal 2 3 11 2 3 4" xfId="20214" xr:uid="{080A8DA1-E2A6-4E60-854B-CFD09C706FD5}"/>
    <cellStyle name="Normal 2 3 11 2 3 4 2" xfId="40582" xr:uid="{B0F296B2-6E79-4758-8410-DE69EE0BB401}"/>
    <cellStyle name="Normal 2 3 11 2 3 5" xfId="27003" xr:uid="{AB94BB87-1017-448A-896E-D9B657FCB6A9}"/>
    <cellStyle name="Normal 2 3 11 2 3 6" xfId="47371" xr:uid="{B9CA35FF-4DE4-4A2E-9C51-339E051D402F}"/>
    <cellStyle name="Normal 2 3 11 2 4" xfId="3313" xr:uid="{3B3352C0-93CD-4A5A-AE59-54FA4BDABA45}"/>
    <cellStyle name="Normal 2 3 11 2 4 2" xfId="6209" xr:uid="{8AA86241-9C64-4164-B695-2FFD56382750}"/>
    <cellStyle name="Normal 2 3 11 2 4 2 2" xfId="14851" xr:uid="{67894B3C-BB44-4504-BD76-298705872EE7}"/>
    <cellStyle name="Normal 2 3 11 2 4 2 2 2" xfId="35219" xr:uid="{26B3797F-7672-4C76-AB1E-D56750FF84DF}"/>
    <cellStyle name="Normal 2 3 11 2 4 2 3" xfId="21638" xr:uid="{52C3D12A-CD3E-4A84-AE61-F8C9E7D74422}"/>
    <cellStyle name="Normal 2 3 11 2 4 2 3 2" xfId="42006" xr:uid="{5FE0EE53-25E6-4B24-AA8B-39779F19DB07}"/>
    <cellStyle name="Normal 2 3 11 2 4 2 4" xfId="28427" xr:uid="{FA53F328-03CE-4267-B981-C93CE2602210}"/>
    <cellStyle name="Normal 2 3 11 2 4 2 5" xfId="48795" xr:uid="{58191F91-AD7E-4CD3-92DF-040229517CCE}"/>
    <cellStyle name="Normal 2 3 11 2 4 3" xfId="12003" xr:uid="{14E861D5-6486-4503-81EB-53E12599F76A}"/>
    <cellStyle name="Normal 2 3 11 2 4 3 2" xfId="32371" xr:uid="{69EC4A14-9D49-45C9-B2C7-44E02B3DC393}"/>
    <cellStyle name="Normal 2 3 11 2 4 4" xfId="18790" xr:uid="{38FC103D-176F-440A-990E-CD7C9C3AAF53}"/>
    <cellStyle name="Normal 2 3 11 2 4 4 2" xfId="39158" xr:uid="{02E62E76-9D36-48AF-8DD0-39D3BD373755}"/>
    <cellStyle name="Normal 2 3 11 2 4 5" xfId="25579" xr:uid="{38694E10-81FB-4D17-B822-4683F95BB5DB}"/>
    <cellStyle name="Normal 2 3 11 2 4 6" xfId="45947" xr:uid="{2F50A084-94D8-489D-95D4-AB082AE4E996}"/>
    <cellStyle name="Normal 2 3 11 2 5" xfId="5497" xr:uid="{C52B7F69-8B53-46E7-8C9F-FAFE2B3B2B04}"/>
    <cellStyle name="Normal 2 3 11 2 5 2" xfId="14139" xr:uid="{D74D891E-3559-4AF4-8A15-1DB881E20F41}"/>
    <cellStyle name="Normal 2 3 11 2 5 2 2" xfId="34507" xr:uid="{092C05CE-8662-4272-8256-BCD4C9AC582B}"/>
    <cellStyle name="Normal 2 3 11 2 5 3" xfId="20926" xr:uid="{8CCD478D-7125-4C6F-A7B4-D0834A1D8DD6}"/>
    <cellStyle name="Normal 2 3 11 2 5 3 2" xfId="41294" xr:uid="{1C289875-F151-4DE8-9B44-0EBE63BA5DF2}"/>
    <cellStyle name="Normal 2 3 11 2 5 4" xfId="27715" xr:uid="{445CB963-9D01-440F-8E2B-32AD8E50D256}"/>
    <cellStyle name="Normal 2 3 11 2 5 5" xfId="48083" xr:uid="{E7529B98-BF91-4793-B347-EC280430F32A}"/>
    <cellStyle name="Normal 2 3 11 2 6" xfId="2564" xr:uid="{E6C4A02E-A382-4721-9CD9-A33F459AFF30}"/>
    <cellStyle name="Normal 2 3 11 2 6 2" xfId="11291" xr:uid="{F7FCDDC0-E71B-4C65-B65E-DB1DF5D9AFD6}"/>
    <cellStyle name="Normal 2 3 11 2 6 2 2" xfId="31659" xr:uid="{AF6E1BB0-FB1F-45C3-A86A-FBCBA13EDE20}"/>
    <cellStyle name="Normal 2 3 11 2 6 3" xfId="18078" xr:uid="{502DE0D9-7204-4098-949D-103C262BCACE}"/>
    <cellStyle name="Normal 2 3 11 2 6 3 2" xfId="38446" xr:uid="{84786000-9E11-419E-A5C9-38DEACB7E7DA}"/>
    <cellStyle name="Normal 2 3 11 2 6 4" xfId="24867" xr:uid="{4E21B710-8ECF-4C40-9041-C950D3011A77}"/>
    <cellStyle name="Normal 2 3 11 2 6 5" xfId="45235" xr:uid="{97306725-DD1C-47A6-BF02-14DC4802D6C8}"/>
    <cellStyle name="Normal 2 3 11 2 7" xfId="10369" xr:uid="{528AC052-134B-4F9A-8F71-A47F945FF929}"/>
    <cellStyle name="Normal 2 3 11 2 7 2" xfId="30737" xr:uid="{DF5979E8-B26F-41BD-A641-32E8603E4F29}"/>
    <cellStyle name="Normal 2 3 11 2 8" xfId="17156" xr:uid="{BD619203-1BB8-4A54-86F0-1952C7A9A8BA}"/>
    <cellStyle name="Normal 2 3 11 2 8 2" xfId="37524" xr:uid="{782825D3-2AB8-4CCC-B15E-12F138FA3A70}"/>
    <cellStyle name="Normal 2 3 11 2 9" xfId="23945" xr:uid="{4368BA52-AB37-47B1-BD8F-B63588F8F88D}"/>
    <cellStyle name="Normal 2 3 11 2_Exec Drivers" xfId="8366" xr:uid="{2768E984-DAD7-4E13-AF8B-09D92B9068C2}"/>
    <cellStyle name="Normal 2 3 11 3" xfId="3653" xr:uid="{EEC937B2-23B7-4B7F-A1FD-0F2D4D0E712A}"/>
    <cellStyle name="Normal 2 3 11 3 2" xfId="6537" xr:uid="{BFED46A1-FD87-49E0-B816-AD8F013A3B20}"/>
    <cellStyle name="Normal 2 3 11 3 2 2" xfId="15179" xr:uid="{47D2FEE8-001F-4030-A0F8-444189901A14}"/>
    <cellStyle name="Normal 2 3 11 3 2 2 2" xfId="35547" xr:uid="{6182B655-743D-4339-B30D-7E06F47DE9FF}"/>
    <cellStyle name="Normal 2 3 11 3 2 3" xfId="21966" xr:uid="{D2D86912-601E-4658-9BA4-2B5CF8BB2182}"/>
    <cellStyle name="Normal 2 3 11 3 2 3 2" xfId="42334" xr:uid="{98A399D7-F27F-425C-87EC-29450B40C887}"/>
    <cellStyle name="Normal 2 3 11 3 2 4" xfId="28755" xr:uid="{C78B6D4C-5AC8-4C4C-89FB-DA50AB32AA61}"/>
    <cellStyle name="Normal 2 3 11 3 2 5" xfId="49123" xr:uid="{F84039A0-F060-4563-A64E-6938A33AA547}"/>
    <cellStyle name="Normal 2 3 11 3 3" xfId="12331" xr:uid="{D330C6A3-6020-4AED-A7A6-D13BB539E550}"/>
    <cellStyle name="Normal 2 3 11 3 3 2" xfId="32699" xr:uid="{E135E891-557B-4B3A-AA39-2AB5D879B55B}"/>
    <cellStyle name="Normal 2 3 11 3 4" xfId="19118" xr:uid="{C9BD5DB8-46EA-4710-BDBE-F6996C76359A}"/>
    <cellStyle name="Normal 2 3 11 3 4 2" xfId="39486" xr:uid="{6677904D-4E17-422F-BE79-826B27B3BFE7}"/>
    <cellStyle name="Normal 2 3 11 3 5" xfId="25907" xr:uid="{D941E44C-0F9B-4C6F-87FC-6CEF72B83FCE}"/>
    <cellStyle name="Normal 2 3 11 3 6" xfId="46275" xr:uid="{AC03CB6B-4515-4BC3-A7D7-345373397E83}"/>
    <cellStyle name="Normal 2 3 11 3_Exec Drivers" xfId="8911" xr:uid="{B6F95DD4-A95F-4C14-9264-0249132CA670}"/>
    <cellStyle name="Normal 2 3 11 4" xfId="4401" xr:uid="{33DDEEC9-81FD-461C-A9ED-184B8326D217}"/>
    <cellStyle name="Normal 2 3 11 4 2" xfId="7249" xr:uid="{22919667-5E00-4265-8D3E-F5E8D5597DC9}"/>
    <cellStyle name="Normal 2 3 11 4 2 2" xfId="15891" xr:uid="{C7B9C026-7C82-42C6-B02A-DF9E408A4BB9}"/>
    <cellStyle name="Normal 2 3 11 4 2 2 2" xfId="36259" xr:uid="{E10B9E06-480A-4143-8394-238BA055E474}"/>
    <cellStyle name="Normal 2 3 11 4 2 3" xfId="22678" xr:uid="{10D2EA71-B4BD-4137-B2A2-28CD5A9EF466}"/>
    <cellStyle name="Normal 2 3 11 4 2 3 2" xfId="43046" xr:uid="{754F5239-1E69-4D0B-8DCE-4E036E4B0276}"/>
    <cellStyle name="Normal 2 3 11 4 2 4" xfId="29467" xr:uid="{D16264C6-4C78-4602-A325-0AD1EFF5E349}"/>
    <cellStyle name="Normal 2 3 11 4 2 5" xfId="49835" xr:uid="{1F1A04E4-63A7-4DB5-B1F6-AF18D4E304E8}"/>
    <cellStyle name="Normal 2 3 11 4 3" xfId="13043" xr:uid="{7B44ACB0-31C2-4922-B9D4-ED592B3C2CCB}"/>
    <cellStyle name="Normal 2 3 11 4 3 2" xfId="33411" xr:uid="{246682BC-FCCB-47D5-BBA1-B60F1264EA28}"/>
    <cellStyle name="Normal 2 3 11 4 4" xfId="19830" xr:uid="{788AE6DF-17D2-43D1-AAFC-1DCD6030D159}"/>
    <cellStyle name="Normal 2 3 11 4 4 2" xfId="40198" xr:uid="{6803F045-9B77-4717-807B-C42F8D4723E2}"/>
    <cellStyle name="Normal 2 3 11 4 5" xfId="26619" xr:uid="{DC04C403-B3BF-46A7-9A71-084EC5C447D4}"/>
    <cellStyle name="Normal 2 3 11 4 6" xfId="46987" xr:uid="{AFD4D769-27C3-4300-A69A-DB01EC4B078A}"/>
    <cellStyle name="Normal 2 3 11 5" xfId="2905" xr:uid="{0AA2CB9E-C4DD-4915-944F-30E2E4A13C4E}"/>
    <cellStyle name="Normal 2 3 11 5 2" xfId="5825" xr:uid="{8AB1A803-FD36-4A6F-B64B-6819F53101C5}"/>
    <cellStyle name="Normal 2 3 11 5 2 2" xfId="14467" xr:uid="{FC50A662-C794-4257-87A0-56728EBFF3E3}"/>
    <cellStyle name="Normal 2 3 11 5 2 2 2" xfId="34835" xr:uid="{19C6E657-20A1-4250-A689-CBE5B25D80B8}"/>
    <cellStyle name="Normal 2 3 11 5 2 3" xfId="21254" xr:uid="{FEC9D22F-B42E-4053-8199-F1DC6059FC0B}"/>
    <cellStyle name="Normal 2 3 11 5 2 3 2" xfId="41622" xr:uid="{07A4B082-5104-4D3C-9418-42C579F7871F}"/>
    <cellStyle name="Normal 2 3 11 5 2 4" xfId="28043" xr:uid="{D98A8EC0-4C7E-410B-B015-ED85D293F2AA}"/>
    <cellStyle name="Normal 2 3 11 5 2 5" xfId="48411" xr:uid="{D3A16FC6-05A7-4978-9C6A-122D1E547AB4}"/>
    <cellStyle name="Normal 2 3 11 5 3" xfId="11619" xr:uid="{677A56A6-7257-4314-ABBA-6399FF198DE4}"/>
    <cellStyle name="Normal 2 3 11 5 3 2" xfId="31987" xr:uid="{7C5351DD-839D-4C93-BF5A-3C79B475CD08}"/>
    <cellStyle name="Normal 2 3 11 5 4" xfId="18406" xr:uid="{49072F31-2D77-4C71-8E0E-F16C110D6F96}"/>
    <cellStyle name="Normal 2 3 11 5 4 2" xfId="38774" xr:uid="{984ABEC5-A273-4DE1-9224-890594F28B2C}"/>
    <cellStyle name="Normal 2 3 11 5 5" xfId="25195" xr:uid="{4281B4CA-2F03-4D05-BD13-70EB64238613}"/>
    <cellStyle name="Normal 2 3 11 5 6" xfId="45563" xr:uid="{07792C93-56DD-4251-8BC9-4D275C490A66}"/>
    <cellStyle name="Normal 2 3 11 6" xfId="5113" xr:uid="{ED6AA5B2-2257-4ABE-8977-0B0A23BB4DBE}"/>
    <cellStyle name="Normal 2 3 11 6 2" xfId="13755" xr:uid="{E8F73172-E097-4E5A-94C0-6D299D2FAAA4}"/>
    <cellStyle name="Normal 2 3 11 6 2 2" xfId="34123" xr:uid="{AAE5322B-827F-4828-A60A-3D89A972ADD3}"/>
    <cellStyle name="Normal 2 3 11 6 3" xfId="20542" xr:uid="{277EE877-2323-48CC-8F2B-EBC751216A22}"/>
    <cellStyle name="Normal 2 3 11 6 3 2" xfId="40910" xr:uid="{D56511DB-6C4B-4E9F-ABC2-182DF0B0D5CE}"/>
    <cellStyle name="Normal 2 3 11 6 4" xfId="27331" xr:uid="{C77FEB52-4D26-4E45-80C3-D4D25CE966CB}"/>
    <cellStyle name="Normal 2 3 11 6 5" xfId="47699" xr:uid="{95373D32-B99C-4919-A543-98C5DAE4A45A}"/>
    <cellStyle name="Normal 2 3 11 7" xfId="2035" xr:uid="{4B549D94-F493-4406-8368-CCC9DF8A4A11}"/>
    <cellStyle name="Normal 2 3 11 7 2" xfId="10907" xr:uid="{0F856474-F81A-4FB9-8468-C8B148B8E2C7}"/>
    <cellStyle name="Normal 2 3 11 7 2 2" xfId="31275" xr:uid="{C3CD704B-519A-4B90-A003-A34AA4B088EF}"/>
    <cellStyle name="Normal 2 3 11 7 3" xfId="17694" xr:uid="{01336BD8-E35D-44A3-A44C-F044AAD6761A}"/>
    <cellStyle name="Normal 2 3 11 7 3 2" xfId="38062" xr:uid="{9EFD48CF-384B-45F9-B706-B8A6EA9E3149}"/>
    <cellStyle name="Normal 2 3 11 7 4" xfId="24483" xr:uid="{D3330516-5BA7-42C8-84D6-8F13DBFB9028}"/>
    <cellStyle name="Normal 2 3 11 7 5" xfId="44851" xr:uid="{8E40B09D-E2FF-46EC-991D-3ADB0C75315C}"/>
    <cellStyle name="Normal 2 3 11 8" xfId="9785" xr:uid="{4121EF1B-4CEB-4083-B0EF-A6F05E8477A0}"/>
    <cellStyle name="Normal 2 3 11 8 2" xfId="30153" xr:uid="{48D83EEA-0E44-470D-AD5D-43D10F40DC2C}"/>
    <cellStyle name="Normal 2 3 11 9" xfId="16573" xr:uid="{0BCB64D1-D344-4D6B-9C29-2B08488880AF}"/>
    <cellStyle name="Normal 2 3 11 9 2" xfId="36941" xr:uid="{8B4CE65D-AA9F-47D2-AB8A-58D2875935CF}"/>
    <cellStyle name="Normal 2 3 11_Exec Drivers" xfId="8455" xr:uid="{0D31A2C0-14CC-4DBB-9CAD-D52E0C2BDD16}"/>
    <cellStyle name="Normal 2 3 12" xfId="159" xr:uid="{E59A67A8-E5B5-4165-82D2-0E100E198CF1}"/>
    <cellStyle name="Normal 2 3 12 10" xfId="23369" xr:uid="{AECBF7BB-839A-4FAD-8CC7-20F152953E74}"/>
    <cellStyle name="Normal 2 3 12 11" xfId="43737" xr:uid="{E9F6C7EC-189B-4F72-9963-23C2D46D947D}"/>
    <cellStyle name="Normal 2 3 12 2" xfId="1460" xr:uid="{F8B52AE9-B2F1-4A15-8982-2EB3C41568BB}"/>
    <cellStyle name="Normal 2 3 12 2 10" xfId="44320" xr:uid="{316EE30A-6100-489B-A03D-B5529E566012}"/>
    <cellStyle name="Normal 2 3 12 2 2" xfId="4048" xr:uid="{BEB60509-1749-479E-9BE6-A4DB90E1C943}"/>
    <cellStyle name="Normal 2 3 12 2 2 2" xfId="6914" xr:uid="{C5D0CB0A-B379-4BFC-968A-18E70C5A78A7}"/>
    <cellStyle name="Normal 2 3 12 2 2 2 2" xfId="15556" xr:uid="{CF0C25C0-810B-4111-B35C-917A410DC7B0}"/>
    <cellStyle name="Normal 2 3 12 2 2 2 2 2" xfId="35924" xr:uid="{804EDEA7-6B80-478D-A262-6B18B8D5BF92}"/>
    <cellStyle name="Normal 2 3 12 2 2 2 3" xfId="22343" xr:uid="{EB9ECE0E-E08F-4A07-A7B1-14463FEC2F57}"/>
    <cellStyle name="Normal 2 3 12 2 2 2 3 2" xfId="42711" xr:uid="{9B964ABD-730A-46D8-861E-6B81364FA920}"/>
    <cellStyle name="Normal 2 3 12 2 2 2 4" xfId="29132" xr:uid="{36022D44-DEE3-4E89-BAA6-506A4D1E3B32}"/>
    <cellStyle name="Normal 2 3 12 2 2 2 5" xfId="49500" xr:uid="{24317548-4649-4F90-A017-B77ED0F0B6F5}"/>
    <cellStyle name="Normal 2 3 12 2 2 3" xfId="12708" xr:uid="{DD05F0A3-FF8F-4EFA-9042-16CD87778903}"/>
    <cellStyle name="Normal 2 3 12 2 2 3 2" xfId="33076" xr:uid="{C6DEB7F3-67AD-4F0F-8508-1DF9D0A649C2}"/>
    <cellStyle name="Normal 2 3 12 2 2 4" xfId="19495" xr:uid="{E29E71B2-1115-458A-AA78-911558EA8F47}"/>
    <cellStyle name="Normal 2 3 12 2 2 4 2" xfId="39863" xr:uid="{E8732455-04CB-403B-A181-350BEA792E31}"/>
    <cellStyle name="Normal 2 3 12 2 2 5" xfId="26284" xr:uid="{EFB8F1B1-0C54-42D1-AD0E-1BB1CC099720}"/>
    <cellStyle name="Normal 2 3 12 2 2 6" xfId="46652" xr:uid="{07A28656-8741-4EA9-AB28-9BB900D130B4}"/>
    <cellStyle name="Normal 2 3 12 2 2_Exec Drivers" xfId="8635" xr:uid="{A8D7B233-A0CC-47AA-B499-424ECAD2F079}"/>
    <cellStyle name="Normal 2 3 12 2 3" xfId="4778" xr:uid="{5F31499E-4ED4-4191-97B8-46991857C754}"/>
    <cellStyle name="Normal 2 3 12 2 3 2" xfId="7626" xr:uid="{1417EF1C-DB15-4AF9-8253-FD47F3EE4E6C}"/>
    <cellStyle name="Normal 2 3 12 2 3 2 2" xfId="16268" xr:uid="{D2428FD2-754B-4102-965B-8045B3637B73}"/>
    <cellStyle name="Normal 2 3 12 2 3 2 2 2" xfId="36636" xr:uid="{825B58FC-99FB-4DBC-A11A-A94889A7405E}"/>
    <cellStyle name="Normal 2 3 12 2 3 2 3" xfId="23055" xr:uid="{885480A6-2084-4DBB-8288-EA9C5C669CF7}"/>
    <cellStyle name="Normal 2 3 12 2 3 2 3 2" xfId="43423" xr:uid="{63096DBC-D277-43F2-829A-BF91E3E0D666}"/>
    <cellStyle name="Normal 2 3 12 2 3 2 4" xfId="29844" xr:uid="{DE6ADC6A-DCE8-4F43-A2E3-04963B68CB80}"/>
    <cellStyle name="Normal 2 3 12 2 3 2 5" xfId="50212" xr:uid="{679EE045-1529-4B63-86FD-3094209C4783}"/>
    <cellStyle name="Normal 2 3 12 2 3 3" xfId="13420" xr:uid="{F289AF98-C626-400E-818D-FB5D1791E47F}"/>
    <cellStyle name="Normal 2 3 12 2 3 3 2" xfId="33788" xr:uid="{F348950F-2E59-4DBC-BBC8-0C2D03F7AE18}"/>
    <cellStyle name="Normal 2 3 12 2 3 4" xfId="20207" xr:uid="{0392817C-DEB2-4F27-87D7-7E9D476E6941}"/>
    <cellStyle name="Normal 2 3 12 2 3 4 2" xfId="40575" xr:uid="{51037F85-651C-48FA-94DC-4908759DE761}"/>
    <cellStyle name="Normal 2 3 12 2 3 5" xfId="26996" xr:uid="{8287350B-FD9A-4757-A0E0-09B39805F3B9}"/>
    <cellStyle name="Normal 2 3 12 2 3 6" xfId="47364" xr:uid="{17F27C5E-D9DF-49A4-92DC-C11E8FA138B0}"/>
    <cellStyle name="Normal 2 3 12 2 4" xfId="3300" xr:uid="{5ED7AA4E-B2CD-4858-9E54-A21CCD5DFA48}"/>
    <cellStyle name="Normal 2 3 12 2 4 2" xfId="6202" xr:uid="{FDED76D1-7DE2-4564-9434-A4151CA55F4E}"/>
    <cellStyle name="Normal 2 3 12 2 4 2 2" xfId="14844" xr:uid="{E4BE9090-CCFD-4589-B50B-4AC5F390B08A}"/>
    <cellStyle name="Normal 2 3 12 2 4 2 2 2" xfId="35212" xr:uid="{1499DB50-3632-4D07-913B-AF00FD324E86}"/>
    <cellStyle name="Normal 2 3 12 2 4 2 3" xfId="21631" xr:uid="{E987B77E-F2D1-4F71-951F-070468E46C03}"/>
    <cellStyle name="Normal 2 3 12 2 4 2 3 2" xfId="41999" xr:uid="{38F46986-52D4-49F3-80A0-DDCB0F6E914F}"/>
    <cellStyle name="Normal 2 3 12 2 4 2 4" xfId="28420" xr:uid="{3E611720-7A81-4FF5-AA86-45A0C3645CBB}"/>
    <cellStyle name="Normal 2 3 12 2 4 2 5" xfId="48788" xr:uid="{EB4838DB-75BF-4EE7-A6EC-7AA644FE020F}"/>
    <cellStyle name="Normal 2 3 12 2 4 3" xfId="11996" xr:uid="{234E2AED-2537-4277-A05F-F7EF8AEC3F1C}"/>
    <cellStyle name="Normal 2 3 12 2 4 3 2" xfId="32364" xr:uid="{11FF007F-0761-40F8-B7AE-2EE750C55380}"/>
    <cellStyle name="Normal 2 3 12 2 4 4" xfId="18783" xr:uid="{D30B00CB-B617-49CD-9EF5-611394612531}"/>
    <cellStyle name="Normal 2 3 12 2 4 4 2" xfId="39151" xr:uid="{99D6C3EC-B798-4085-98FB-DE6E8C0EAC8E}"/>
    <cellStyle name="Normal 2 3 12 2 4 5" xfId="25572" xr:uid="{41212A25-3843-4676-94C5-7F4979040DE1}"/>
    <cellStyle name="Normal 2 3 12 2 4 6" xfId="45940" xr:uid="{4681B681-DF59-4CA4-BA67-A51DED2B1248}"/>
    <cellStyle name="Normal 2 3 12 2 5" xfId="5490" xr:uid="{40DCD46C-75FC-4CFF-A42F-7572463054EC}"/>
    <cellStyle name="Normal 2 3 12 2 5 2" xfId="14132" xr:uid="{DCAC74D5-C954-4D14-A50C-06587EEE5AC9}"/>
    <cellStyle name="Normal 2 3 12 2 5 2 2" xfId="34500" xr:uid="{27611577-1123-4765-BDDA-43880A52098B}"/>
    <cellStyle name="Normal 2 3 12 2 5 3" xfId="20919" xr:uid="{4937B4A9-950C-40D3-8CFB-42B60BD7AE64}"/>
    <cellStyle name="Normal 2 3 12 2 5 3 2" xfId="41287" xr:uid="{667BA523-795A-48E1-B370-4CBEA4D5C8CA}"/>
    <cellStyle name="Normal 2 3 12 2 5 4" xfId="27708" xr:uid="{0D15CBAD-5E8C-4556-AF65-6373139F1101}"/>
    <cellStyle name="Normal 2 3 12 2 5 5" xfId="48076" xr:uid="{04818CEF-CCE1-4433-9D1D-7683FB2A8C6C}"/>
    <cellStyle name="Normal 2 3 12 2 6" xfId="2551" xr:uid="{370A8941-ACBB-4059-AF2B-99FDA432EA06}"/>
    <cellStyle name="Normal 2 3 12 2 6 2" xfId="11284" xr:uid="{E6662CD8-57DA-4419-98DE-CD912554D851}"/>
    <cellStyle name="Normal 2 3 12 2 6 2 2" xfId="31652" xr:uid="{29F1E15F-C267-41D0-BA5C-5547158B3C9D}"/>
    <cellStyle name="Normal 2 3 12 2 6 3" xfId="18071" xr:uid="{139273D9-D388-4745-9CEA-EF74508917E6}"/>
    <cellStyle name="Normal 2 3 12 2 6 3 2" xfId="38439" xr:uid="{C8F5DBCC-40AD-481D-AAA8-FF267CE9D266}"/>
    <cellStyle name="Normal 2 3 12 2 6 4" xfId="24860" xr:uid="{7A15B86F-E2AA-4614-A3B8-27BF2E5AADB8}"/>
    <cellStyle name="Normal 2 3 12 2 6 5" xfId="45228" xr:uid="{AA423228-C346-49A1-941D-DDD13C484DF0}"/>
    <cellStyle name="Normal 2 3 12 2 7" xfId="10376" xr:uid="{B592D7E1-79E1-41C6-A61A-350C5FB5E3AA}"/>
    <cellStyle name="Normal 2 3 12 2 7 2" xfId="30744" xr:uid="{B0FCF8D0-012F-4413-B8FB-920718196C7C}"/>
    <cellStyle name="Normal 2 3 12 2 8" xfId="17163" xr:uid="{F18059D5-DB29-482E-ACAB-9B9AB5696CB2}"/>
    <cellStyle name="Normal 2 3 12 2 8 2" xfId="37531" xr:uid="{0C5D2DFA-4A4F-4FA9-A26C-502EB3B2DF0A}"/>
    <cellStyle name="Normal 2 3 12 2 9" xfId="23952" xr:uid="{2E4F4EB8-906D-49FC-83F9-A8A368255F10}"/>
    <cellStyle name="Normal 2 3 12 2_Exec Drivers" xfId="9410" xr:uid="{B226855B-6528-4DA4-BA05-218E79403DB9}"/>
    <cellStyle name="Normal 2 3 12 3" xfId="3654" xr:uid="{15D85ECA-4469-4516-9884-A7D49EA80129}"/>
    <cellStyle name="Normal 2 3 12 3 2" xfId="6538" xr:uid="{FD9EB1F2-D4A1-4C43-BA12-0425249DF8A7}"/>
    <cellStyle name="Normal 2 3 12 3 2 2" xfId="15180" xr:uid="{2A1B2121-826F-447F-B858-C7B2CDE1D80B}"/>
    <cellStyle name="Normal 2 3 12 3 2 2 2" xfId="35548" xr:uid="{16E2A259-9985-4BED-981C-DE7D94FE91B9}"/>
    <cellStyle name="Normal 2 3 12 3 2 3" xfId="21967" xr:uid="{53E6C85A-9D80-47D3-83A2-4717E08B168E}"/>
    <cellStyle name="Normal 2 3 12 3 2 3 2" xfId="42335" xr:uid="{1306F226-7FFC-4899-AF87-B611BCF316DC}"/>
    <cellStyle name="Normal 2 3 12 3 2 4" xfId="28756" xr:uid="{50011426-A9D0-415A-BAF9-2AB36961B20D}"/>
    <cellStyle name="Normal 2 3 12 3 2 5" xfId="49124" xr:uid="{1E8AF477-89E1-4CFC-B0F0-973C1866C35A}"/>
    <cellStyle name="Normal 2 3 12 3 3" xfId="12332" xr:uid="{D62FF956-BC3B-478B-8741-B307ED59066E}"/>
    <cellStyle name="Normal 2 3 12 3 3 2" xfId="32700" xr:uid="{121338A7-EB08-4DE9-9A8D-9BA22767A57C}"/>
    <cellStyle name="Normal 2 3 12 3 4" xfId="19119" xr:uid="{67B48D8E-0BBE-4F6C-AC68-4C6A33C7A379}"/>
    <cellStyle name="Normal 2 3 12 3 4 2" xfId="39487" xr:uid="{352A3FDD-D462-490E-9A97-C994210BBE6D}"/>
    <cellStyle name="Normal 2 3 12 3 5" xfId="25908" xr:uid="{D6B34E16-236C-4A7E-BAE9-E45201BCF3A6}"/>
    <cellStyle name="Normal 2 3 12 3 6" xfId="46276" xr:uid="{2007B9F0-6A14-4C7E-B4A8-ABCD8D10D1A9}"/>
    <cellStyle name="Normal 2 3 12 3_Exec Drivers" xfId="9066" xr:uid="{0ABCC851-48CC-49A5-8E5C-3496AE24551F}"/>
    <cellStyle name="Normal 2 3 12 4" xfId="4402" xr:uid="{CE24837E-99E5-451F-94BE-2BEB398C90AC}"/>
    <cellStyle name="Normal 2 3 12 4 2" xfId="7250" xr:uid="{A2830C7F-60E7-445E-8F32-A8EC0A6512A4}"/>
    <cellStyle name="Normal 2 3 12 4 2 2" xfId="15892" xr:uid="{D162743F-CA84-4F3E-8436-B1C44A0FE8E6}"/>
    <cellStyle name="Normal 2 3 12 4 2 2 2" xfId="36260" xr:uid="{EA0441FB-1381-46D6-B75B-257508169838}"/>
    <cellStyle name="Normal 2 3 12 4 2 3" xfId="22679" xr:uid="{A90AA9A7-A9DB-4AB8-9C2F-16DC6AE4FB92}"/>
    <cellStyle name="Normal 2 3 12 4 2 3 2" xfId="43047" xr:uid="{4DA7B111-49DA-402B-B35E-E950B5E53BE0}"/>
    <cellStyle name="Normal 2 3 12 4 2 4" xfId="29468" xr:uid="{E195732A-DF0C-49DC-A1EE-930F99903E77}"/>
    <cellStyle name="Normal 2 3 12 4 2 5" xfId="49836" xr:uid="{34491F76-EDC0-4AB4-BD74-C5E4DD582180}"/>
    <cellStyle name="Normal 2 3 12 4 3" xfId="13044" xr:uid="{7C19CF2B-B0E3-443F-981A-92A26897A6C6}"/>
    <cellStyle name="Normal 2 3 12 4 3 2" xfId="33412" xr:uid="{0C1ED833-C7D1-4EB6-B9B8-D340010E0776}"/>
    <cellStyle name="Normal 2 3 12 4 4" xfId="19831" xr:uid="{74B9BA3B-F883-4E56-8B44-E01F210390E4}"/>
    <cellStyle name="Normal 2 3 12 4 4 2" xfId="40199" xr:uid="{AFBA1A24-1FE3-42FC-BD09-396D6E42F601}"/>
    <cellStyle name="Normal 2 3 12 4 5" xfId="26620" xr:uid="{579E31BF-AB2C-4AE2-A6A2-8177E1A26BC3}"/>
    <cellStyle name="Normal 2 3 12 4 6" xfId="46988" xr:uid="{4B5206C2-36D0-4DEE-8446-D8152D4F1E1B}"/>
    <cellStyle name="Normal 2 3 12 5" xfId="2906" xr:uid="{D1FA039E-3267-4E79-A5CA-BB6673FE394C}"/>
    <cellStyle name="Normal 2 3 12 5 2" xfId="5826" xr:uid="{89E6449B-792A-43DE-B938-0C8DB66542A1}"/>
    <cellStyle name="Normal 2 3 12 5 2 2" xfId="14468" xr:uid="{EB268EB2-46A6-4A07-9492-2A208BA79BE3}"/>
    <cellStyle name="Normal 2 3 12 5 2 2 2" xfId="34836" xr:uid="{D96677E2-513B-4D96-AD1A-6DEE0F66EA78}"/>
    <cellStyle name="Normal 2 3 12 5 2 3" xfId="21255" xr:uid="{BACCE685-3F31-4A1C-996D-98BFFDF745F0}"/>
    <cellStyle name="Normal 2 3 12 5 2 3 2" xfId="41623" xr:uid="{B421CA09-3E13-4495-9324-5C892500CDD6}"/>
    <cellStyle name="Normal 2 3 12 5 2 4" xfId="28044" xr:uid="{B032BF05-3F05-4F6D-94FF-2410748A9D8F}"/>
    <cellStyle name="Normal 2 3 12 5 2 5" xfId="48412" xr:uid="{1ACCE2D9-5639-4E5F-8722-96B0D58061D3}"/>
    <cellStyle name="Normal 2 3 12 5 3" xfId="11620" xr:uid="{1C69EB9A-935A-494C-9449-A6D6FA034FCF}"/>
    <cellStyle name="Normal 2 3 12 5 3 2" xfId="31988" xr:uid="{095954CB-04FC-41ED-8F71-B9C558667DED}"/>
    <cellStyle name="Normal 2 3 12 5 4" xfId="18407" xr:uid="{9BAA9501-D835-4435-ADE5-CFDD759AFBB4}"/>
    <cellStyle name="Normal 2 3 12 5 4 2" xfId="38775" xr:uid="{58FB77F4-21D7-4B54-BDC6-03DA6E20BE81}"/>
    <cellStyle name="Normal 2 3 12 5 5" xfId="25196" xr:uid="{0F6B5BBD-0287-4D8C-8DA5-BF46E7C1599D}"/>
    <cellStyle name="Normal 2 3 12 5 6" xfId="45564" xr:uid="{386F2DD4-3AC8-4588-BA74-B8718A37D31E}"/>
    <cellStyle name="Normal 2 3 12 6" xfId="5114" xr:uid="{B7BDFB7E-1B48-4F08-8ECD-C5C9B2523162}"/>
    <cellStyle name="Normal 2 3 12 6 2" xfId="13756" xr:uid="{5F5C5F39-B5F6-4A75-8910-EC5B9008A21A}"/>
    <cellStyle name="Normal 2 3 12 6 2 2" xfId="34124" xr:uid="{5F61CB07-DC10-4F8C-B002-0A074402667E}"/>
    <cellStyle name="Normal 2 3 12 6 3" xfId="20543" xr:uid="{6E8C8F87-5342-4446-B7C0-0838DD6916A6}"/>
    <cellStyle name="Normal 2 3 12 6 3 2" xfId="40911" xr:uid="{7AE6A258-B25E-4D8C-B7FD-A7AA60D8DB8E}"/>
    <cellStyle name="Normal 2 3 12 6 4" xfId="27332" xr:uid="{5DB4CC39-B804-4AB9-9700-3F0FA9B9B1AE}"/>
    <cellStyle name="Normal 2 3 12 6 5" xfId="47700" xr:uid="{E8040074-20CA-4D7C-889E-7B253B626FCC}"/>
    <cellStyle name="Normal 2 3 12 7" xfId="2036" xr:uid="{9DB48FEC-085A-427F-A70C-678B28E3062E}"/>
    <cellStyle name="Normal 2 3 12 7 2" xfId="10908" xr:uid="{63241AC0-4281-4BB5-8360-8DB1F13B1989}"/>
    <cellStyle name="Normal 2 3 12 7 2 2" xfId="31276" xr:uid="{62927F7D-6EBE-4644-8DF2-1ADC6E5FCF9E}"/>
    <cellStyle name="Normal 2 3 12 7 3" xfId="17695" xr:uid="{369BBAAF-041F-4D3B-AE31-746C6DA85BA6}"/>
    <cellStyle name="Normal 2 3 12 7 3 2" xfId="38063" xr:uid="{1C91F387-6C5D-4A98-9C56-D5E17347690B}"/>
    <cellStyle name="Normal 2 3 12 7 4" xfId="24484" xr:uid="{AABCD517-F01E-4DE9-93AD-D279E19BA88B}"/>
    <cellStyle name="Normal 2 3 12 7 5" xfId="44852" xr:uid="{A463AA3C-CE0D-48FC-997B-8C946CF3BF81}"/>
    <cellStyle name="Normal 2 3 12 8" xfId="9792" xr:uid="{C2077222-8AC6-4C11-9610-4602BAE585C8}"/>
    <cellStyle name="Normal 2 3 12 8 2" xfId="30160" xr:uid="{A25B3396-4D46-46A9-BF66-2F9CBF8739CD}"/>
    <cellStyle name="Normal 2 3 12 9" xfId="16580" xr:uid="{56C854D2-742A-4FEE-82A0-AFAAE244BE6D}"/>
    <cellStyle name="Normal 2 3 12 9 2" xfId="36948" xr:uid="{B783E1B1-EE01-4168-A302-65C470B6C9C0}"/>
    <cellStyle name="Normal 2 3 12_Exec Drivers" xfId="8286" xr:uid="{2D77A015-5731-4595-80B2-D27D7E3A267B}"/>
    <cellStyle name="Normal 2 3 13" xfId="172" xr:uid="{2806BB4C-E0AF-4C2D-8557-DD51ABF96BA7}"/>
    <cellStyle name="Normal 2 3 13 10" xfId="23376" xr:uid="{E882AAD8-5B1C-44E9-A847-4A7A4D07951A}"/>
    <cellStyle name="Normal 2 3 13 11" xfId="43744" xr:uid="{8F72ACA8-4678-4DD7-B2F5-A0B4F2F314B6}"/>
    <cellStyle name="Normal 2 3 13 2" xfId="1467" xr:uid="{67C05585-6269-45AA-9F1E-72E076CE668C}"/>
    <cellStyle name="Normal 2 3 13 2 10" xfId="44327" xr:uid="{2F243261-444E-4A0B-BFF1-BED9905943FD}"/>
    <cellStyle name="Normal 2 3 13 2 2" xfId="4041" xr:uid="{624DDB51-F02A-4E22-A231-7F44CE5A1D2A}"/>
    <cellStyle name="Normal 2 3 13 2 2 2" xfId="6907" xr:uid="{C6457879-F640-486C-ADC7-C2FAF0948890}"/>
    <cellStyle name="Normal 2 3 13 2 2 2 2" xfId="15549" xr:uid="{0335EB89-7907-4FF9-ACA8-6FD65489EA15}"/>
    <cellStyle name="Normal 2 3 13 2 2 2 2 2" xfId="35917" xr:uid="{EDE5B5DA-251C-41AC-9AF1-CECFC7D98379}"/>
    <cellStyle name="Normal 2 3 13 2 2 2 3" xfId="22336" xr:uid="{60F6193D-65C6-47EE-BC8D-CD21DC31398E}"/>
    <cellStyle name="Normal 2 3 13 2 2 2 3 2" xfId="42704" xr:uid="{6E1895F2-DBFD-4C63-BFB7-4E54C80B82DA}"/>
    <cellStyle name="Normal 2 3 13 2 2 2 4" xfId="29125" xr:uid="{BF95030D-DA72-4F54-AB76-FCF44F37694A}"/>
    <cellStyle name="Normal 2 3 13 2 2 2 5" xfId="49493" xr:uid="{4089D45C-7F68-4DF7-B95B-D5C7AF83EECC}"/>
    <cellStyle name="Normal 2 3 13 2 2 3" xfId="12701" xr:uid="{DDFCA3DE-59C7-48D8-B2F7-6216CDA7EEC5}"/>
    <cellStyle name="Normal 2 3 13 2 2 3 2" xfId="33069" xr:uid="{8D7DE139-9B45-4728-89B9-7E781615C5FD}"/>
    <cellStyle name="Normal 2 3 13 2 2 4" xfId="19488" xr:uid="{F5D91445-5BEC-4221-AAB1-686F5248191A}"/>
    <cellStyle name="Normal 2 3 13 2 2 4 2" xfId="39856" xr:uid="{3761D798-5E39-4928-99DF-E84BAE381B15}"/>
    <cellStyle name="Normal 2 3 13 2 2 5" xfId="26277" xr:uid="{0DAC9A82-25EA-40A4-BEC1-EB9B6165C89C}"/>
    <cellStyle name="Normal 2 3 13 2 2 6" xfId="46645" xr:uid="{8D6CCD95-4B52-429B-8471-CF6F5FB42D51}"/>
    <cellStyle name="Normal 2 3 13 2 2_Exec Drivers" xfId="8541" xr:uid="{988AAD0B-EF51-44C3-AA94-80F677C889D9}"/>
    <cellStyle name="Normal 2 3 13 2 3" xfId="4771" xr:uid="{F991EC34-A04B-401F-AA96-0AD90D8F2FF4}"/>
    <cellStyle name="Normal 2 3 13 2 3 2" xfId="7619" xr:uid="{792C0359-8793-471D-A88D-630AA67D9E09}"/>
    <cellStyle name="Normal 2 3 13 2 3 2 2" xfId="16261" xr:uid="{1969402D-9580-4AEA-8828-A24C74630666}"/>
    <cellStyle name="Normal 2 3 13 2 3 2 2 2" xfId="36629" xr:uid="{D10A5A34-0248-48F0-BF43-367B7A76B7ED}"/>
    <cellStyle name="Normal 2 3 13 2 3 2 3" xfId="23048" xr:uid="{53CDD81D-BE62-4EF2-BE23-9725CEE1C085}"/>
    <cellStyle name="Normal 2 3 13 2 3 2 3 2" xfId="43416" xr:uid="{1B543C0D-373D-4351-A685-B53DC059A531}"/>
    <cellStyle name="Normal 2 3 13 2 3 2 4" xfId="29837" xr:uid="{8B8C98F0-809C-4F36-AE4B-EB2D309E2814}"/>
    <cellStyle name="Normal 2 3 13 2 3 2 5" xfId="50205" xr:uid="{EB743CC8-8DB2-49D8-BFFB-7A9205CE7794}"/>
    <cellStyle name="Normal 2 3 13 2 3 3" xfId="13413" xr:uid="{E3026A4A-CD32-4380-8E53-7AE3F8C0C24D}"/>
    <cellStyle name="Normal 2 3 13 2 3 3 2" xfId="33781" xr:uid="{F6CB2377-67B8-4291-94AA-03360B3E77EF}"/>
    <cellStyle name="Normal 2 3 13 2 3 4" xfId="20200" xr:uid="{86D94DE7-902C-4FE1-B006-53649A83A15B}"/>
    <cellStyle name="Normal 2 3 13 2 3 4 2" xfId="40568" xr:uid="{63A2CAD5-D22D-441D-A5C6-1CDF57E146F0}"/>
    <cellStyle name="Normal 2 3 13 2 3 5" xfId="26989" xr:uid="{63DDB770-5212-4D10-B839-DC6CF99EAB75}"/>
    <cellStyle name="Normal 2 3 13 2 3 6" xfId="47357" xr:uid="{B76E9955-1F59-4CB2-A30B-0D73A27CF726}"/>
    <cellStyle name="Normal 2 3 13 2 4" xfId="3293" xr:uid="{BF052CF5-17D9-4B65-9DA8-609E5ABE68EB}"/>
    <cellStyle name="Normal 2 3 13 2 4 2" xfId="6195" xr:uid="{4CDCFADD-855E-40D7-9D6E-505AF904B329}"/>
    <cellStyle name="Normal 2 3 13 2 4 2 2" xfId="14837" xr:uid="{378FF4B4-C791-4982-BDC1-A3F65F2A03C4}"/>
    <cellStyle name="Normal 2 3 13 2 4 2 2 2" xfId="35205" xr:uid="{0135B08E-7970-4E75-A6CE-B4BC639B8D28}"/>
    <cellStyle name="Normal 2 3 13 2 4 2 3" xfId="21624" xr:uid="{508F9AB1-A3ED-40A8-8460-802217FBECA5}"/>
    <cellStyle name="Normal 2 3 13 2 4 2 3 2" xfId="41992" xr:uid="{5547ECD3-006F-4AB4-A608-1D71606AF5B7}"/>
    <cellStyle name="Normal 2 3 13 2 4 2 4" xfId="28413" xr:uid="{CCF6888D-2264-4133-AA6D-1D9BB29F07B6}"/>
    <cellStyle name="Normal 2 3 13 2 4 2 5" xfId="48781" xr:uid="{937A952F-67C9-49FF-9BE2-31021D3664CD}"/>
    <cellStyle name="Normal 2 3 13 2 4 3" xfId="11989" xr:uid="{16BFE28C-0649-4D7B-BE19-E6E1A0A37156}"/>
    <cellStyle name="Normal 2 3 13 2 4 3 2" xfId="32357" xr:uid="{C623D1E2-3AC9-4B22-AF31-5095F82BCA49}"/>
    <cellStyle name="Normal 2 3 13 2 4 4" xfId="18776" xr:uid="{CA95E70F-65CE-4D6A-977D-9BAA5E4CF269}"/>
    <cellStyle name="Normal 2 3 13 2 4 4 2" xfId="39144" xr:uid="{DBC4209B-C9A0-4A6A-A4C3-0BA8E1430230}"/>
    <cellStyle name="Normal 2 3 13 2 4 5" xfId="25565" xr:uid="{CA9B5FD8-93FD-4D40-BB7B-4D15F571D11D}"/>
    <cellStyle name="Normal 2 3 13 2 4 6" xfId="45933" xr:uid="{E0FB1A8A-076C-43C6-9B1E-03145C5870BC}"/>
    <cellStyle name="Normal 2 3 13 2 5" xfId="5483" xr:uid="{4CF4EA75-A076-44F5-B972-6CA09D4DF58F}"/>
    <cellStyle name="Normal 2 3 13 2 5 2" xfId="14125" xr:uid="{135040E9-32C3-4BDD-B56D-EEE210A49BED}"/>
    <cellStyle name="Normal 2 3 13 2 5 2 2" xfId="34493" xr:uid="{8BC09430-1007-4AD7-8654-42AE0C5C6AFA}"/>
    <cellStyle name="Normal 2 3 13 2 5 3" xfId="20912" xr:uid="{74B6D4BF-A2DA-4E3D-A4FD-C8D597356AE8}"/>
    <cellStyle name="Normal 2 3 13 2 5 3 2" xfId="41280" xr:uid="{47D0E12C-DB73-42ED-A479-C4F96FD639C1}"/>
    <cellStyle name="Normal 2 3 13 2 5 4" xfId="27701" xr:uid="{40A749BA-4994-4671-9EEB-36E2CF778BDA}"/>
    <cellStyle name="Normal 2 3 13 2 5 5" xfId="48069" xr:uid="{7A9AFA4E-834B-43FE-B973-0E306B626389}"/>
    <cellStyle name="Normal 2 3 13 2 6" xfId="2544" xr:uid="{BCCA2027-E819-4F98-85C6-75AC688BC8E3}"/>
    <cellStyle name="Normal 2 3 13 2 6 2" xfId="11277" xr:uid="{B6961A62-2164-4ECF-9EEC-9530F571E808}"/>
    <cellStyle name="Normal 2 3 13 2 6 2 2" xfId="31645" xr:uid="{F130098F-A631-4B30-BDE9-E673B8DDCFD7}"/>
    <cellStyle name="Normal 2 3 13 2 6 3" xfId="18064" xr:uid="{E2FF6096-327B-415C-BA06-F9E8E3861EF9}"/>
    <cellStyle name="Normal 2 3 13 2 6 3 2" xfId="38432" xr:uid="{9BBA1B67-226B-477C-9597-8FE2AAE41624}"/>
    <cellStyle name="Normal 2 3 13 2 6 4" xfId="24853" xr:uid="{3941DC53-CBC8-49AC-8EC0-1BEFEE4E6CA0}"/>
    <cellStyle name="Normal 2 3 13 2 6 5" xfId="45221" xr:uid="{B5385435-1087-42EA-812E-048E8CBAC63F}"/>
    <cellStyle name="Normal 2 3 13 2 7" xfId="10383" xr:uid="{6F038445-0818-44AB-B176-64D4DB231D40}"/>
    <cellStyle name="Normal 2 3 13 2 7 2" xfId="30751" xr:uid="{E7EB8E56-858B-4412-AA17-38948886EFA8}"/>
    <cellStyle name="Normal 2 3 13 2 8" xfId="17170" xr:uid="{B3AAA8A0-73D9-40E2-951D-36AA3C6AEBEC}"/>
    <cellStyle name="Normal 2 3 13 2 8 2" xfId="37538" xr:uid="{75083AAA-59D9-4DE6-BDA8-E67AD301A31A}"/>
    <cellStyle name="Normal 2 3 13 2 9" xfId="23959" xr:uid="{3D14E82D-D561-4F25-825B-FF1B6F7FC015}"/>
    <cellStyle name="Normal 2 3 13 2_Exec Drivers" xfId="8954" xr:uid="{36686907-F387-42B7-9C69-C518015B11C2}"/>
    <cellStyle name="Normal 2 3 13 3" xfId="3655" xr:uid="{50BC5F22-EEE6-4020-AF32-5213359F2FD9}"/>
    <cellStyle name="Normal 2 3 13 3 2" xfId="6539" xr:uid="{66F9438F-CA78-46FD-8141-136C911D0AAE}"/>
    <cellStyle name="Normal 2 3 13 3 2 2" xfId="15181" xr:uid="{EEB38D4B-1C19-4110-9905-E84F9FC833B2}"/>
    <cellStyle name="Normal 2 3 13 3 2 2 2" xfId="35549" xr:uid="{F742B8B5-4F48-4223-BBB2-E620981F8CC0}"/>
    <cellStyle name="Normal 2 3 13 3 2 3" xfId="21968" xr:uid="{1D501814-7FE1-4ABE-9D03-F1EED8E5046F}"/>
    <cellStyle name="Normal 2 3 13 3 2 3 2" xfId="42336" xr:uid="{EACC0CD4-501E-41F3-9D64-4FCD2CA56C7C}"/>
    <cellStyle name="Normal 2 3 13 3 2 4" xfId="28757" xr:uid="{D13E182E-B8AA-4461-ADFE-6F76306A5E90}"/>
    <cellStyle name="Normal 2 3 13 3 2 5" xfId="49125" xr:uid="{03C3F08B-BB87-4E20-9632-2C380927A90A}"/>
    <cellStyle name="Normal 2 3 13 3 3" xfId="12333" xr:uid="{2BEB5AC4-B260-4824-A1D0-91BC972926C4}"/>
    <cellStyle name="Normal 2 3 13 3 3 2" xfId="32701" xr:uid="{A53D7765-7604-45AB-8124-4A8213932CE5}"/>
    <cellStyle name="Normal 2 3 13 3 4" xfId="19120" xr:uid="{CA63E9AC-DA1E-46C1-A5B0-3BF6053E6EAF}"/>
    <cellStyle name="Normal 2 3 13 3 4 2" xfId="39488" xr:uid="{057A3459-46FF-4AEA-AD13-EA91C61D6060}"/>
    <cellStyle name="Normal 2 3 13 3 5" xfId="25909" xr:uid="{7D63A782-7EC0-4C2E-9606-57EBD0CD3CF2}"/>
    <cellStyle name="Normal 2 3 13 3 6" xfId="46277" xr:uid="{E90BC50E-3A52-4C99-828B-262EA63D9E4B}"/>
    <cellStyle name="Normal 2 3 13 3_Exec Drivers" xfId="9310" xr:uid="{194BF0BA-FEDA-47AA-8642-BF196BDD4C81}"/>
    <cellStyle name="Normal 2 3 13 4" xfId="4403" xr:uid="{583B5CF6-12D3-433C-A774-B3A65EC18F7B}"/>
    <cellStyle name="Normal 2 3 13 4 2" xfId="7251" xr:uid="{FEC4529B-66B2-49D8-B189-BA14139956D1}"/>
    <cellStyle name="Normal 2 3 13 4 2 2" xfId="15893" xr:uid="{C4FD20C0-0582-4BF4-B168-26F1A317D4A9}"/>
    <cellStyle name="Normal 2 3 13 4 2 2 2" xfId="36261" xr:uid="{E8A10FFB-8AF1-4005-9BAE-7C71C9EC8D5E}"/>
    <cellStyle name="Normal 2 3 13 4 2 3" xfId="22680" xr:uid="{F5AF8F9D-DFC4-496C-80EC-4191CFCC35C4}"/>
    <cellStyle name="Normal 2 3 13 4 2 3 2" xfId="43048" xr:uid="{F7FA9EDE-844B-4AC9-B76F-D6C6029560E9}"/>
    <cellStyle name="Normal 2 3 13 4 2 4" xfId="29469" xr:uid="{4583E1AC-236F-40D3-B628-CF7F6F1117BA}"/>
    <cellStyle name="Normal 2 3 13 4 2 5" xfId="49837" xr:uid="{204EB0AB-142B-43D3-B82A-F98C208B6260}"/>
    <cellStyle name="Normal 2 3 13 4 3" xfId="13045" xr:uid="{FA7EEB93-2B77-4033-BD86-E23C763CCCDB}"/>
    <cellStyle name="Normal 2 3 13 4 3 2" xfId="33413" xr:uid="{57A2D7AF-F0AA-4ED2-A6B1-4E6CCEA60714}"/>
    <cellStyle name="Normal 2 3 13 4 4" xfId="19832" xr:uid="{0F3D6F15-9E0A-49F8-80E3-0468B72F4292}"/>
    <cellStyle name="Normal 2 3 13 4 4 2" xfId="40200" xr:uid="{9ECF10B3-9041-4FD1-8BAC-1C4E5C5D1AC7}"/>
    <cellStyle name="Normal 2 3 13 4 5" xfId="26621" xr:uid="{153A71DB-92F7-40AB-B3A5-7EDDD5555C5B}"/>
    <cellStyle name="Normal 2 3 13 4 6" xfId="46989" xr:uid="{64F68605-BBE6-455A-8374-39EF9570F334}"/>
    <cellStyle name="Normal 2 3 13 5" xfId="2907" xr:uid="{A4E97C40-61EA-48AF-AC21-7C82B408D68B}"/>
    <cellStyle name="Normal 2 3 13 5 2" xfId="5827" xr:uid="{22D82BE0-2FA6-4563-8740-523258A2FD0B}"/>
    <cellStyle name="Normal 2 3 13 5 2 2" xfId="14469" xr:uid="{02750DA4-D61D-4BEF-9C39-FD3983BFB8EC}"/>
    <cellStyle name="Normal 2 3 13 5 2 2 2" xfId="34837" xr:uid="{67B43E44-DBE4-472F-9CB7-9DF4F929F9B0}"/>
    <cellStyle name="Normal 2 3 13 5 2 3" xfId="21256" xr:uid="{647F54B2-17D7-4A61-93F2-B0695D71EE89}"/>
    <cellStyle name="Normal 2 3 13 5 2 3 2" xfId="41624" xr:uid="{F3B1BB2A-17A6-4E0C-A815-018EDA1A4F65}"/>
    <cellStyle name="Normal 2 3 13 5 2 4" xfId="28045" xr:uid="{A66EE10B-B969-4420-9DE6-787616397EF0}"/>
    <cellStyle name="Normal 2 3 13 5 2 5" xfId="48413" xr:uid="{FEA493A4-7915-4C3F-AD4B-A82069917546}"/>
    <cellStyle name="Normal 2 3 13 5 3" xfId="11621" xr:uid="{A97C8D97-A431-4F28-9354-BD4AEA289BB5}"/>
    <cellStyle name="Normal 2 3 13 5 3 2" xfId="31989" xr:uid="{5E993122-B2B4-4B5F-A0A5-EC693C56B450}"/>
    <cellStyle name="Normal 2 3 13 5 4" xfId="18408" xr:uid="{FA0A495F-6BC5-4EDE-97D3-8B2F4BB543BE}"/>
    <cellStyle name="Normal 2 3 13 5 4 2" xfId="38776" xr:uid="{55F32DF3-82C8-49FE-A91D-A34E7C5DCF90}"/>
    <cellStyle name="Normal 2 3 13 5 5" xfId="25197" xr:uid="{8563E94D-2F2F-4B9F-B3F6-4924FDCA3674}"/>
    <cellStyle name="Normal 2 3 13 5 6" xfId="45565" xr:uid="{05E20E21-D944-49A7-8D38-7C0A48158C54}"/>
    <cellStyle name="Normal 2 3 13 6" xfId="5115" xr:uid="{28580D69-7BE1-4BD9-8F85-8FCE8F108638}"/>
    <cellStyle name="Normal 2 3 13 6 2" xfId="13757" xr:uid="{61713177-B254-49A1-AA08-C508C1CF9E55}"/>
    <cellStyle name="Normal 2 3 13 6 2 2" xfId="34125" xr:uid="{292C5C87-94C7-49D7-9C2C-E57C058B8811}"/>
    <cellStyle name="Normal 2 3 13 6 3" xfId="20544" xr:uid="{536FE48B-9E88-4C3D-BFDA-200ADDDB0053}"/>
    <cellStyle name="Normal 2 3 13 6 3 2" xfId="40912" xr:uid="{E50C8FEF-1543-4AA7-B182-E3D5C561FCED}"/>
    <cellStyle name="Normal 2 3 13 6 4" xfId="27333" xr:uid="{7CF7B38E-BDE6-493F-85F7-1EF367AFEF26}"/>
    <cellStyle name="Normal 2 3 13 6 5" xfId="47701" xr:uid="{161B0DCA-F1DC-44CD-8972-69C53FD3DA4D}"/>
    <cellStyle name="Normal 2 3 13 7" xfId="2037" xr:uid="{E6D5579D-067F-433E-BB48-9D084C7A7384}"/>
    <cellStyle name="Normal 2 3 13 7 2" xfId="10909" xr:uid="{9BE28014-CFFA-4954-BEFF-23C6B3474598}"/>
    <cellStyle name="Normal 2 3 13 7 2 2" xfId="31277" xr:uid="{03CBBB06-EA5D-4942-9E0C-C52E02CFCD1C}"/>
    <cellStyle name="Normal 2 3 13 7 3" xfId="17696" xr:uid="{2873A81C-E4FB-47EB-9664-F773D161D2A2}"/>
    <cellStyle name="Normal 2 3 13 7 3 2" xfId="38064" xr:uid="{FD6DE981-567E-411C-A299-A6FFDF1DA758}"/>
    <cellStyle name="Normal 2 3 13 7 4" xfId="24485" xr:uid="{7E99CA0C-B921-4566-A03D-E5462D06A024}"/>
    <cellStyle name="Normal 2 3 13 7 5" xfId="44853" xr:uid="{84DD87B3-514A-4C5A-90A9-F731EF6EB564}"/>
    <cellStyle name="Normal 2 3 13 8" xfId="9799" xr:uid="{0A61D03B-5C6E-4F64-B73D-76EC450A6329}"/>
    <cellStyle name="Normal 2 3 13 8 2" xfId="30167" xr:uid="{63CBFD34-D4D6-4FE3-9DD7-D21F3163887E}"/>
    <cellStyle name="Normal 2 3 13 9" xfId="16587" xr:uid="{15267E07-9F31-4DA5-BFAB-94677E006C57}"/>
    <cellStyle name="Normal 2 3 13 9 2" xfId="36955" xr:uid="{954C1006-C134-49E0-A8AD-F424EF20D6D2}"/>
    <cellStyle name="Normal 2 3 13_Exec Drivers" xfId="8344" xr:uid="{21B66FEE-C94B-4BF5-9034-F137E91BDF43}"/>
    <cellStyle name="Normal 2 3 14" xfId="185" xr:uid="{16C33D4A-6AAE-4D8A-B722-F65CD9A41D67}"/>
    <cellStyle name="Normal 2 3 14 10" xfId="23383" xr:uid="{B1A622D1-764B-4B25-92E0-CD9D40B19896}"/>
    <cellStyle name="Normal 2 3 14 11" xfId="43751" xr:uid="{8FF2DB04-556A-41BB-9853-6FDABAA4C068}"/>
    <cellStyle name="Normal 2 3 14 2" xfId="1474" xr:uid="{4C225DE1-8425-42BA-B08C-630BABDFF7FA}"/>
    <cellStyle name="Normal 2 3 14 2 10" xfId="44334" xr:uid="{DC6358E1-D846-4A45-B6C9-FE610FA319C7}"/>
    <cellStyle name="Normal 2 3 14 2 2" xfId="4034" xr:uid="{E26B0917-082F-42D1-94AC-F7944B2FB027}"/>
    <cellStyle name="Normal 2 3 14 2 2 2" xfId="6900" xr:uid="{BCE61535-2F92-46DB-BB99-1E301EBE368A}"/>
    <cellStyle name="Normal 2 3 14 2 2 2 2" xfId="15542" xr:uid="{E4C83045-56ED-4110-BEFD-FE71F52E2A8E}"/>
    <cellStyle name="Normal 2 3 14 2 2 2 2 2" xfId="35910" xr:uid="{5E0DB25A-CF18-4965-A3CA-A0CC1E789C50}"/>
    <cellStyle name="Normal 2 3 14 2 2 2 3" xfId="22329" xr:uid="{0FA02AF7-6D1E-4687-9736-3DE02077099F}"/>
    <cellStyle name="Normal 2 3 14 2 2 2 3 2" xfId="42697" xr:uid="{88F7CABB-CE40-4370-826C-347DB90DE982}"/>
    <cellStyle name="Normal 2 3 14 2 2 2 4" xfId="29118" xr:uid="{601E7549-501B-4C97-BC73-D978CE9E2DBB}"/>
    <cellStyle name="Normal 2 3 14 2 2 2 5" xfId="49486" xr:uid="{C20DFFB2-2110-4A0C-A77B-AADBE3E1AAB4}"/>
    <cellStyle name="Normal 2 3 14 2 2 3" xfId="12694" xr:uid="{734FA5D6-63C7-4B63-A389-5B912C548951}"/>
    <cellStyle name="Normal 2 3 14 2 2 3 2" xfId="33062" xr:uid="{1E94EC7E-6D81-48CD-BDDE-64A637AAD2EA}"/>
    <cellStyle name="Normal 2 3 14 2 2 4" xfId="19481" xr:uid="{DD739B9A-18C3-4FCE-994B-542959588344}"/>
    <cellStyle name="Normal 2 3 14 2 2 4 2" xfId="39849" xr:uid="{A7E15239-4050-45DC-ADC5-41D437EB9170}"/>
    <cellStyle name="Normal 2 3 14 2 2 5" xfId="26270" xr:uid="{59C42697-DB13-416B-8C65-12AE2FD8616E}"/>
    <cellStyle name="Normal 2 3 14 2 2 6" xfId="46638" xr:uid="{917470E6-ED89-4870-B82B-6283A43B8976}"/>
    <cellStyle name="Normal 2 3 14 2 2_Exec Drivers" xfId="8480" xr:uid="{D04678DF-20F6-45C5-AD54-A172757A7018}"/>
    <cellStyle name="Normal 2 3 14 2 3" xfId="4764" xr:uid="{1417C7C1-5C06-4EE1-B492-E28F8A143CAB}"/>
    <cellStyle name="Normal 2 3 14 2 3 2" xfId="7612" xr:uid="{F087C60E-3641-44F1-8BF8-7BF354C39EE6}"/>
    <cellStyle name="Normal 2 3 14 2 3 2 2" xfId="16254" xr:uid="{5393CB8A-06F1-4F07-9B0A-58941E9523C0}"/>
    <cellStyle name="Normal 2 3 14 2 3 2 2 2" xfId="36622" xr:uid="{3876647D-B89F-4505-829F-54AA963E8129}"/>
    <cellStyle name="Normal 2 3 14 2 3 2 3" xfId="23041" xr:uid="{57CF9E8F-4A04-42A8-B7A0-78D2EA64F76C}"/>
    <cellStyle name="Normal 2 3 14 2 3 2 3 2" xfId="43409" xr:uid="{8501D70C-B776-431C-A94A-DE3445179723}"/>
    <cellStyle name="Normal 2 3 14 2 3 2 4" xfId="29830" xr:uid="{B8AFFF85-EEB3-4252-9984-7E54C3BC0C32}"/>
    <cellStyle name="Normal 2 3 14 2 3 2 5" xfId="50198" xr:uid="{8D9A2DC0-E176-4213-B337-73EABCE23D2B}"/>
    <cellStyle name="Normal 2 3 14 2 3 3" xfId="13406" xr:uid="{6125FFFD-E0DE-4569-B976-0E7B14613EA4}"/>
    <cellStyle name="Normal 2 3 14 2 3 3 2" xfId="33774" xr:uid="{F87CD2B0-06B3-4D7D-894B-8567F3743641}"/>
    <cellStyle name="Normal 2 3 14 2 3 4" xfId="20193" xr:uid="{3CDBB758-0DBA-4AD8-8850-2E16EE463A05}"/>
    <cellStyle name="Normal 2 3 14 2 3 4 2" xfId="40561" xr:uid="{E3FEE85C-3A57-4B89-9864-AB7FA2ECB79A}"/>
    <cellStyle name="Normal 2 3 14 2 3 5" xfId="26982" xr:uid="{876AB3DC-7B31-446B-8DD8-C0E7D6C91A05}"/>
    <cellStyle name="Normal 2 3 14 2 3 6" xfId="47350" xr:uid="{7F116FC4-5A73-4646-A46C-3A0116ADCD32}"/>
    <cellStyle name="Normal 2 3 14 2 4" xfId="3286" xr:uid="{9244C168-8112-4384-A466-311E9CE0D24E}"/>
    <cellStyle name="Normal 2 3 14 2 4 2" xfId="6188" xr:uid="{DC87B58C-7E2B-4919-A2BD-12DCEF95E250}"/>
    <cellStyle name="Normal 2 3 14 2 4 2 2" xfId="14830" xr:uid="{6FF9A471-76A6-4241-BBD9-E04F23721A58}"/>
    <cellStyle name="Normal 2 3 14 2 4 2 2 2" xfId="35198" xr:uid="{07EF0E7A-206C-4EBD-AFF0-A24016DA0F3D}"/>
    <cellStyle name="Normal 2 3 14 2 4 2 3" xfId="21617" xr:uid="{17934EA9-05E3-46B4-8F4E-F664E28DC85F}"/>
    <cellStyle name="Normal 2 3 14 2 4 2 3 2" xfId="41985" xr:uid="{8EA4B82D-DBF4-4593-9D77-32585DDD1FCF}"/>
    <cellStyle name="Normal 2 3 14 2 4 2 4" xfId="28406" xr:uid="{6C8EE3B6-FBEC-4DF6-A432-24CBA52A8B70}"/>
    <cellStyle name="Normal 2 3 14 2 4 2 5" xfId="48774" xr:uid="{3B884A30-B62F-474F-986D-A39BEC1710BA}"/>
    <cellStyle name="Normal 2 3 14 2 4 3" xfId="11982" xr:uid="{2F7F3A94-8887-4CC7-B43F-347564EE6001}"/>
    <cellStyle name="Normal 2 3 14 2 4 3 2" xfId="32350" xr:uid="{FE5589EA-F0F2-4E1B-AFC8-BD023AC31FC5}"/>
    <cellStyle name="Normal 2 3 14 2 4 4" xfId="18769" xr:uid="{9AF5934E-2759-403D-9C74-B5A263495CA6}"/>
    <cellStyle name="Normal 2 3 14 2 4 4 2" xfId="39137" xr:uid="{CDB0488A-2352-45DE-808C-23114BF89D17}"/>
    <cellStyle name="Normal 2 3 14 2 4 5" xfId="25558" xr:uid="{955D71B4-D652-47B1-AF57-B78A2EA2A672}"/>
    <cellStyle name="Normal 2 3 14 2 4 6" xfId="45926" xr:uid="{0748C501-7B0E-423A-AC22-D9BB727E7F51}"/>
    <cellStyle name="Normal 2 3 14 2 5" xfId="5476" xr:uid="{F24E4A2B-03BA-471F-B223-EAF6F29BFCDA}"/>
    <cellStyle name="Normal 2 3 14 2 5 2" xfId="14118" xr:uid="{35770242-7981-4501-8682-BA1B193F0424}"/>
    <cellStyle name="Normal 2 3 14 2 5 2 2" xfId="34486" xr:uid="{8A2EBBF9-58B4-4047-91FC-4EE06F4103EA}"/>
    <cellStyle name="Normal 2 3 14 2 5 3" xfId="20905" xr:uid="{967B6AD2-A332-47C2-9E5A-287D56A2464B}"/>
    <cellStyle name="Normal 2 3 14 2 5 3 2" xfId="41273" xr:uid="{CC6C0174-95BA-4B45-B8E6-D8EA86A82EFA}"/>
    <cellStyle name="Normal 2 3 14 2 5 4" xfId="27694" xr:uid="{C77E76DF-8B51-4AB7-8779-5CF6FDBC6E22}"/>
    <cellStyle name="Normal 2 3 14 2 5 5" xfId="48062" xr:uid="{138F3E91-1CF5-4752-84AB-6D849AF56AED}"/>
    <cellStyle name="Normal 2 3 14 2 6" xfId="2537" xr:uid="{D1EBF523-C577-487C-A0AE-B0743EF72BAA}"/>
    <cellStyle name="Normal 2 3 14 2 6 2" xfId="11270" xr:uid="{82B67FE0-13EA-4010-9F1F-B6949E25D432}"/>
    <cellStyle name="Normal 2 3 14 2 6 2 2" xfId="31638" xr:uid="{369A562D-1CA6-465D-A649-7E288AF6D628}"/>
    <cellStyle name="Normal 2 3 14 2 6 3" xfId="18057" xr:uid="{8CF0B530-F7DF-44E6-95FF-D0522DC4D7AD}"/>
    <cellStyle name="Normal 2 3 14 2 6 3 2" xfId="38425" xr:uid="{01495C40-56C1-425E-B9AA-A3D513105966}"/>
    <cellStyle name="Normal 2 3 14 2 6 4" xfId="24846" xr:uid="{6928B364-9DE2-4AC8-BC6A-4D1497C24697}"/>
    <cellStyle name="Normal 2 3 14 2 6 5" xfId="45214" xr:uid="{D3E05C83-5D85-4219-80BA-A60CAAD1E621}"/>
    <cellStyle name="Normal 2 3 14 2 7" xfId="10390" xr:uid="{3E563244-2D84-4096-AA6A-D056BC9509AC}"/>
    <cellStyle name="Normal 2 3 14 2 7 2" xfId="30758" xr:uid="{2BC7BC60-E40C-4D99-A9CE-E0BE1F1870B1}"/>
    <cellStyle name="Normal 2 3 14 2 8" xfId="17177" xr:uid="{5082E960-4787-40EF-95C4-35303335AF5E}"/>
    <cellStyle name="Normal 2 3 14 2 8 2" xfId="37545" xr:uid="{DF27F0A5-A16F-44D2-BC45-231704189EB2}"/>
    <cellStyle name="Normal 2 3 14 2 9" xfId="23966" xr:uid="{15F97A06-C00C-43C0-97C9-F1DDD48378B8}"/>
    <cellStyle name="Normal 2 3 14 2_Exec Drivers" xfId="8699" xr:uid="{954AA615-F899-4E9F-AD4A-09CFB038351D}"/>
    <cellStyle name="Normal 2 3 14 3" xfId="3656" xr:uid="{9EB6A36D-C5EA-4324-8FF7-5E80CC3450FF}"/>
    <cellStyle name="Normal 2 3 14 3 2" xfId="6540" xr:uid="{66FE6712-6460-4480-84FC-2C5730B6194A}"/>
    <cellStyle name="Normal 2 3 14 3 2 2" xfId="15182" xr:uid="{80B7B226-39DC-4E8D-9D16-2DB44BB88481}"/>
    <cellStyle name="Normal 2 3 14 3 2 2 2" xfId="35550" xr:uid="{E661E510-DB98-4D7D-BFF1-197EA7D4175B}"/>
    <cellStyle name="Normal 2 3 14 3 2 3" xfId="21969" xr:uid="{D3764C9D-632F-4072-85DA-60064B69BC22}"/>
    <cellStyle name="Normal 2 3 14 3 2 3 2" xfId="42337" xr:uid="{DCC04F72-E8F1-4192-87A9-D28335017BD9}"/>
    <cellStyle name="Normal 2 3 14 3 2 4" xfId="28758" xr:uid="{ED316A68-6A92-405C-B80C-9B8EBA434E45}"/>
    <cellStyle name="Normal 2 3 14 3 2 5" xfId="49126" xr:uid="{A8BD705A-E1D9-408A-9D7F-CE13F4FADDE5}"/>
    <cellStyle name="Normal 2 3 14 3 3" xfId="12334" xr:uid="{6EF42F8F-45D5-4F5B-B26E-7EFE39C3464D}"/>
    <cellStyle name="Normal 2 3 14 3 3 2" xfId="32702" xr:uid="{92DD2999-E844-407C-9F9C-89E90367CC22}"/>
    <cellStyle name="Normal 2 3 14 3 4" xfId="19121" xr:uid="{B01F7CEA-097F-40A5-ADE6-9E1D353D006F}"/>
    <cellStyle name="Normal 2 3 14 3 4 2" xfId="39489" xr:uid="{82C9E015-A725-46FA-9053-0FF89C878E42}"/>
    <cellStyle name="Normal 2 3 14 3 5" xfId="25910" xr:uid="{2CB5632B-051A-4A5D-9A09-D1DA3A343154}"/>
    <cellStyle name="Normal 2 3 14 3 6" xfId="46278" xr:uid="{D5A2084A-62F9-40DA-AB8D-86A916C04CDA}"/>
    <cellStyle name="Normal 2 3 14 3_Exec Drivers" xfId="8862" xr:uid="{E367A9F9-C342-4C76-BB82-3E3F3216401C}"/>
    <cellStyle name="Normal 2 3 14 4" xfId="4404" xr:uid="{D7D4D568-5AB4-42C9-833E-EB0DBAD44FEF}"/>
    <cellStyle name="Normal 2 3 14 4 2" xfId="7252" xr:uid="{607FE495-D369-474F-AB45-FEF3E4A714B9}"/>
    <cellStyle name="Normal 2 3 14 4 2 2" xfId="15894" xr:uid="{47B7DE15-3892-4C36-9A53-3F612718EB85}"/>
    <cellStyle name="Normal 2 3 14 4 2 2 2" xfId="36262" xr:uid="{F091A3B5-F9C3-4704-A6FF-3499CE89FA23}"/>
    <cellStyle name="Normal 2 3 14 4 2 3" xfId="22681" xr:uid="{8F856967-9688-4672-A857-4FA81A8AFE93}"/>
    <cellStyle name="Normal 2 3 14 4 2 3 2" xfId="43049" xr:uid="{6811D8A3-45A2-4AD9-8F62-19A4CA13131E}"/>
    <cellStyle name="Normal 2 3 14 4 2 4" xfId="29470" xr:uid="{0EC6A369-02A3-4C5F-9D70-AD7A589671B4}"/>
    <cellStyle name="Normal 2 3 14 4 2 5" xfId="49838" xr:uid="{3E3C18D9-AC0C-4E7B-A325-3E707545FB71}"/>
    <cellStyle name="Normal 2 3 14 4 3" xfId="13046" xr:uid="{59E72E8C-4199-4A5E-B23D-9B9EF8CC250F}"/>
    <cellStyle name="Normal 2 3 14 4 3 2" xfId="33414" xr:uid="{9AFF3FCE-38E0-4D45-86C1-0958AA94D498}"/>
    <cellStyle name="Normal 2 3 14 4 4" xfId="19833" xr:uid="{43DA1ACD-67AE-4243-9D78-A040D8A0B2AB}"/>
    <cellStyle name="Normal 2 3 14 4 4 2" xfId="40201" xr:uid="{1567EE90-8DD5-413D-B4D5-810214561DF7}"/>
    <cellStyle name="Normal 2 3 14 4 5" xfId="26622" xr:uid="{4DCA250D-5D0C-4593-86D3-51BC7A37E4A7}"/>
    <cellStyle name="Normal 2 3 14 4 6" xfId="46990" xr:uid="{6F2A3A4E-CCF2-42FD-AF5B-8EBA939B1DFE}"/>
    <cellStyle name="Normal 2 3 14 5" xfId="2908" xr:uid="{4C9E8CED-5858-408A-87F0-666B88F1B352}"/>
    <cellStyle name="Normal 2 3 14 5 2" xfId="5828" xr:uid="{0A23D5EE-3F20-4EA0-8872-336A0EB15A76}"/>
    <cellStyle name="Normal 2 3 14 5 2 2" xfId="14470" xr:uid="{FEE3ED8D-E59B-43D0-AD52-43FD43BF8697}"/>
    <cellStyle name="Normal 2 3 14 5 2 2 2" xfId="34838" xr:uid="{3EDAC512-9F6D-4D01-81E5-B94391EDF94D}"/>
    <cellStyle name="Normal 2 3 14 5 2 3" xfId="21257" xr:uid="{B4F637C6-A52F-46F1-B31C-20E5D134D907}"/>
    <cellStyle name="Normal 2 3 14 5 2 3 2" xfId="41625" xr:uid="{A8035591-28FF-4B61-BC92-7FAA1EE89B80}"/>
    <cellStyle name="Normal 2 3 14 5 2 4" xfId="28046" xr:uid="{867352E6-B228-4CA2-8B55-BF8D05039B87}"/>
    <cellStyle name="Normal 2 3 14 5 2 5" xfId="48414" xr:uid="{3369BAA6-7A79-4E9B-BCAB-426483090602}"/>
    <cellStyle name="Normal 2 3 14 5 3" xfId="11622" xr:uid="{27666DBC-4FBA-4ED2-B93A-5C04F16FB4D7}"/>
    <cellStyle name="Normal 2 3 14 5 3 2" xfId="31990" xr:uid="{468D1215-95C4-4766-9013-5249F0EF3EDF}"/>
    <cellStyle name="Normal 2 3 14 5 4" xfId="18409" xr:uid="{89E4F4E7-B35E-4143-A58D-85587BFF4EBE}"/>
    <cellStyle name="Normal 2 3 14 5 4 2" xfId="38777" xr:uid="{1D432A31-DFF3-4A25-B574-F68D3579D41D}"/>
    <cellStyle name="Normal 2 3 14 5 5" xfId="25198" xr:uid="{82CD2CEA-51DD-432E-AD65-AB71B7102E60}"/>
    <cellStyle name="Normal 2 3 14 5 6" xfId="45566" xr:uid="{3BD5D012-D54A-4EF2-8980-10AD9C473482}"/>
    <cellStyle name="Normal 2 3 14 6" xfId="5116" xr:uid="{231ABD7A-9676-4848-8061-B51D948495C8}"/>
    <cellStyle name="Normal 2 3 14 6 2" xfId="13758" xr:uid="{9D1F011F-DCC4-4EEE-9EF4-3C3680BAF5D8}"/>
    <cellStyle name="Normal 2 3 14 6 2 2" xfId="34126" xr:uid="{181AEBD0-F171-4B70-983F-BCACD546BD55}"/>
    <cellStyle name="Normal 2 3 14 6 3" xfId="20545" xr:uid="{BA1873EB-24A3-45BE-98B3-B39E651F89AB}"/>
    <cellStyle name="Normal 2 3 14 6 3 2" xfId="40913" xr:uid="{9E46CF49-D438-401A-A099-419DD9F4FD61}"/>
    <cellStyle name="Normal 2 3 14 6 4" xfId="27334" xr:uid="{57041064-90A0-4C0C-A40C-8A46DC665C80}"/>
    <cellStyle name="Normal 2 3 14 6 5" xfId="47702" xr:uid="{D716D7FB-2B09-43FA-A44B-15E57084994F}"/>
    <cellStyle name="Normal 2 3 14 7" xfId="2038" xr:uid="{39500383-CA12-4918-9608-B16308B3D3C7}"/>
    <cellStyle name="Normal 2 3 14 7 2" xfId="10910" xr:uid="{3813F5E3-7B24-4036-B8FB-01E6E30BD16A}"/>
    <cellStyle name="Normal 2 3 14 7 2 2" xfId="31278" xr:uid="{DF8F5614-552C-46CC-B0AD-7AA6C0A61673}"/>
    <cellStyle name="Normal 2 3 14 7 3" xfId="17697" xr:uid="{D3CA777C-FC0D-48D6-A104-94AA4AA90F35}"/>
    <cellStyle name="Normal 2 3 14 7 3 2" xfId="38065" xr:uid="{761045EB-9C94-418F-BF6D-0B52230E41A7}"/>
    <cellStyle name="Normal 2 3 14 7 4" xfId="24486" xr:uid="{60BD4D71-76F8-4E80-8A8B-455B4C50114D}"/>
    <cellStyle name="Normal 2 3 14 7 5" xfId="44854" xr:uid="{111348E0-2C5B-49CB-A14C-C1BD8A657969}"/>
    <cellStyle name="Normal 2 3 14 8" xfId="9806" xr:uid="{4DAF5C2A-B1E7-43E9-BB37-684BBF847CAB}"/>
    <cellStyle name="Normal 2 3 14 8 2" xfId="30174" xr:uid="{9307FC2F-7951-4909-8D53-80E6850ED026}"/>
    <cellStyle name="Normal 2 3 14 9" xfId="16594" xr:uid="{D8C63F8D-4FFF-4822-A787-F9B90D9A7DB2}"/>
    <cellStyle name="Normal 2 3 14 9 2" xfId="36962" xr:uid="{049C8E0C-50E9-4979-9249-83CAFEEEF88B}"/>
    <cellStyle name="Normal 2 3 14_Exec Drivers" xfId="8777" xr:uid="{F6D71044-C158-4A8F-A662-4BFB6B5DFCF6}"/>
    <cellStyle name="Normal 2 3 15" xfId="198" xr:uid="{72547131-32DE-4656-BAA0-39449E404FD7}"/>
    <cellStyle name="Normal 2 3 15 10" xfId="23390" xr:uid="{C729C80F-DB43-49DD-854D-5658AD94BD4D}"/>
    <cellStyle name="Normal 2 3 15 11" xfId="43758" xr:uid="{C4F86CD6-4901-4563-BC59-191235EEAC76}"/>
    <cellStyle name="Normal 2 3 15 2" xfId="1481" xr:uid="{6058E156-AA1C-49B1-88B9-2123E3E4D0D6}"/>
    <cellStyle name="Normal 2 3 15 2 10" xfId="44341" xr:uid="{00574C13-8AFE-4E47-A456-A19BC5D301D4}"/>
    <cellStyle name="Normal 2 3 15 2 2" xfId="4027" xr:uid="{730EC613-BA9B-445A-821D-F4BE56741FA6}"/>
    <cellStyle name="Normal 2 3 15 2 2 2" xfId="6893" xr:uid="{31290DCD-36ED-478E-AF41-5F785F91B881}"/>
    <cellStyle name="Normal 2 3 15 2 2 2 2" xfId="15535" xr:uid="{18CE76CF-FCA9-4A41-9A58-BEFE0B7BE089}"/>
    <cellStyle name="Normal 2 3 15 2 2 2 2 2" xfId="35903" xr:uid="{6EA0BE6E-7064-40C8-8B86-C079FD732980}"/>
    <cellStyle name="Normal 2 3 15 2 2 2 3" xfId="22322" xr:uid="{5ECDB78D-FF3C-42B3-9004-562961B79BCD}"/>
    <cellStyle name="Normal 2 3 15 2 2 2 3 2" xfId="42690" xr:uid="{2AA47E27-8096-4E8B-914F-78B96762C58D}"/>
    <cellStyle name="Normal 2 3 15 2 2 2 4" xfId="29111" xr:uid="{F878762A-1C4F-40B3-825F-392E2DE173B8}"/>
    <cellStyle name="Normal 2 3 15 2 2 2 5" xfId="49479" xr:uid="{96348CA1-82D3-4140-812D-117861BF1A90}"/>
    <cellStyle name="Normal 2 3 15 2 2 3" xfId="12687" xr:uid="{782E6E37-B00A-47A8-88EE-6BB4631AC19F}"/>
    <cellStyle name="Normal 2 3 15 2 2 3 2" xfId="33055" xr:uid="{9CDC07B0-C727-4CB7-ACA6-B1BD87B7430A}"/>
    <cellStyle name="Normal 2 3 15 2 2 4" xfId="19474" xr:uid="{E0A5F338-2AAD-4D28-8046-3B88B8A48D77}"/>
    <cellStyle name="Normal 2 3 15 2 2 4 2" xfId="39842" xr:uid="{DC9918FD-6C53-469E-9092-C54D4A576328}"/>
    <cellStyle name="Normal 2 3 15 2 2 5" xfId="26263" xr:uid="{F186D099-EA15-42A9-AFE7-E9F4B6C064B3}"/>
    <cellStyle name="Normal 2 3 15 2 2 6" xfId="46631" xr:uid="{8CB3AF49-BF25-4216-8506-642E478DDDD6}"/>
    <cellStyle name="Normal 2 3 15 2 2_Exec Drivers" xfId="9258" xr:uid="{13CDD7EA-339D-489F-9BD4-BED990163055}"/>
    <cellStyle name="Normal 2 3 15 2 3" xfId="4757" xr:uid="{F2678298-4E7F-44EF-AC5D-E4C6A956B3E4}"/>
    <cellStyle name="Normal 2 3 15 2 3 2" xfId="7605" xr:uid="{E6A1EDE3-2F76-4B08-88E2-F433E14787A1}"/>
    <cellStyle name="Normal 2 3 15 2 3 2 2" xfId="16247" xr:uid="{D669EA3E-3864-4076-8411-F7003E6427F8}"/>
    <cellStyle name="Normal 2 3 15 2 3 2 2 2" xfId="36615" xr:uid="{518BFBE4-B2B5-4190-9F65-A3EAE0975068}"/>
    <cellStyle name="Normal 2 3 15 2 3 2 3" xfId="23034" xr:uid="{62FC3177-0141-4181-8A36-36871B6F387F}"/>
    <cellStyle name="Normal 2 3 15 2 3 2 3 2" xfId="43402" xr:uid="{7DEDF1C9-D029-474D-90FD-67EA44D7208A}"/>
    <cellStyle name="Normal 2 3 15 2 3 2 4" xfId="29823" xr:uid="{2ADA13C1-1DE4-4095-8150-593E2A5C2895}"/>
    <cellStyle name="Normal 2 3 15 2 3 2 5" xfId="50191" xr:uid="{FC3E1D23-38CA-4D5B-8B23-2BF85F5B8269}"/>
    <cellStyle name="Normal 2 3 15 2 3 3" xfId="13399" xr:uid="{E37E448E-1A0C-462E-A9F7-FFB8783D3DB8}"/>
    <cellStyle name="Normal 2 3 15 2 3 3 2" xfId="33767" xr:uid="{8DEFAB59-77C6-4EAE-9FCA-97A8D40BA7C1}"/>
    <cellStyle name="Normal 2 3 15 2 3 4" xfId="20186" xr:uid="{F1E20408-E435-4E59-B70B-02DCDE36C05C}"/>
    <cellStyle name="Normal 2 3 15 2 3 4 2" xfId="40554" xr:uid="{E11AD643-7862-49D1-B0CD-956BB3CFD769}"/>
    <cellStyle name="Normal 2 3 15 2 3 5" xfId="26975" xr:uid="{BB4B236B-BD71-41C7-8FF0-71617253AA52}"/>
    <cellStyle name="Normal 2 3 15 2 3 6" xfId="47343" xr:uid="{ADFE6236-B27C-4383-9126-C561C6BB43F0}"/>
    <cellStyle name="Normal 2 3 15 2 4" xfId="3279" xr:uid="{0D33B35C-F21F-4AC3-9F8A-92F036EB2D7C}"/>
    <cellStyle name="Normal 2 3 15 2 4 2" xfId="6181" xr:uid="{39B299BF-1F50-4BF6-A9A3-66F24E38F0A8}"/>
    <cellStyle name="Normal 2 3 15 2 4 2 2" xfId="14823" xr:uid="{07C8FEEF-559C-443A-9ADF-C89942506DA9}"/>
    <cellStyle name="Normal 2 3 15 2 4 2 2 2" xfId="35191" xr:uid="{23A250B1-D3FC-4CD8-BB79-B0905600008F}"/>
    <cellStyle name="Normal 2 3 15 2 4 2 3" xfId="21610" xr:uid="{80A949B0-582F-433C-942E-253FC479957E}"/>
    <cellStyle name="Normal 2 3 15 2 4 2 3 2" xfId="41978" xr:uid="{639925D1-018E-4C39-AB68-8D4082D516D8}"/>
    <cellStyle name="Normal 2 3 15 2 4 2 4" xfId="28399" xr:uid="{2E44F20E-79EB-4238-A055-7D2B3E39F031}"/>
    <cellStyle name="Normal 2 3 15 2 4 2 5" xfId="48767" xr:uid="{A6FF965F-3C1F-4842-9418-6B7963221D2E}"/>
    <cellStyle name="Normal 2 3 15 2 4 3" xfId="11975" xr:uid="{7D167AA6-DE5B-4475-9134-5234DF44A30E}"/>
    <cellStyle name="Normal 2 3 15 2 4 3 2" xfId="32343" xr:uid="{EBC91D27-099E-4D18-9B15-63B499FA61A5}"/>
    <cellStyle name="Normal 2 3 15 2 4 4" xfId="18762" xr:uid="{DF031617-5333-4F11-93FE-1EE7CB8627F3}"/>
    <cellStyle name="Normal 2 3 15 2 4 4 2" xfId="39130" xr:uid="{B8972F9E-94DA-4E06-8C21-942E36FD71DE}"/>
    <cellStyle name="Normal 2 3 15 2 4 5" xfId="25551" xr:uid="{89C92F93-BBBA-4B68-BA2D-9A1944D6EC2D}"/>
    <cellStyle name="Normal 2 3 15 2 4 6" xfId="45919" xr:uid="{6AAA70B7-4EE6-4E0C-9AA8-1FFE865CF1F8}"/>
    <cellStyle name="Normal 2 3 15 2 5" xfId="5469" xr:uid="{FF9D40CF-AC69-4D4D-9059-AF5240EFF25D}"/>
    <cellStyle name="Normal 2 3 15 2 5 2" xfId="14111" xr:uid="{8FA0C4C4-FB72-4746-80D2-A3F9F1819200}"/>
    <cellStyle name="Normal 2 3 15 2 5 2 2" xfId="34479" xr:uid="{000F0E47-80A7-4D80-BC67-653010735DA1}"/>
    <cellStyle name="Normal 2 3 15 2 5 3" xfId="20898" xr:uid="{47ACF02F-CD18-491A-A33F-D4568331DDAD}"/>
    <cellStyle name="Normal 2 3 15 2 5 3 2" xfId="41266" xr:uid="{13090BDB-82FA-4FB7-A702-2245D8660676}"/>
    <cellStyle name="Normal 2 3 15 2 5 4" xfId="27687" xr:uid="{EF8F32E1-05CA-4F05-B1C8-C18CF749B6AF}"/>
    <cellStyle name="Normal 2 3 15 2 5 5" xfId="48055" xr:uid="{71AE4ECA-61CA-46C2-A5E1-890B1464B754}"/>
    <cellStyle name="Normal 2 3 15 2 6" xfId="2530" xr:uid="{5755058D-0AAB-4E5F-B3CB-4F9195282F4B}"/>
    <cellStyle name="Normal 2 3 15 2 6 2" xfId="11263" xr:uid="{5E170365-5384-43CF-A3CC-2C85763CCAED}"/>
    <cellStyle name="Normal 2 3 15 2 6 2 2" xfId="31631" xr:uid="{C085AA52-62F3-47B7-AA8D-1E5BDCFAB9DD}"/>
    <cellStyle name="Normal 2 3 15 2 6 3" xfId="18050" xr:uid="{41F9DDDA-AAC1-47C0-AACB-E2F7BA9CE8C7}"/>
    <cellStyle name="Normal 2 3 15 2 6 3 2" xfId="38418" xr:uid="{B4F405AE-71CE-4716-8877-79A9C67EE733}"/>
    <cellStyle name="Normal 2 3 15 2 6 4" xfId="24839" xr:uid="{FFD1039B-7142-4FBF-B17F-E2FA967CD891}"/>
    <cellStyle name="Normal 2 3 15 2 6 5" xfId="45207" xr:uid="{EDA92878-B00C-42B9-BA54-FF81A96899D1}"/>
    <cellStyle name="Normal 2 3 15 2 7" xfId="10397" xr:uid="{D035B7A2-2C39-4FDA-8478-CA3EA8CB3AD7}"/>
    <cellStyle name="Normal 2 3 15 2 7 2" xfId="30765" xr:uid="{B570B39D-8E70-4D16-8579-187FB6E4F9E7}"/>
    <cellStyle name="Normal 2 3 15 2 8" xfId="17184" xr:uid="{4A186A47-D621-460E-A788-5B38C774E856}"/>
    <cellStyle name="Normal 2 3 15 2 8 2" xfId="37552" xr:uid="{9A937EB3-5E84-4F9E-B89E-6BCA6B79ADDE}"/>
    <cellStyle name="Normal 2 3 15 2 9" xfId="23973" xr:uid="{5C281BF8-0FB8-4E76-A99C-B24BAF8692DC}"/>
    <cellStyle name="Normal 2 3 15 2_Exec Drivers" xfId="8364" xr:uid="{32292D2B-2732-4416-AC01-3F8C85CFA9E3}"/>
    <cellStyle name="Normal 2 3 15 3" xfId="3657" xr:uid="{1B2BB88B-EC01-4C6C-832A-3F6FE2208B1A}"/>
    <cellStyle name="Normal 2 3 15 3 2" xfId="6541" xr:uid="{D99AA376-12CE-4A9E-8E28-9882F28E7196}"/>
    <cellStyle name="Normal 2 3 15 3 2 2" xfId="15183" xr:uid="{9875E388-FDF1-40BB-8D8B-E2F2C2E953F9}"/>
    <cellStyle name="Normal 2 3 15 3 2 2 2" xfId="35551" xr:uid="{986D24ED-2A62-4A32-A559-84CB42068474}"/>
    <cellStyle name="Normal 2 3 15 3 2 3" xfId="21970" xr:uid="{F486D157-B976-41AA-BD5A-B4AF350A0498}"/>
    <cellStyle name="Normal 2 3 15 3 2 3 2" xfId="42338" xr:uid="{E1C1D985-8D9A-470F-AC6B-55B4AFF90347}"/>
    <cellStyle name="Normal 2 3 15 3 2 4" xfId="28759" xr:uid="{80FDF5CE-5A70-49D8-A2A7-EBA35182CB10}"/>
    <cellStyle name="Normal 2 3 15 3 2 5" xfId="49127" xr:uid="{7D3F0610-8D07-45B7-9632-B9EAEE2D80E7}"/>
    <cellStyle name="Normal 2 3 15 3 3" xfId="12335" xr:uid="{790F4A9C-7767-4415-9AF4-1C229F45AAE5}"/>
    <cellStyle name="Normal 2 3 15 3 3 2" xfId="32703" xr:uid="{B821F6A6-80BD-4C1F-AAF4-0EDFC17FDB90}"/>
    <cellStyle name="Normal 2 3 15 3 4" xfId="19122" xr:uid="{84712743-7BAC-41C3-90A4-EE069DBF7AD1}"/>
    <cellStyle name="Normal 2 3 15 3 4 2" xfId="39490" xr:uid="{C78F09EB-D8C1-4DED-830F-FEDB45FACF9B}"/>
    <cellStyle name="Normal 2 3 15 3 5" xfId="25911" xr:uid="{38FECD08-8EEB-4C47-A0C5-57E08A62A504}"/>
    <cellStyle name="Normal 2 3 15 3 6" xfId="46279" xr:uid="{19E3EBD1-E2D5-45D1-B4CE-5E9EAA18308D}"/>
    <cellStyle name="Normal 2 3 15 3_Exec Drivers" xfId="8345" xr:uid="{8E2D3DB5-2633-4FBA-BC2B-8BDC38832200}"/>
    <cellStyle name="Normal 2 3 15 4" xfId="4405" xr:uid="{961DE8D3-E22F-4EEF-A30F-36F3E055AA53}"/>
    <cellStyle name="Normal 2 3 15 4 2" xfId="7253" xr:uid="{1FB74BF2-5EA8-42D2-8591-B7218CFC2460}"/>
    <cellStyle name="Normal 2 3 15 4 2 2" xfId="15895" xr:uid="{566C9CEC-DE54-48B8-9462-77CD01426561}"/>
    <cellStyle name="Normal 2 3 15 4 2 2 2" xfId="36263" xr:uid="{B4913632-ABC6-41EB-9062-8998B05C592F}"/>
    <cellStyle name="Normal 2 3 15 4 2 3" xfId="22682" xr:uid="{FE0FDDBE-C8C2-4348-88D8-12D0236A12DC}"/>
    <cellStyle name="Normal 2 3 15 4 2 3 2" xfId="43050" xr:uid="{0F9F0048-58A8-4110-A647-74168C6B1A9E}"/>
    <cellStyle name="Normal 2 3 15 4 2 4" xfId="29471" xr:uid="{5EE4E6BC-4068-43A4-9E77-8E5367515F07}"/>
    <cellStyle name="Normal 2 3 15 4 2 5" xfId="49839" xr:uid="{515048B6-A9C0-4147-9D9A-D72EDB029CF1}"/>
    <cellStyle name="Normal 2 3 15 4 3" xfId="13047" xr:uid="{A059BE65-AC2D-4F93-A175-04C002C46F5E}"/>
    <cellStyle name="Normal 2 3 15 4 3 2" xfId="33415" xr:uid="{DE4D5099-9042-4776-B60E-B6C4E2A05708}"/>
    <cellStyle name="Normal 2 3 15 4 4" xfId="19834" xr:uid="{8EC0E834-6F23-40D6-8F96-3D1D909A3883}"/>
    <cellStyle name="Normal 2 3 15 4 4 2" xfId="40202" xr:uid="{3F125275-328D-427C-88BF-B69A7289EA26}"/>
    <cellStyle name="Normal 2 3 15 4 5" xfId="26623" xr:uid="{FC96F304-C922-44AA-977A-79A24A4F750B}"/>
    <cellStyle name="Normal 2 3 15 4 6" xfId="46991" xr:uid="{D10A8FE0-51FC-440B-8629-307F4467E006}"/>
    <cellStyle name="Normal 2 3 15 5" xfId="2909" xr:uid="{0CB2930A-AA08-415D-A4B6-4E255354E9A6}"/>
    <cellStyle name="Normal 2 3 15 5 2" xfId="5829" xr:uid="{F1A39557-DB3A-499A-81D1-34F21B0486FF}"/>
    <cellStyle name="Normal 2 3 15 5 2 2" xfId="14471" xr:uid="{0F793E94-5FC5-49C9-B083-1F9919BC6054}"/>
    <cellStyle name="Normal 2 3 15 5 2 2 2" xfId="34839" xr:uid="{758ED4EB-E130-44CA-9E55-A57F13256A3D}"/>
    <cellStyle name="Normal 2 3 15 5 2 3" xfId="21258" xr:uid="{F0E4205E-AFDD-4560-890F-164C0B654124}"/>
    <cellStyle name="Normal 2 3 15 5 2 3 2" xfId="41626" xr:uid="{1ED213AF-8BE2-4203-8979-2E180390CEB3}"/>
    <cellStyle name="Normal 2 3 15 5 2 4" xfId="28047" xr:uid="{7BB230F4-20AA-43B4-B228-3B7865E62565}"/>
    <cellStyle name="Normal 2 3 15 5 2 5" xfId="48415" xr:uid="{DCCC724D-3962-431B-88D6-528D392BD5CB}"/>
    <cellStyle name="Normal 2 3 15 5 3" xfId="11623" xr:uid="{962D708B-7680-4832-A638-221446B37F6C}"/>
    <cellStyle name="Normal 2 3 15 5 3 2" xfId="31991" xr:uid="{A96DA3BB-4D9D-4C8F-B856-9A1BF384B5A5}"/>
    <cellStyle name="Normal 2 3 15 5 4" xfId="18410" xr:uid="{44CAFF5B-1144-458D-BE71-9CF987A5D8E4}"/>
    <cellStyle name="Normal 2 3 15 5 4 2" xfId="38778" xr:uid="{D18AA110-D10B-4019-9796-A57D0381CFA1}"/>
    <cellStyle name="Normal 2 3 15 5 5" xfId="25199" xr:uid="{A45F56EA-93E8-4B06-A6CC-6D0BDC916AFC}"/>
    <cellStyle name="Normal 2 3 15 5 6" xfId="45567" xr:uid="{51A3E844-9FF2-4C98-9C6C-4ED22C192E09}"/>
    <cellStyle name="Normal 2 3 15 6" xfId="5117" xr:uid="{888C6985-EA45-4F0A-B842-E37D6FA9DAE4}"/>
    <cellStyle name="Normal 2 3 15 6 2" xfId="13759" xr:uid="{EEE47B05-803C-4929-93C7-59328683F6F9}"/>
    <cellStyle name="Normal 2 3 15 6 2 2" xfId="34127" xr:uid="{3DB091A7-528E-4E98-A05F-35AA3BAECA4B}"/>
    <cellStyle name="Normal 2 3 15 6 3" xfId="20546" xr:uid="{FF600D9A-B7A3-48DA-BF24-0A27DBCAF6FC}"/>
    <cellStyle name="Normal 2 3 15 6 3 2" xfId="40914" xr:uid="{07685BD2-719E-4A93-8F19-8C2AA4406CD4}"/>
    <cellStyle name="Normal 2 3 15 6 4" xfId="27335" xr:uid="{D2E721DA-4198-4C60-A573-9D84A695D05C}"/>
    <cellStyle name="Normal 2 3 15 6 5" xfId="47703" xr:uid="{D154FBBA-C783-4C87-BC11-9F4F4385364D}"/>
    <cellStyle name="Normal 2 3 15 7" xfId="2039" xr:uid="{712075BD-0F2D-4688-A38F-02195D9C96C3}"/>
    <cellStyle name="Normal 2 3 15 7 2" xfId="10911" xr:uid="{620FEF70-B67A-4820-8CC5-33066510D25C}"/>
    <cellStyle name="Normal 2 3 15 7 2 2" xfId="31279" xr:uid="{1AA07C33-638F-4952-BDA3-15C53D34C070}"/>
    <cellStyle name="Normal 2 3 15 7 3" xfId="17698" xr:uid="{E1F92077-3910-4574-93A4-02A6670E8144}"/>
    <cellStyle name="Normal 2 3 15 7 3 2" xfId="38066" xr:uid="{7662BC65-F623-4674-9A68-200414BE95EB}"/>
    <cellStyle name="Normal 2 3 15 7 4" xfId="24487" xr:uid="{F72C2FFA-A380-482D-99FE-5EC35BF67E8C}"/>
    <cellStyle name="Normal 2 3 15 7 5" xfId="44855" xr:uid="{2691B1E0-9545-4E60-A268-0A11C7325575}"/>
    <cellStyle name="Normal 2 3 15 8" xfId="9813" xr:uid="{79C4DA06-CD7C-4D04-B314-8800528BAD64}"/>
    <cellStyle name="Normal 2 3 15 8 2" xfId="30181" xr:uid="{715F2826-3372-4BF9-A858-CBB3066D1DE5}"/>
    <cellStyle name="Normal 2 3 15 9" xfId="16601" xr:uid="{9634192A-460F-43DF-BED2-9A6811157A51}"/>
    <cellStyle name="Normal 2 3 15 9 2" xfId="36969" xr:uid="{55803ACA-F4DB-4687-9E97-28E1CA64668B}"/>
    <cellStyle name="Normal 2 3 15_Exec Drivers" xfId="8647" xr:uid="{814A9200-CB99-4375-B938-68A3787A57E1}"/>
    <cellStyle name="Normal 2 3 16" xfId="211" xr:uid="{5AB53147-AD0C-4C4C-BD7E-95AD7A3CB952}"/>
    <cellStyle name="Normal 2 3 16 10" xfId="23397" xr:uid="{472C1507-2608-4207-A50C-B98FDF134DEA}"/>
    <cellStyle name="Normal 2 3 16 11" xfId="43765" xr:uid="{258F873C-75EC-45F7-BE0D-22080F3C7ECD}"/>
    <cellStyle name="Normal 2 3 16 2" xfId="1488" xr:uid="{A84EED4C-4070-4162-BDAE-A5AD75E8880A}"/>
    <cellStyle name="Normal 2 3 16 2 10" xfId="44348" xr:uid="{F5F3D6DD-1D67-49D4-9271-2664B5278D78}"/>
    <cellStyle name="Normal 2 3 16 2 2" xfId="4020" xr:uid="{90720CED-CAE0-45D3-8FD2-1C85D34FE9AC}"/>
    <cellStyle name="Normal 2 3 16 2 2 2" xfId="6886" xr:uid="{49B9379F-F35E-4ED9-8E26-379297D6E14A}"/>
    <cellStyle name="Normal 2 3 16 2 2 2 2" xfId="15528" xr:uid="{835FFB9C-912B-4CE8-AFB7-B193F53A979D}"/>
    <cellStyle name="Normal 2 3 16 2 2 2 2 2" xfId="35896" xr:uid="{657961BB-9BC8-4C30-802B-A460AFBB50B4}"/>
    <cellStyle name="Normal 2 3 16 2 2 2 3" xfId="22315" xr:uid="{A3FB8BA3-B74B-4C5A-A9F7-0B4F673C83E5}"/>
    <cellStyle name="Normal 2 3 16 2 2 2 3 2" xfId="42683" xr:uid="{03BA749F-AF85-454E-874C-E9FA18A68321}"/>
    <cellStyle name="Normal 2 3 16 2 2 2 4" xfId="29104" xr:uid="{674CF8AE-3A68-4A5A-BAA0-7565ACF75F73}"/>
    <cellStyle name="Normal 2 3 16 2 2 2 5" xfId="49472" xr:uid="{06A6B51B-3111-4E64-A03F-2C35FB681E2B}"/>
    <cellStyle name="Normal 2 3 16 2 2 3" xfId="12680" xr:uid="{E14977B0-511D-426B-8027-9074891C74AF}"/>
    <cellStyle name="Normal 2 3 16 2 2 3 2" xfId="33048" xr:uid="{87F163DA-885F-40FD-A495-3127A39FD724}"/>
    <cellStyle name="Normal 2 3 16 2 2 4" xfId="19467" xr:uid="{0E12E9F1-D61F-4140-A584-310CA9B64E7E}"/>
    <cellStyle name="Normal 2 3 16 2 2 4 2" xfId="39835" xr:uid="{493EFF03-0413-4D1F-A561-794A58852B45}"/>
    <cellStyle name="Normal 2 3 16 2 2 5" xfId="26256" xr:uid="{76AAB4FA-7789-4CAD-B562-79530FD96AD2}"/>
    <cellStyle name="Normal 2 3 16 2 2 6" xfId="46624" xr:uid="{15B90FB7-5F7D-41E3-A7B2-F9689B464FF3}"/>
    <cellStyle name="Normal 2 3 16 2 2_Exec Drivers" xfId="2417" xr:uid="{666DF4EA-CB2E-4456-A500-C4155C0599E7}"/>
    <cellStyle name="Normal 2 3 16 2 3" xfId="4750" xr:uid="{8AE27555-EF07-4D66-A0DA-81BF12CB56DC}"/>
    <cellStyle name="Normal 2 3 16 2 3 2" xfId="7598" xr:uid="{E631986E-A52D-4B6E-91B4-E62867720316}"/>
    <cellStyle name="Normal 2 3 16 2 3 2 2" xfId="16240" xr:uid="{A084B955-54F2-4AAF-BF1A-4AC86279AE6F}"/>
    <cellStyle name="Normal 2 3 16 2 3 2 2 2" xfId="36608" xr:uid="{CDA13882-91A2-4457-84AA-0A44A0486F70}"/>
    <cellStyle name="Normal 2 3 16 2 3 2 3" xfId="23027" xr:uid="{CD5F1774-D6DD-4023-A066-8714C6A97579}"/>
    <cellStyle name="Normal 2 3 16 2 3 2 3 2" xfId="43395" xr:uid="{50688DCB-02B6-47A5-AF23-5D5B00F0C9A5}"/>
    <cellStyle name="Normal 2 3 16 2 3 2 4" xfId="29816" xr:uid="{34DC131B-2E92-4BE8-AC16-24D406AC43FE}"/>
    <cellStyle name="Normal 2 3 16 2 3 2 5" xfId="50184" xr:uid="{1BDC6FAB-7A5B-4924-BA0F-7E82951A1777}"/>
    <cellStyle name="Normal 2 3 16 2 3 3" xfId="13392" xr:uid="{CD019709-8B4B-4385-8BE7-373C45083A17}"/>
    <cellStyle name="Normal 2 3 16 2 3 3 2" xfId="33760" xr:uid="{285620DB-412D-4727-9FAF-26796E3A1E44}"/>
    <cellStyle name="Normal 2 3 16 2 3 4" xfId="20179" xr:uid="{A90ED48F-5AA4-4ECC-BC94-C3FB350615FA}"/>
    <cellStyle name="Normal 2 3 16 2 3 4 2" xfId="40547" xr:uid="{48A7A89B-9625-4F47-84CE-0087001DF03D}"/>
    <cellStyle name="Normal 2 3 16 2 3 5" xfId="26968" xr:uid="{84FF2A32-BE90-45FE-ABF5-F7167B0FDB18}"/>
    <cellStyle name="Normal 2 3 16 2 3 6" xfId="47336" xr:uid="{CCC41E8F-3349-4721-828C-5658A9E7D939}"/>
    <cellStyle name="Normal 2 3 16 2 4" xfId="3272" xr:uid="{8FA410FD-AEC2-40C1-A6B5-24C12861D17D}"/>
    <cellStyle name="Normal 2 3 16 2 4 2" xfId="6174" xr:uid="{421FCF13-B37F-4E20-84AE-695467566CE6}"/>
    <cellStyle name="Normal 2 3 16 2 4 2 2" xfId="14816" xr:uid="{B31CED47-C8C5-4DED-A193-CE11F9124807}"/>
    <cellStyle name="Normal 2 3 16 2 4 2 2 2" xfId="35184" xr:uid="{08FB2657-1F18-455F-A161-40A9D7331A9C}"/>
    <cellStyle name="Normal 2 3 16 2 4 2 3" xfId="21603" xr:uid="{A36B1D7C-7C86-49C6-BB33-52917C94D946}"/>
    <cellStyle name="Normal 2 3 16 2 4 2 3 2" xfId="41971" xr:uid="{9F0E0082-2600-4543-9C86-90D2E1F957BD}"/>
    <cellStyle name="Normal 2 3 16 2 4 2 4" xfId="28392" xr:uid="{B3A43829-B26F-4461-A161-E69C761D4B29}"/>
    <cellStyle name="Normal 2 3 16 2 4 2 5" xfId="48760" xr:uid="{18DFF574-CEF8-4794-8E16-1BC5ACD42F98}"/>
    <cellStyle name="Normal 2 3 16 2 4 3" xfId="11968" xr:uid="{BEB9713D-999B-4935-8E21-AE99ABCE95AC}"/>
    <cellStyle name="Normal 2 3 16 2 4 3 2" xfId="32336" xr:uid="{79213C4A-D5F0-4D9F-BBC4-A001734BCB03}"/>
    <cellStyle name="Normal 2 3 16 2 4 4" xfId="18755" xr:uid="{79A1DF36-F46C-4907-955B-F32E07FDD80F}"/>
    <cellStyle name="Normal 2 3 16 2 4 4 2" xfId="39123" xr:uid="{C6055815-52C6-4A72-BAE9-3A6505E633BD}"/>
    <cellStyle name="Normal 2 3 16 2 4 5" xfId="25544" xr:uid="{FBFAE37A-5DC6-4927-9386-548746CF92B8}"/>
    <cellStyle name="Normal 2 3 16 2 4 6" xfId="45912" xr:uid="{F4D170A5-EDA1-4EB4-BC10-2BEB40EC87E4}"/>
    <cellStyle name="Normal 2 3 16 2 5" xfId="5462" xr:uid="{73F2A208-52AE-4CD6-96B9-42D76F92AB0E}"/>
    <cellStyle name="Normal 2 3 16 2 5 2" xfId="14104" xr:uid="{DD5389D4-ADD5-47B1-9EFF-D83DA4D07910}"/>
    <cellStyle name="Normal 2 3 16 2 5 2 2" xfId="34472" xr:uid="{2F2EC10A-5F70-43C3-80AF-76B37A2D7FAD}"/>
    <cellStyle name="Normal 2 3 16 2 5 3" xfId="20891" xr:uid="{6CD605B2-229C-423D-AD12-16346CBD586A}"/>
    <cellStyle name="Normal 2 3 16 2 5 3 2" xfId="41259" xr:uid="{23BDF140-FD08-444F-AFB7-F636A09E051B}"/>
    <cellStyle name="Normal 2 3 16 2 5 4" xfId="27680" xr:uid="{5D075BD9-0596-4A82-AADF-58E94671F1A5}"/>
    <cellStyle name="Normal 2 3 16 2 5 5" xfId="48048" xr:uid="{87559AAF-878A-44CE-BE18-418065011D26}"/>
    <cellStyle name="Normal 2 3 16 2 6" xfId="2523" xr:uid="{2CB468E2-F4BD-4039-BB6D-AB27DD6E2CED}"/>
    <cellStyle name="Normal 2 3 16 2 6 2" xfId="11256" xr:uid="{CA1E95D5-7577-4044-AA52-B414A1F58D1F}"/>
    <cellStyle name="Normal 2 3 16 2 6 2 2" xfId="31624" xr:uid="{501D9DB8-7F29-4AE3-A5B7-B4ACF58D4BBE}"/>
    <cellStyle name="Normal 2 3 16 2 6 3" xfId="18043" xr:uid="{2E2A5ADB-6F88-4736-A15B-AE9C9AF9DF8E}"/>
    <cellStyle name="Normal 2 3 16 2 6 3 2" xfId="38411" xr:uid="{3BE343A6-B737-47EC-812D-9F97B9B0B562}"/>
    <cellStyle name="Normal 2 3 16 2 6 4" xfId="24832" xr:uid="{4B75FCAE-E21B-44C5-80FC-66DDEB45920C}"/>
    <cellStyle name="Normal 2 3 16 2 6 5" xfId="45200" xr:uid="{2BCDC90E-B0ED-4203-87BA-AEB387CB102C}"/>
    <cellStyle name="Normal 2 3 16 2 7" xfId="10404" xr:uid="{8514BE8A-5464-4160-B2C8-ACB99C491F88}"/>
    <cellStyle name="Normal 2 3 16 2 7 2" xfId="30772" xr:uid="{7E66BBFD-87FB-4BCB-9586-6E56F4FDB699}"/>
    <cellStyle name="Normal 2 3 16 2 8" xfId="17191" xr:uid="{74E7B0E8-F43E-4EDB-AA23-71451008EDBF}"/>
    <cellStyle name="Normal 2 3 16 2 8 2" xfId="37559" xr:uid="{FE858EB3-EAAA-45A5-B438-7F3EAEE14FC0}"/>
    <cellStyle name="Normal 2 3 16 2 9" xfId="23980" xr:uid="{97E9AFC1-3A95-4051-B383-8799E7CEC329}"/>
    <cellStyle name="Normal 2 3 16 2_Exec Drivers" xfId="9112" xr:uid="{57B87519-1D42-4E8C-BA6A-5CB91AFB3488}"/>
    <cellStyle name="Normal 2 3 16 3" xfId="3658" xr:uid="{2130B6D6-F11E-46DA-BD9A-35D464EFF77B}"/>
    <cellStyle name="Normal 2 3 16 3 2" xfId="6542" xr:uid="{B6E5FB25-8079-4C10-9C4F-CE05102649DC}"/>
    <cellStyle name="Normal 2 3 16 3 2 2" xfId="15184" xr:uid="{00BC5F12-BD65-43A5-B419-1910495FC921}"/>
    <cellStyle name="Normal 2 3 16 3 2 2 2" xfId="35552" xr:uid="{3052E004-07CE-48B0-8E1F-E820C277E357}"/>
    <cellStyle name="Normal 2 3 16 3 2 3" xfId="21971" xr:uid="{23B6B197-EAE4-4463-8EE1-839BCDD68D87}"/>
    <cellStyle name="Normal 2 3 16 3 2 3 2" xfId="42339" xr:uid="{E118068A-E552-4685-B681-789DD9759745}"/>
    <cellStyle name="Normal 2 3 16 3 2 4" xfId="28760" xr:uid="{5D46FA60-D638-49C9-AF2F-34C0CE8DA72B}"/>
    <cellStyle name="Normal 2 3 16 3 2 5" xfId="49128" xr:uid="{6D936B74-4ECB-4E8C-B4DD-58331880F3EB}"/>
    <cellStyle name="Normal 2 3 16 3 3" xfId="12336" xr:uid="{53C59B77-311D-4B0E-86F2-9BA1BC391C7D}"/>
    <cellStyle name="Normal 2 3 16 3 3 2" xfId="32704" xr:uid="{6052E3B8-4692-4DF6-91D3-44F4C8BDE07F}"/>
    <cellStyle name="Normal 2 3 16 3 4" xfId="19123" xr:uid="{4FB406E5-A409-4245-9FE9-92D852D9129E}"/>
    <cellStyle name="Normal 2 3 16 3 4 2" xfId="39491" xr:uid="{A89F9477-DB02-4599-B8F7-FE5C7E8C8092}"/>
    <cellStyle name="Normal 2 3 16 3 5" xfId="25912" xr:uid="{6340C487-6889-4C37-BF1E-4F15A2BA7B92}"/>
    <cellStyle name="Normal 2 3 16 3 6" xfId="46280" xr:uid="{5398CF56-82DB-4471-A5DA-5A93E39D68F0}"/>
    <cellStyle name="Normal 2 3 16 3_Exec Drivers" xfId="9228" xr:uid="{BE56CE79-A406-40F6-BC61-A7F5749F5D0B}"/>
    <cellStyle name="Normal 2 3 16 4" xfId="4406" xr:uid="{945F79D9-ACB2-4258-B5E7-F15AE580048C}"/>
    <cellStyle name="Normal 2 3 16 4 2" xfId="7254" xr:uid="{960D6D91-EBE1-44CE-B6F2-61A2258754C6}"/>
    <cellStyle name="Normal 2 3 16 4 2 2" xfId="15896" xr:uid="{5618A279-DE06-4405-A5F3-E048E33FF5D1}"/>
    <cellStyle name="Normal 2 3 16 4 2 2 2" xfId="36264" xr:uid="{5B4D57AE-01D8-482D-9150-B800A6DA169D}"/>
    <cellStyle name="Normal 2 3 16 4 2 3" xfId="22683" xr:uid="{641BE275-8C73-4DF8-8FF8-CBE781922224}"/>
    <cellStyle name="Normal 2 3 16 4 2 3 2" xfId="43051" xr:uid="{9D761A48-1C90-450F-873B-1D5875EBAC8A}"/>
    <cellStyle name="Normal 2 3 16 4 2 4" xfId="29472" xr:uid="{4AE0E2EB-0B3A-4FC9-97FA-6583AB394A28}"/>
    <cellStyle name="Normal 2 3 16 4 2 5" xfId="49840" xr:uid="{9646A5E4-D70B-488D-8676-09495E3D85EE}"/>
    <cellStyle name="Normal 2 3 16 4 3" xfId="13048" xr:uid="{8588FAFA-E00F-4F61-B7AF-840ADA9BC55B}"/>
    <cellStyle name="Normal 2 3 16 4 3 2" xfId="33416" xr:uid="{BFFD46D9-B991-4EF1-842E-721177E15882}"/>
    <cellStyle name="Normal 2 3 16 4 4" xfId="19835" xr:uid="{1B969A86-40B5-451A-91A6-F31CB4FDCB4E}"/>
    <cellStyle name="Normal 2 3 16 4 4 2" xfId="40203" xr:uid="{D20F365E-D05C-42DE-A436-4BAA578AD1F9}"/>
    <cellStyle name="Normal 2 3 16 4 5" xfId="26624" xr:uid="{06F12C05-0A39-4F9B-8312-B5A7FEC883D9}"/>
    <cellStyle name="Normal 2 3 16 4 6" xfId="46992" xr:uid="{5081F56E-9655-47BE-9EC0-EAD2BFB48237}"/>
    <cellStyle name="Normal 2 3 16 5" xfId="2910" xr:uid="{D2F5E4A1-FAF4-4A6E-96D3-22D04DDE4DE6}"/>
    <cellStyle name="Normal 2 3 16 5 2" xfId="5830" xr:uid="{C4C6E83E-DE03-4EFC-9CFD-56D431B74545}"/>
    <cellStyle name="Normal 2 3 16 5 2 2" xfId="14472" xr:uid="{1FA4CA39-C4D8-43AA-8ED8-3BDB92016B57}"/>
    <cellStyle name="Normal 2 3 16 5 2 2 2" xfId="34840" xr:uid="{A3C58AF1-DD87-427C-9B0E-277E5313CCF9}"/>
    <cellStyle name="Normal 2 3 16 5 2 3" xfId="21259" xr:uid="{651CB435-582B-49BC-8D52-A6BB5BD00749}"/>
    <cellStyle name="Normal 2 3 16 5 2 3 2" xfId="41627" xr:uid="{93E1351C-AD2B-4D92-BACD-04E110D5F314}"/>
    <cellStyle name="Normal 2 3 16 5 2 4" xfId="28048" xr:uid="{4FBE1220-C856-435D-BE5E-90F28FD282DA}"/>
    <cellStyle name="Normal 2 3 16 5 2 5" xfId="48416" xr:uid="{B2192277-9531-4C61-821B-82FFB56F064F}"/>
    <cellStyle name="Normal 2 3 16 5 3" xfId="11624" xr:uid="{607AAF6B-C7AC-4D00-902A-4B1ED9C302E4}"/>
    <cellStyle name="Normal 2 3 16 5 3 2" xfId="31992" xr:uid="{FF4BBFDF-3F7A-4D74-AF72-3B3B4E4826A9}"/>
    <cellStyle name="Normal 2 3 16 5 4" xfId="18411" xr:uid="{74280624-9E13-4E9A-A6C2-0A5E8B79F393}"/>
    <cellStyle name="Normal 2 3 16 5 4 2" xfId="38779" xr:uid="{8481796B-A926-4990-B1EC-2395FAA71F35}"/>
    <cellStyle name="Normal 2 3 16 5 5" xfId="25200" xr:uid="{8485DD9F-8E73-403B-A76A-08B3B819AEBC}"/>
    <cellStyle name="Normal 2 3 16 5 6" xfId="45568" xr:uid="{4D83B169-68EF-45BE-9C06-E93818F08430}"/>
    <cellStyle name="Normal 2 3 16 6" xfId="5118" xr:uid="{51640346-1737-4E18-ABA1-BDF2D24DF08B}"/>
    <cellStyle name="Normal 2 3 16 6 2" xfId="13760" xr:uid="{DE533F19-0265-4330-B91E-C9EE4235BF99}"/>
    <cellStyle name="Normal 2 3 16 6 2 2" xfId="34128" xr:uid="{6D54D44F-5BF2-4BC8-8BD8-913F918BCC74}"/>
    <cellStyle name="Normal 2 3 16 6 3" xfId="20547" xr:uid="{EB8F23F3-F7E4-43F3-9BCE-AF4A68744806}"/>
    <cellStyle name="Normal 2 3 16 6 3 2" xfId="40915" xr:uid="{8B66F28F-3B11-43C8-9D7B-5677443FCAE4}"/>
    <cellStyle name="Normal 2 3 16 6 4" xfId="27336" xr:uid="{74B378AF-E20E-4555-9DBA-4DD66D4FC8CA}"/>
    <cellStyle name="Normal 2 3 16 6 5" xfId="47704" xr:uid="{B4500A91-29F4-4D3E-8BAA-731C0BC3F6CA}"/>
    <cellStyle name="Normal 2 3 16 7" xfId="2040" xr:uid="{AAEC2A45-A3FB-453B-9D24-371062C47091}"/>
    <cellStyle name="Normal 2 3 16 7 2" xfId="10912" xr:uid="{554CE892-E83F-41BF-95F8-51051CF33D06}"/>
    <cellStyle name="Normal 2 3 16 7 2 2" xfId="31280" xr:uid="{ADCB71E9-17C9-4B59-97D3-BA650EA7B560}"/>
    <cellStyle name="Normal 2 3 16 7 3" xfId="17699" xr:uid="{F2C57891-F932-41F6-BE2C-F6080B7599BF}"/>
    <cellStyle name="Normal 2 3 16 7 3 2" xfId="38067" xr:uid="{61E509D8-4F99-4CD2-816D-128BE9E97D74}"/>
    <cellStyle name="Normal 2 3 16 7 4" xfId="24488" xr:uid="{A5C5883C-55AD-464C-950F-F46D8BD21832}"/>
    <cellStyle name="Normal 2 3 16 7 5" xfId="44856" xr:uid="{D3642683-E492-459A-9663-DE1FEE8E1018}"/>
    <cellStyle name="Normal 2 3 16 8" xfId="9820" xr:uid="{AD3FD839-E172-4C13-AD59-726064033446}"/>
    <cellStyle name="Normal 2 3 16 8 2" xfId="30188" xr:uid="{1DF1ACA6-5DA2-42AF-AA4F-36160993466A}"/>
    <cellStyle name="Normal 2 3 16 9" xfId="16608" xr:uid="{863F13A4-1733-4511-9897-0BC4923A0045}"/>
    <cellStyle name="Normal 2 3 16 9 2" xfId="36976" xr:uid="{B33D5E28-A191-4875-9947-FEEF8DAFC4F1}"/>
    <cellStyle name="Normal 2 3 16_Exec Drivers" xfId="8298" xr:uid="{3B7396E7-DEE4-4441-AD99-604534F93CD5}"/>
    <cellStyle name="Normal 2 3 17" xfId="224" xr:uid="{1B0E1CA7-B5FE-40D0-86CE-5D7AD8348D36}"/>
    <cellStyle name="Normal 2 3 17 10" xfId="23404" xr:uid="{3D6CBD8D-AB1B-4291-914F-9852014AF4EB}"/>
    <cellStyle name="Normal 2 3 17 11" xfId="43772" xr:uid="{D5ABF3BB-B7F1-4CC8-A7CE-13EE79CD0DDB}"/>
    <cellStyle name="Normal 2 3 17 2" xfId="1495" xr:uid="{A9C84F1E-A292-4217-A0A7-E9336D81D96B}"/>
    <cellStyle name="Normal 2 3 17 2 10" xfId="44355" xr:uid="{A66761CC-93E4-46C2-8028-1A62F9E6BAA2}"/>
    <cellStyle name="Normal 2 3 17 2 2" xfId="4013" xr:uid="{391A29FC-ED3A-4D7C-82B8-B093DC3189D8}"/>
    <cellStyle name="Normal 2 3 17 2 2 2" xfId="6879" xr:uid="{D67BC5DE-9EDE-4388-9799-E6A6B207D965}"/>
    <cellStyle name="Normal 2 3 17 2 2 2 2" xfId="15521" xr:uid="{3AF8286B-3BEF-4A2E-829B-A09DBF5294F9}"/>
    <cellStyle name="Normal 2 3 17 2 2 2 2 2" xfId="35889" xr:uid="{46544571-0CA0-4DD7-B2C5-45D3F4951C63}"/>
    <cellStyle name="Normal 2 3 17 2 2 2 3" xfId="22308" xr:uid="{8CB6CDF0-0CBF-416F-9956-7EB0ED169ACB}"/>
    <cellStyle name="Normal 2 3 17 2 2 2 3 2" xfId="42676" xr:uid="{2AE1E203-2E8D-4021-B09D-E8AD88497F43}"/>
    <cellStyle name="Normal 2 3 17 2 2 2 4" xfId="29097" xr:uid="{4C6CF7C5-E681-4231-8DB3-36D0BEFA697A}"/>
    <cellStyle name="Normal 2 3 17 2 2 2 5" xfId="49465" xr:uid="{416B030B-750E-4523-9D7B-A542FCA4ACCD}"/>
    <cellStyle name="Normal 2 3 17 2 2 3" xfId="12673" xr:uid="{69251F90-DC58-4DD0-8335-6157BB21DFF2}"/>
    <cellStyle name="Normal 2 3 17 2 2 3 2" xfId="33041" xr:uid="{A465625B-D79E-43FF-817C-BB20D2BBCB62}"/>
    <cellStyle name="Normal 2 3 17 2 2 4" xfId="19460" xr:uid="{EF0EC6EB-F81D-45F8-B40B-8D2A58595C1E}"/>
    <cellStyle name="Normal 2 3 17 2 2 4 2" xfId="39828" xr:uid="{5CA6D74A-B636-43AB-8868-A02D19B3B50A}"/>
    <cellStyle name="Normal 2 3 17 2 2 5" xfId="26249" xr:uid="{D3FECD81-D8EF-4DB6-BC09-BDF19AB9F046}"/>
    <cellStyle name="Normal 2 3 17 2 2 6" xfId="46617" xr:uid="{0F04A038-13DB-4A13-A6E0-B8C14976BE84}"/>
    <cellStyle name="Normal 2 3 17 2 2_Exec Drivers" xfId="9336" xr:uid="{99F04E82-5DC0-47C3-9140-E44A3C0C0DFB}"/>
    <cellStyle name="Normal 2 3 17 2 3" xfId="4743" xr:uid="{F524B194-9613-4251-83D7-C067AA22BAD7}"/>
    <cellStyle name="Normal 2 3 17 2 3 2" xfId="7591" xr:uid="{B2027185-B092-4D66-B7BE-C2775E5DF814}"/>
    <cellStyle name="Normal 2 3 17 2 3 2 2" xfId="16233" xr:uid="{C4A04543-023C-4E7F-BD78-EB6DCD0EBF9E}"/>
    <cellStyle name="Normal 2 3 17 2 3 2 2 2" xfId="36601" xr:uid="{28984022-79E9-4FFF-94E6-C2A044E34F19}"/>
    <cellStyle name="Normal 2 3 17 2 3 2 3" xfId="23020" xr:uid="{627FCC13-E102-476B-8647-886B41A8E027}"/>
    <cellStyle name="Normal 2 3 17 2 3 2 3 2" xfId="43388" xr:uid="{C53AE677-7A21-4741-878C-5E0B842BA0C3}"/>
    <cellStyle name="Normal 2 3 17 2 3 2 4" xfId="29809" xr:uid="{7894879F-8FEC-4A05-9C05-C83D5BE05DE6}"/>
    <cellStyle name="Normal 2 3 17 2 3 2 5" xfId="50177" xr:uid="{C59CE4A7-E470-4CF9-B460-372AE895697C}"/>
    <cellStyle name="Normal 2 3 17 2 3 3" xfId="13385" xr:uid="{3E2489F1-72A1-4604-885D-0754F0EDB1C2}"/>
    <cellStyle name="Normal 2 3 17 2 3 3 2" xfId="33753" xr:uid="{C52DE11A-B155-4384-82D1-15E7E6019051}"/>
    <cellStyle name="Normal 2 3 17 2 3 4" xfId="20172" xr:uid="{06723659-0BD9-4979-9E40-4A180AFEA79C}"/>
    <cellStyle name="Normal 2 3 17 2 3 4 2" xfId="40540" xr:uid="{45F4B49A-6DA5-49BD-8B8A-D96C10B6FBEC}"/>
    <cellStyle name="Normal 2 3 17 2 3 5" xfId="26961" xr:uid="{17EA01ED-1D8C-4C52-92C7-AD48529EB61D}"/>
    <cellStyle name="Normal 2 3 17 2 3 6" xfId="47329" xr:uid="{18CD3FFD-EC9F-4047-91D5-01270CC0CB08}"/>
    <cellStyle name="Normal 2 3 17 2 4" xfId="3265" xr:uid="{9CFB7F99-2731-4571-82D4-123CEDB949E9}"/>
    <cellStyle name="Normal 2 3 17 2 4 2" xfId="6167" xr:uid="{44BE698F-DD90-4C23-AC63-7C49EBEDD09F}"/>
    <cellStyle name="Normal 2 3 17 2 4 2 2" xfId="14809" xr:uid="{FD155720-5889-4227-BCB9-65006BE69EFD}"/>
    <cellStyle name="Normal 2 3 17 2 4 2 2 2" xfId="35177" xr:uid="{E46F3B67-C69C-439B-B35E-AA4C385B761E}"/>
    <cellStyle name="Normal 2 3 17 2 4 2 3" xfId="21596" xr:uid="{A49265F9-24BF-4699-866E-97EF228CA7F5}"/>
    <cellStyle name="Normal 2 3 17 2 4 2 3 2" xfId="41964" xr:uid="{94C5FF91-E00A-46CE-AD6F-AD7D06D8B22B}"/>
    <cellStyle name="Normal 2 3 17 2 4 2 4" xfId="28385" xr:uid="{4415F184-0997-4CA3-9D73-5AC0EB6FDB16}"/>
    <cellStyle name="Normal 2 3 17 2 4 2 5" xfId="48753" xr:uid="{74A2C5A3-6207-4187-8DD9-275ECD5DFFEC}"/>
    <cellStyle name="Normal 2 3 17 2 4 3" xfId="11961" xr:uid="{637889AD-C5BA-4038-889C-135D4A615F7A}"/>
    <cellStyle name="Normal 2 3 17 2 4 3 2" xfId="32329" xr:uid="{78BA5F29-3890-4842-9D83-10C9439FAB35}"/>
    <cellStyle name="Normal 2 3 17 2 4 4" xfId="18748" xr:uid="{07C702C0-494E-49E4-BBBD-AA2F88E38B0D}"/>
    <cellStyle name="Normal 2 3 17 2 4 4 2" xfId="39116" xr:uid="{859AB519-DF63-4024-9903-52D7EDD2AF25}"/>
    <cellStyle name="Normal 2 3 17 2 4 5" xfId="25537" xr:uid="{69473841-A2DD-409E-A7E1-4FB89581D9BB}"/>
    <cellStyle name="Normal 2 3 17 2 4 6" xfId="45905" xr:uid="{FE781EA5-6E63-47DF-8D4D-871FEABA6D2E}"/>
    <cellStyle name="Normal 2 3 17 2 5" xfId="5455" xr:uid="{7D627C81-1B42-4722-960C-A27657D8CF0F}"/>
    <cellStyle name="Normal 2 3 17 2 5 2" xfId="14097" xr:uid="{BEEE34F2-A453-4101-9092-91D86D4632A7}"/>
    <cellStyle name="Normal 2 3 17 2 5 2 2" xfId="34465" xr:uid="{22D9A8A3-D98F-467E-A410-7E41E07CFFE9}"/>
    <cellStyle name="Normal 2 3 17 2 5 3" xfId="20884" xr:uid="{14D34348-D12F-4091-A499-C5774667A6EB}"/>
    <cellStyle name="Normal 2 3 17 2 5 3 2" xfId="41252" xr:uid="{6070B6E1-0BCC-473F-9971-C9F1A839C16C}"/>
    <cellStyle name="Normal 2 3 17 2 5 4" xfId="27673" xr:uid="{BEDB0B40-CA59-4339-9963-0548169C7717}"/>
    <cellStyle name="Normal 2 3 17 2 5 5" xfId="48041" xr:uid="{90299866-A7EE-4E47-8D5B-5EC7A84D0F69}"/>
    <cellStyle name="Normal 2 3 17 2 6" xfId="2516" xr:uid="{10F429A3-E965-4C50-BFDB-B604D65D3476}"/>
    <cellStyle name="Normal 2 3 17 2 6 2" xfId="11249" xr:uid="{5281CC2A-A5F4-4D9A-ADBB-DEA49ED466DA}"/>
    <cellStyle name="Normal 2 3 17 2 6 2 2" xfId="31617" xr:uid="{9C7E03C9-72D9-4D3F-AE65-2EB9AEAAF420}"/>
    <cellStyle name="Normal 2 3 17 2 6 3" xfId="18036" xr:uid="{1174D4E8-172F-4242-B0CB-733F628BC483}"/>
    <cellStyle name="Normal 2 3 17 2 6 3 2" xfId="38404" xr:uid="{9B711EDE-3BE5-41C6-BA70-EC663D7F2BCA}"/>
    <cellStyle name="Normal 2 3 17 2 6 4" xfId="24825" xr:uid="{E0ED6138-2BB6-4897-8660-447F687B4676}"/>
    <cellStyle name="Normal 2 3 17 2 6 5" xfId="45193" xr:uid="{32208578-7164-4B0E-AE98-D7EA139A5770}"/>
    <cellStyle name="Normal 2 3 17 2 7" xfId="10411" xr:uid="{8015FB41-2E9C-407F-90F3-9575C286779A}"/>
    <cellStyle name="Normal 2 3 17 2 7 2" xfId="30779" xr:uid="{173A261E-1718-4D92-95B5-9DEB37F1D258}"/>
    <cellStyle name="Normal 2 3 17 2 8" xfId="17198" xr:uid="{445B2116-726D-4B43-9F00-36D280C2E1EB}"/>
    <cellStyle name="Normal 2 3 17 2 8 2" xfId="37566" xr:uid="{B526818D-EF1E-4A31-B2B7-DDE73575E729}"/>
    <cellStyle name="Normal 2 3 17 2 9" xfId="23987" xr:uid="{17C67D3F-54D2-4F59-98F6-6977C1A6B7B0}"/>
    <cellStyle name="Normal 2 3 17 2_Exec Drivers" xfId="9415" xr:uid="{29A0F401-F3DF-4989-A006-88E0D6E51DF5}"/>
    <cellStyle name="Normal 2 3 17 3" xfId="3659" xr:uid="{4523B24B-DD4F-494B-A7A8-856934A72787}"/>
    <cellStyle name="Normal 2 3 17 3 2" xfId="6543" xr:uid="{CDBC1442-4F92-43CA-B168-4A3846EC35DF}"/>
    <cellStyle name="Normal 2 3 17 3 2 2" xfId="15185" xr:uid="{D20DCA16-9DA8-4FFD-9158-A2B1699BE789}"/>
    <cellStyle name="Normal 2 3 17 3 2 2 2" xfId="35553" xr:uid="{098D29EB-4968-4542-BB57-4E18DE6EA0FF}"/>
    <cellStyle name="Normal 2 3 17 3 2 3" xfId="21972" xr:uid="{C59F9A4F-B659-4713-AC13-C80D92C9DF24}"/>
    <cellStyle name="Normal 2 3 17 3 2 3 2" xfId="42340" xr:uid="{50026B7B-C9CF-41A4-9482-4F47CD0925D8}"/>
    <cellStyle name="Normal 2 3 17 3 2 4" xfId="28761" xr:uid="{09663A9C-2CD6-4CEC-8D89-D98759EE73D2}"/>
    <cellStyle name="Normal 2 3 17 3 2 5" xfId="49129" xr:uid="{DD7E9B22-0B0F-4180-A50D-9E625EE7B624}"/>
    <cellStyle name="Normal 2 3 17 3 3" xfId="12337" xr:uid="{683F0695-795B-4FBF-A836-60A8AA1C3CE5}"/>
    <cellStyle name="Normal 2 3 17 3 3 2" xfId="32705" xr:uid="{FD24FDFC-6B24-45E1-9422-0BE97151B360}"/>
    <cellStyle name="Normal 2 3 17 3 4" xfId="19124" xr:uid="{5034B4E1-0092-4B1B-B264-125E16A99A10}"/>
    <cellStyle name="Normal 2 3 17 3 4 2" xfId="39492" xr:uid="{F2926630-A484-4EAB-8E50-C6EA75DF6A52}"/>
    <cellStyle name="Normal 2 3 17 3 5" xfId="25913" xr:uid="{5DC4FB3F-1888-4CA8-BBB7-FFEB68A64269}"/>
    <cellStyle name="Normal 2 3 17 3 6" xfId="46281" xr:uid="{28DB2C0E-D9B3-4092-BFA0-1D2C23964508}"/>
    <cellStyle name="Normal 2 3 17 3_Exec Drivers" xfId="8235" xr:uid="{CB28A450-0087-4E01-9789-A9DAF88CD34D}"/>
    <cellStyle name="Normal 2 3 17 4" xfId="4407" xr:uid="{AE12A064-37C0-4FB0-8EE2-21CF27160356}"/>
    <cellStyle name="Normal 2 3 17 4 2" xfId="7255" xr:uid="{DEC750A2-2E30-4FC5-B941-63CA3E475A0F}"/>
    <cellStyle name="Normal 2 3 17 4 2 2" xfId="15897" xr:uid="{8C507D23-36B8-450B-BE18-3E3FF9750BB0}"/>
    <cellStyle name="Normal 2 3 17 4 2 2 2" xfId="36265" xr:uid="{6159DA49-97E3-4FE4-A5C7-8F99FD8761D1}"/>
    <cellStyle name="Normal 2 3 17 4 2 3" xfId="22684" xr:uid="{69909EC2-FD56-4851-8E02-348C02C9E673}"/>
    <cellStyle name="Normal 2 3 17 4 2 3 2" xfId="43052" xr:uid="{B9F0CBDE-B330-44EC-81A1-36C9B3A0B416}"/>
    <cellStyle name="Normal 2 3 17 4 2 4" xfId="29473" xr:uid="{5B4A390A-833E-43D1-9370-AF8524377730}"/>
    <cellStyle name="Normal 2 3 17 4 2 5" xfId="49841" xr:uid="{262B3B19-69DA-462C-9EAD-70A439070755}"/>
    <cellStyle name="Normal 2 3 17 4 3" xfId="13049" xr:uid="{468CF2AC-B9A0-4E77-8D37-879E1365468A}"/>
    <cellStyle name="Normal 2 3 17 4 3 2" xfId="33417" xr:uid="{16825842-F362-41C1-A24D-46AEF874BD2E}"/>
    <cellStyle name="Normal 2 3 17 4 4" xfId="19836" xr:uid="{B078913E-6359-4F83-B8B7-4E5087C58C53}"/>
    <cellStyle name="Normal 2 3 17 4 4 2" xfId="40204" xr:uid="{46524784-2567-495A-B514-03A797B46621}"/>
    <cellStyle name="Normal 2 3 17 4 5" xfId="26625" xr:uid="{F2203456-C539-400C-B25D-0348826044C2}"/>
    <cellStyle name="Normal 2 3 17 4 6" xfId="46993" xr:uid="{BB53DC0F-73E9-46AF-BBEA-241ACDEF95C9}"/>
    <cellStyle name="Normal 2 3 17 5" xfId="2911" xr:uid="{4FD54A60-28B0-406D-ADE1-B5454B744C9D}"/>
    <cellStyle name="Normal 2 3 17 5 2" xfId="5831" xr:uid="{7CD0BEFC-1366-42F1-924A-95E8AD352E78}"/>
    <cellStyle name="Normal 2 3 17 5 2 2" xfId="14473" xr:uid="{4179C4DB-7241-4344-9F34-45E209296194}"/>
    <cellStyle name="Normal 2 3 17 5 2 2 2" xfId="34841" xr:uid="{9B5129FE-578F-448F-A60E-79669FCFFC45}"/>
    <cellStyle name="Normal 2 3 17 5 2 3" xfId="21260" xr:uid="{5FFD9C45-E965-44BA-9F54-5FCCA5A6AC67}"/>
    <cellStyle name="Normal 2 3 17 5 2 3 2" xfId="41628" xr:uid="{2A366D94-1ECC-48B8-8CB3-28286D61F196}"/>
    <cellStyle name="Normal 2 3 17 5 2 4" xfId="28049" xr:uid="{DE5E9B02-B917-4F9D-95BC-44E1806F5F36}"/>
    <cellStyle name="Normal 2 3 17 5 2 5" xfId="48417" xr:uid="{E7F97A4B-4295-455D-8580-47A3631C763A}"/>
    <cellStyle name="Normal 2 3 17 5 3" xfId="11625" xr:uid="{D98CDE04-68AD-43C1-A783-002A75D76B47}"/>
    <cellStyle name="Normal 2 3 17 5 3 2" xfId="31993" xr:uid="{96A3391B-C27B-4441-9906-7D8D3B641ED6}"/>
    <cellStyle name="Normal 2 3 17 5 4" xfId="18412" xr:uid="{D12C9F7B-C93E-4567-B8E0-E5660465002D}"/>
    <cellStyle name="Normal 2 3 17 5 4 2" xfId="38780" xr:uid="{0601DA5F-4F91-4618-8895-D0B8F8F7755D}"/>
    <cellStyle name="Normal 2 3 17 5 5" xfId="25201" xr:uid="{C1680545-1BDA-4D64-87D8-6CBBE868DFB5}"/>
    <cellStyle name="Normal 2 3 17 5 6" xfId="45569" xr:uid="{BC2667F0-E1E4-44B2-99EA-BDA523AFBFDE}"/>
    <cellStyle name="Normal 2 3 17 6" xfId="5119" xr:uid="{A757E632-C81D-4D35-A497-4A2A40E9F96C}"/>
    <cellStyle name="Normal 2 3 17 6 2" xfId="13761" xr:uid="{0E06C8FB-1249-4C42-8465-EDE01EEA713B}"/>
    <cellStyle name="Normal 2 3 17 6 2 2" xfId="34129" xr:uid="{0B8B9F37-7FE6-4E25-B032-4899953F28ED}"/>
    <cellStyle name="Normal 2 3 17 6 3" xfId="20548" xr:uid="{F2FBABE3-1500-4F9C-A5A1-79F212A4E91A}"/>
    <cellStyle name="Normal 2 3 17 6 3 2" xfId="40916" xr:uid="{A908EBB0-284A-4E00-8F0A-C09D781D317F}"/>
    <cellStyle name="Normal 2 3 17 6 4" xfId="27337" xr:uid="{78048AC3-D858-4736-978F-A628FE553409}"/>
    <cellStyle name="Normal 2 3 17 6 5" xfId="47705" xr:uid="{9A021F86-202B-4557-9974-68399DCC4E4F}"/>
    <cellStyle name="Normal 2 3 17 7" xfId="2041" xr:uid="{B0947FE9-AFA5-423B-96D9-9C9E8E30788B}"/>
    <cellStyle name="Normal 2 3 17 7 2" xfId="10913" xr:uid="{1DBBA212-E0AA-4D80-BBE1-108FBB00CD05}"/>
    <cellStyle name="Normal 2 3 17 7 2 2" xfId="31281" xr:uid="{6001213E-4656-4E5B-8086-B38ABDCCD471}"/>
    <cellStyle name="Normal 2 3 17 7 3" xfId="17700" xr:uid="{C1E90CD0-DEB2-4649-9A6A-00CC0DC072BF}"/>
    <cellStyle name="Normal 2 3 17 7 3 2" xfId="38068" xr:uid="{B17C27CE-CB96-4F81-9F18-0394E55A4128}"/>
    <cellStyle name="Normal 2 3 17 7 4" xfId="24489" xr:uid="{465546AB-A382-4E6A-8068-0E72077E1D75}"/>
    <cellStyle name="Normal 2 3 17 7 5" xfId="44857" xr:uid="{7CFB6BA1-40D9-4F6C-9D42-A528BB625A92}"/>
    <cellStyle name="Normal 2 3 17 8" xfId="9827" xr:uid="{BA85ED46-878A-4333-AA29-C005F09617B9}"/>
    <cellStyle name="Normal 2 3 17 8 2" xfId="30195" xr:uid="{9A309AAE-437D-4347-9273-F2AF6222ACEF}"/>
    <cellStyle name="Normal 2 3 17 9" xfId="16615" xr:uid="{BB7337C7-F3E6-455D-9CBC-22842FA4EDD0}"/>
    <cellStyle name="Normal 2 3 17 9 2" xfId="36983" xr:uid="{0C8DE886-22F7-4284-8F96-C82319B7C54A}"/>
    <cellStyle name="Normal 2 3 17_Exec Drivers" xfId="8636" xr:uid="{5019BC6E-405A-4715-BB37-DF243D9A911D}"/>
    <cellStyle name="Normal 2 3 18" xfId="237" xr:uid="{A4B8B905-639F-411E-B11F-F38641ABE63A}"/>
    <cellStyle name="Normal 2 3 18 10" xfId="23411" xr:uid="{871A3E7D-B1E4-4247-B954-E3AB11DF30D4}"/>
    <cellStyle name="Normal 2 3 18 11" xfId="43779" xr:uid="{66D063B5-3F71-4ED9-A249-9A801BE4E96F}"/>
    <cellStyle name="Normal 2 3 18 2" xfId="1502" xr:uid="{CA3DF42D-6A6A-4508-A641-5DD02A251BE0}"/>
    <cellStyle name="Normal 2 3 18 2 10" xfId="44362" xr:uid="{EBF87DB1-1D0E-4928-A48D-63CFEB30C802}"/>
    <cellStyle name="Normal 2 3 18 2 2" xfId="4006" xr:uid="{54831419-2EE7-40B8-A204-9984B72EE36F}"/>
    <cellStyle name="Normal 2 3 18 2 2 2" xfId="6872" xr:uid="{6C312511-8359-469A-9D58-48A7C128ED44}"/>
    <cellStyle name="Normal 2 3 18 2 2 2 2" xfId="15514" xr:uid="{BB5A1F9F-C6F6-4E33-A591-45C73C4154C2}"/>
    <cellStyle name="Normal 2 3 18 2 2 2 2 2" xfId="35882" xr:uid="{B88599EA-7F82-4818-812F-101340EE3E83}"/>
    <cellStyle name="Normal 2 3 18 2 2 2 3" xfId="22301" xr:uid="{571AEB91-9CB0-4A42-B953-82B77330A1D5}"/>
    <cellStyle name="Normal 2 3 18 2 2 2 3 2" xfId="42669" xr:uid="{B05B60F9-2198-4846-A00C-CFBD98F299B8}"/>
    <cellStyle name="Normal 2 3 18 2 2 2 4" xfId="29090" xr:uid="{307539FD-974D-4CEF-AD10-9D074DC85629}"/>
    <cellStyle name="Normal 2 3 18 2 2 2 5" xfId="49458" xr:uid="{B084EC2E-9CE2-4B21-A69A-99193E9A5B9F}"/>
    <cellStyle name="Normal 2 3 18 2 2 3" xfId="12666" xr:uid="{46EBF868-3776-411E-AD5F-543FAEE9653F}"/>
    <cellStyle name="Normal 2 3 18 2 2 3 2" xfId="33034" xr:uid="{EC9958A3-94D1-47F1-92EE-B03CF4EF3FDB}"/>
    <cellStyle name="Normal 2 3 18 2 2 4" xfId="19453" xr:uid="{825F3037-3838-4422-82D6-F39AF7DE2FF4}"/>
    <cellStyle name="Normal 2 3 18 2 2 4 2" xfId="39821" xr:uid="{092B8D83-9DF2-4D46-99D9-EDFA8882E572}"/>
    <cellStyle name="Normal 2 3 18 2 2 5" xfId="26242" xr:uid="{CF2DE8B9-C970-44FF-B8FB-EB2CC2022095}"/>
    <cellStyle name="Normal 2 3 18 2 2 6" xfId="46610" xr:uid="{BECB5ADF-571D-4FB5-A0AD-DC53AE814B64}"/>
    <cellStyle name="Normal 2 3 18 2 2_Exec Drivers" xfId="8802" xr:uid="{D87AEB8E-F320-4B63-9D66-6121FC25EB91}"/>
    <cellStyle name="Normal 2 3 18 2 3" xfId="4736" xr:uid="{1FE19DB9-CEEE-4E31-9C5E-C3108B1BDFCA}"/>
    <cellStyle name="Normal 2 3 18 2 3 2" xfId="7584" xr:uid="{6857B7CF-068B-44C4-B5A5-CF1B2862205B}"/>
    <cellStyle name="Normal 2 3 18 2 3 2 2" xfId="16226" xr:uid="{DCDB0C6D-64D4-4B0C-8E46-B85100F9FEBA}"/>
    <cellStyle name="Normal 2 3 18 2 3 2 2 2" xfId="36594" xr:uid="{61EF3468-347F-40CC-8956-BAC515311602}"/>
    <cellStyle name="Normal 2 3 18 2 3 2 3" xfId="23013" xr:uid="{15D73129-A9BE-46A5-9893-6489BB20AFCA}"/>
    <cellStyle name="Normal 2 3 18 2 3 2 3 2" xfId="43381" xr:uid="{B56E0DEC-4ED6-40A9-BC5B-E83FD7F5831C}"/>
    <cellStyle name="Normal 2 3 18 2 3 2 4" xfId="29802" xr:uid="{80ADEF1B-03CF-444C-B928-1B7D385D2C8E}"/>
    <cellStyle name="Normal 2 3 18 2 3 2 5" xfId="50170" xr:uid="{C1947302-2109-4527-B83F-5BD80B922CCE}"/>
    <cellStyle name="Normal 2 3 18 2 3 3" xfId="13378" xr:uid="{78080029-EB0D-4514-BFB3-70E0A674B15E}"/>
    <cellStyle name="Normal 2 3 18 2 3 3 2" xfId="33746" xr:uid="{2FF697C4-4B24-4EEB-9B16-F3080B1C8FC4}"/>
    <cellStyle name="Normal 2 3 18 2 3 4" xfId="20165" xr:uid="{B0A9D660-73AF-4720-8EA2-92F54847793E}"/>
    <cellStyle name="Normal 2 3 18 2 3 4 2" xfId="40533" xr:uid="{B0BF41C5-B0B2-4651-848D-6E98529F17A0}"/>
    <cellStyle name="Normal 2 3 18 2 3 5" xfId="26954" xr:uid="{AC8514BF-4D6F-4091-B29E-A1C89BE78EC6}"/>
    <cellStyle name="Normal 2 3 18 2 3 6" xfId="47322" xr:uid="{8F4682B0-C91D-4D04-8071-7E5700C1CCA7}"/>
    <cellStyle name="Normal 2 3 18 2 4" xfId="3258" xr:uid="{35362A03-9693-4B74-9901-168E1886D981}"/>
    <cellStyle name="Normal 2 3 18 2 4 2" xfId="6160" xr:uid="{A7B8652F-1B20-4135-A77C-2678799DBAED}"/>
    <cellStyle name="Normal 2 3 18 2 4 2 2" xfId="14802" xr:uid="{EC4A3561-D584-4581-809C-B90C226C5F33}"/>
    <cellStyle name="Normal 2 3 18 2 4 2 2 2" xfId="35170" xr:uid="{7A05A6AD-63D0-40D8-86DD-CD06EEB46EE1}"/>
    <cellStyle name="Normal 2 3 18 2 4 2 3" xfId="21589" xr:uid="{A8AE88BD-1E2E-4619-A4B7-DD9062158050}"/>
    <cellStyle name="Normal 2 3 18 2 4 2 3 2" xfId="41957" xr:uid="{CC58CEE3-C668-4E3F-A9C1-F565694AF027}"/>
    <cellStyle name="Normal 2 3 18 2 4 2 4" xfId="28378" xr:uid="{927E958D-2E33-48F3-B0AC-67F4FDD0EB00}"/>
    <cellStyle name="Normal 2 3 18 2 4 2 5" xfId="48746" xr:uid="{837F9EDA-B632-4937-9D8B-57EE14F2253B}"/>
    <cellStyle name="Normal 2 3 18 2 4 3" xfId="11954" xr:uid="{3FC254AA-5681-4424-9128-148CF3D3D58B}"/>
    <cellStyle name="Normal 2 3 18 2 4 3 2" xfId="32322" xr:uid="{5EDA64B4-DAFA-451B-8730-473505C36FA1}"/>
    <cellStyle name="Normal 2 3 18 2 4 4" xfId="18741" xr:uid="{BF9AD6A9-6E33-487F-A61C-4A1C71F5B5DB}"/>
    <cellStyle name="Normal 2 3 18 2 4 4 2" xfId="39109" xr:uid="{90E0EE08-FAE5-46DE-B8BE-238FD888065D}"/>
    <cellStyle name="Normal 2 3 18 2 4 5" xfId="25530" xr:uid="{799320F0-1383-49E5-A516-D778DD2E5710}"/>
    <cellStyle name="Normal 2 3 18 2 4 6" xfId="45898" xr:uid="{A0149536-0584-4E4D-B8F2-B7EDE8F6207F}"/>
    <cellStyle name="Normal 2 3 18 2 5" xfId="5448" xr:uid="{0ABE6962-45B0-49DE-914C-6D7E9934F955}"/>
    <cellStyle name="Normal 2 3 18 2 5 2" xfId="14090" xr:uid="{B39E31D8-82C4-45D6-8DAF-0C71947EE08B}"/>
    <cellStyle name="Normal 2 3 18 2 5 2 2" xfId="34458" xr:uid="{D083043E-5F1F-4F6F-8458-5A56967A0302}"/>
    <cellStyle name="Normal 2 3 18 2 5 3" xfId="20877" xr:uid="{AA9B545B-369A-4C87-93B7-6A5E1C33916F}"/>
    <cellStyle name="Normal 2 3 18 2 5 3 2" xfId="41245" xr:uid="{4DBC1F27-3167-4D34-B445-C0D623EDF557}"/>
    <cellStyle name="Normal 2 3 18 2 5 4" xfId="27666" xr:uid="{651BACB0-C4CC-4532-93F1-DA0F1D219480}"/>
    <cellStyle name="Normal 2 3 18 2 5 5" xfId="48034" xr:uid="{470F6E3C-1C97-43E5-AA3C-FF7D86CF6200}"/>
    <cellStyle name="Normal 2 3 18 2 6" xfId="2509" xr:uid="{CF9F6EDE-FFAA-4D2E-B8D1-E17AE2FE27B8}"/>
    <cellStyle name="Normal 2 3 18 2 6 2" xfId="11242" xr:uid="{972069AF-B1C2-4B7F-AB7B-BEEFCFD2FE0C}"/>
    <cellStyle name="Normal 2 3 18 2 6 2 2" xfId="31610" xr:uid="{AFFF3880-C03A-4D08-AC25-C219A61A5C20}"/>
    <cellStyle name="Normal 2 3 18 2 6 3" xfId="18029" xr:uid="{56D92C18-F38F-4F47-B6BE-9139BC84AF09}"/>
    <cellStyle name="Normal 2 3 18 2 6 3 2" xfId="38397" xr:uid="{650168BD-6066-4F46-AC70-B53E3C288D56}"/>
    <cellStyle name="Normal 2 3 18 2 6 4" xfId="24818" xr:uid="{6A778F92-8908-4E02-AF0F-5E51BA6066E4}"/>
    <cellStyle name="Normal 2 3 18 2 6 5" xfId="45186" xr:uid="{B25F624B-3046-4E54-A036-208598A9384C}"/>
    <cellStyle name="Normal 2 3 18 2 7" xfId="10418" xr:uid="{19D55060-40B7-40D9-AD5C-4C79B17747AA}"/>
    <cellStyle name="Normal 2 3 18 2 7 2" xfId="30786" xr:uid="{EE0A3401-BD40-4423-8224-18444E34EB8A}"/>
    <cellStyle name="Normal 2 3 18 2 8" xfId="17205" xr:uid="{728A2FEA-FB7D-4BCF-A15D-E8E4979D16D2}"/>
    <cellStyle name="Normal 2 3 18 2 8 2" xfId="37573" xr:uid="{C115002A-E587-44E5-8CCC-C4A723352099}"/>
    <cellStyle name="Normal 2 3 18 2 9" xfId="23994" xr:uid="{CF83E1C2-A7B9-4A3E-ABE0-9195F8BA48C0}"/>
    <cellStyle name="Normal 2 3 18 2_Exec Drivers" xfId="8444" xr:uid="{13015648-F053-4B18-9305-4ECA37463106}"/>
    <cellStyle name="Normal 2 3 18 3" xfId="3660" xr:uid="{C524ED7C-7162-4179-9745-757D39C06681}"/>
    <cellStyle name="Normal 2 3 18 3 2" xfId="6544" xr:uid="{AA6F0B56-CA17-4F87-B206-630F586A94A1}"/>
    <cellStyle name="Normal 2 3 18 3 2 2" xfId="15186" xr:uid="{8684157E-C706-43F9-9894-E47627F0D5C5}"/>
    <cellStyle name="Normal 2 3 18 3 2 2 2" xfId="35554" xr:uid="{FA33A722-C3B3-4906-BB70-A24E22F27E28}"/>
    <cellStyle name="Normal 2 3 18 3 2 3" xfId="21973" xr:uid="{AA54B62E-A129-4122-AD22-D4257FB2AB91}"/>
    <cellStyle name="Normal 2 3 18 3 2 3 2" xfId="42341" xr:uid="{C83B6CE0-B060-4B4C-B5DB-E1F1A3237F57}"/>
    <cellStyle name="Normal 2 3 18 3 2 4" xfId="28762" xr:uid="{D4C6FBC1-DB20-4803-B38C-D7AEB415EC37}"/>
    <cellStyle name="Normal 2 3 18 3 2 5" xfId="49130" xr:uid="{40512269-56EB-4232-B05E-C6C78C2D11C4}"/>
    <cellStyle name="Normal 2 3 18 3 3" xfId="12338" xr:uid="{797E4187-1C85-421E-8438-D1C377752ACE}"/>
    <cellStyle name="Normal 2 3 18 3 3 2" xfId="32706" xr:uid="{8585265B-666A-47D3-8005-FEE0BD6420C9}"/>
    <cellStyle name="Normal 2 3 18 3 4" xfId="19125" xr:uid="{8FA3B123-7F9B-41FF-A72C-13D29EA162DA}"/>
    <cellStyle name="Normal 2 3 18 3 4 2" xfId="39493" xr:uid="{7DFD99FD-3561-453B-84FA-8D11DD686831}"/>
    <cellStyle name="Normal 2 3 18 3 5" xfId="25914" xr:uid="{96A6879A-4AA5-48BE-8945-397D97F04A8A}"/>
    <cellStyle name="Normal 2 3 18 3 6" xfId="46282" xr:uid="{BC903FF8-FD41-40D0-A863-51877C8E7099}"/>
    <cellStyle name="Normal 2 3 18 3_Exec Drivers" xfId="8981" xr:uid="{35F02E60-6D4D-49A2-A4EC-6238715CEF63}"/>
    <cellStyle name="Normal 2 3 18 4" xfId="4408" xr:uid="{DE25F85D-B2C3-4617-B8E7-40F041A1CE54}"/>
    <cellStyle name="Normal 2 3 18 4 2" xfId="7256" xr:uid="{85B9A8E4-67D4-43E6-8590-F2EA60ECFAA7}"/>
    <cellStyle name="Normal 2 3 18 4 2 2" xfId="15898" xr:uid="{E8CC6D11-2E7A-433B-8249-D85120B065A5}"/>
    <cellStyle name="Normal 2 3 18 4 2 2 2" xfId="36266" xr:uid="{E967C28C-5C73-4C6A-AA6E-F70DA35AD1BD}"/>
    <cellStyle name="Normal 2 3 18 4 2 3" xfId="22685" xr:uid="{565A2377-30BE-4BF3-9A1B-6647EEFAF0F2}"/>
    <cellStyle name="Normal 2 3 18 4 2 3 2" xfId="43053" xr:uid="{7E8D0881-038F-46E4-A7FE-FB19A7717021}"/>
    <cellStyle name="Normal 2 3 18 4 2 4" xfId="29474" xr:uid="{A1491F74-B7F7-4122-A459-160028DD89B1}"/>
    <cellStyle name="Normal 2 3 18 4 2 5" xfId="49842" xr:uid="{14F24D84-51D1-4889-A78A-4A7BD35E76F2}"/>
    <cellStyle name="Normal 2 3 18 4 3" xfId="13050" xr:uid="{CF79FBE1-0974-453C-9803-2D726BD310DF}"/>
    <cellStyle name="Normal 2 3 18 4 3 2" xfId="33418" xr:uid="{62A9D6D8-0F5C-470B-8565-7CAC1330C464}"/>
    <cellStyle name="Normal 2 3 18 4 4" xfId="19837" xr:uid="{321664CD-1F5D-4E43-8EF4-DC77562EFEBF}"/>
    <cellStyle name="Normal 2 3 18 4 4 2" xfId="40205" xr:uid="{597DE76C-9D66-4125-BA6C-ED698EE35E34}"/>
    <cellStyle name="Normal 2 3 18 4 5" xfId="26626" xr:uid="{42ACB4E3-FF59-409B-B39A-B2F3796E8E11}"/>
    <cellStyle name="Normal 2 3 18 4 6" xfId="46994" xr:uid="{9B1F9586-3870-4E15-962C-6804AFD6284E}"/>
    <cellStyle name="Normal 2 3 18 5" xfId="2912" xr:uid="{85E262AD-E39E-45F8-BEFB-75D4ABD1A21B}"/>
    <cellStyle name="Normal 2 3 18 5 2" xfId="5832" xr:uid="{6B5BDB76-D029-4FA2-9DE0-23FA1D490450}"/>
    <cellStyle name="Normal 2 3 18 5 2 2" xfId="14474" xr:uid="{A7562C93-CF8F-4114-9E46-2CCEEA4C9A0A}"/>
    <cellStyle name="Normal 2 3 18 5 2 2 2" xfId="34842" xr:uid="{7EC83038-E80E-4173-B438-A7A66090BE60}"/>
    <cellStyle name="Normal 2 3 18 5 2 3" xfId="21261" xr:uid="{28BB089B-9A2E-48B0-8485-6E65C2793F4E}"/>
    <cellStyle name="Normal 2 3 18 5 2 3 2" xfId="41629" xr:uid="{C6966CFF-CF42-48EE-A253-B2D85C6433ED}"/>
    <cellStyle name="Normal 2 3 18 5 2 4" xfId="28050" xr:uid="{04BB8AEB-6CD0-46DC-85E6-CC492646F12E}"/>
    <cellStyle name="Normal 2 3 18 5 2 5" xfId="48418" xr:uid="{556C770D-8AE2-4C53-AD17-66C1CD1659DD}"/>
    <cellStyle name="Normal 2 3 18 5 3" xfId="11626" xr:uid="{9AD544BD-C2FB-4E0F-9495-3E1D44124B67}"/>
    <cellStyle name="Normal 2 3 18 5 3 2" xfId="31994" xr:uid="{7DFC84EE-79EB-492D-A8BC-1050F3CEB1E5}"/>
    <cellStyle name="Normal 2 3 18 5 4" xfId="18413" xr:uid="{F620D7C7-21EC-4B78-8F5D-0F4BDF57A1B6}"/>
    <cellStyle name="Normal 2 3 18 5 4 2" xfId="38781" xr:uid="{E1BD7D0B-62BC-4BA5-8D76-EAD26DE034B2}"/>
    <cellStyle name="Normal 2 3 18 5 5" xfId="25202" xr:uid="{51371B5C-109A-439E-9D23-676EA8C36A06}"/>
    <cellStyle name="Normal 2 3 18 5 6" xfId="45570" xr:uid="{D247D176-06D4-4BFB-9DE8-D9B8DF8F5700}"/>
    <cellStyle name="Normal 2 3 18 6" xfId="5120" xr:uid="{351DF2BE-57E6-4C26-82DD-EECE3C50CB04}"/>
    <cellStyle name="Normal 2 3 18 6 2" xfId="13762" xr:uid="{2C1330EC-51BB-43F0-8259-9776D3EF21F1}"/>
    <cellStyle name="Normal 2 3 18 6 2 2" xfId="34130" xr:uid="{0510584F-9CC9-48EE-B62E-3B83ECA9F0CF}"/>
    <cellStyle name="Normal 2 3 18 6 3" xfId="20549" xr:uid="{D2CFD3D0-0639-446D-BA4E-D10ABD4C31D9}"/>
    <cellStyle name="Normal 2 3 18 6 3 2" xfId="40917" xr:uid="{48EDAD76-A351-458B-92FF-81488F14E093}"/>
    <cellStyle name="Normal 2 3 18 6 4" xfId="27338" xr:uid="{482CA29C-1C8A-4DDD-889C-4AB8FBE003A6}"/>
    <cellStyle name="Normal 2 3 18 6 5" xfId="47706" xr:uid="{2289E2F0-6CAC-435D-9342-B6AC1056B964}"/>
    <cellStyle name="Normal 2 3 18 7" xfId="2042" xr:uid="{07E234A6-C920-4E0B-A408-23F1BDF2B18C}"/>
    <cellStyle name="Normal 2 3 18 7 2" xfId="10914" xr:uid="{F4C5D2A6-C536-48EB-8B73-CF29915CB261}"/>
    <cellStyle name="Normal 2 3 18 7 2 2" xfId="31282" xr:uid="{88B71776-4502-4739-90F1-6B8DB37B6C1C}"/>
    <cellStyle name="Normal 2 3 18 7 3" xfId="17701" xr:uid="{92393F2B-87E9-45E5-AF08-198C9032F502}"/>
    <cellStyle name="Normal 2 3 18 7 3 2" xfId="38069" xr:uid="{2FFE6317-8928-40C0-895F-275288DE4CA5}"/>
    <cellStyle name="Normal 2 3 18 7 4" xfId="24490" xr:uid="{B81CF43F-4781-48E4-BEC8-4A5A5CC5CD8E}"/>
    <cellStyle name="Normal 2 3 18 7 5" xfId="44858" xr:uid="{417829D6-5F39-45EE-8C82-F1675607D065}"/>
    <cellStyle name="Normal 2 3 18 8" xfId="9834" xr:uid="{A84DCE50-7CF4-4E2A-85FC-EC8C10E570E5}"/>
    <cellStyle name="Normal 2 3 18 8 2" xfId="30202" xr:uid="{097B5D16-5260-42D6-8521-3C5F5EF87660}"/>
    <cellStyle name="Normal 2 3 18 9" xfId="16622" xr:uid="{36A9FA95-73F0-40D7-A30C-BC636AA84C8E}"/>
    <cellStyle name="Normal 2 3 18 9 2" xfId="36990" xr:uid="{3A6F4307-FE33-4CE2-B7D0-5BFB608FC6C1}"/>
    <cellStyle name="Normal 2 3 18_Exec Drivers" xfId="8226" xr:uid="{871F2E4F-5790-4098-B851-D40799BDAEA9}"/>
    <cellStyle name="Normal 2 3 19" xfId="250" xr:uid="{08C50E4C-5A66-41C1-A6C1-FF62C83E44DB}"/>
    <cellStyle name="Normal 2 3 19 10" xfId="23418" xr:uid="{2D64B02E-2489-4855-8784-93895B3FB2BE}"/>
    <cellStyle name="Normal 2 3 19 11" xfId="43786" xr:uid="{5624BDBD-417D-44DF-834C-79C3F94A1A82}"/>
    <cellStyle name="Normal 2 3 19 2" xfId="1509" xr:uid="{7834B5DB-7093-495F-BFB8-CAC6E98A945C}"/>
    <cellStyle name="Normal 2 3 19 2 10" xfId="44369" xr:uid="{1C47837A-B725-432D-952D-596E8CB635A7}"/>
    <cellStyle name="Normal 2 3 19 2 2" xfId="3999" xr:uid="{C3329EF4-ADD7-49E5-9FFE-E58E29DCD7B5}"/>
    <cellStyle name="Normal 2 3 19 2 2 2" xfId="6865" xr:uid="{1229A717-A7D7-45AF-B3E9-56E2384138DF}"/>
    <cellStyle name="Normal 2 3 19 2 2 2 2" xfId="15507" xr:uid="{0ED6D57B-68FB-4A84-9BE3-6A0F7A678057}"/>
    <cellStyle name="Normal 2 3 19 2 2 2 2 2" xfId="35875" xr:uid="{E93C5701-5E7A-411A-A76E-B72F0F4911C0}"/>
    <cellStyle name="Normal 2 3 19 2 2 2 3" xfId="22294" xr:uid="{6A5830DC-EE84-4B65-A474-0439254D3D9A}"/>
    <cellStyle name="Normal 2 3 19 2 2 2 3 2" xfId="42662" xr:uid="{B21A82FC-1785-442B-B27E-4DF287433D1B}"/>
    <cellStyle name="Normal 2 3 19 2 2 2 4" xfId="29083" xr:uid="{C05FCF65-14F2-4DFC-A9C2-8DF93CFC1F70}"/>
    <cellStyle name="Normal 2 3 19 2 2 2 5" xfId="49451" xr:uid="{0E81E579-A669-4BC9-ACE9-040A559BE7C0}"/>
    <cellStyle name="Normal 2 3 19 2 2 3" xfId="12659" xr:uid="{97ED342A-AFB7-4DE9-B083-C78CC31498D1}"/>
    <cellStyle name="Normal 2 3 19 2 2 3 2" xfId="33027" xr:uid="{B39A3168-46FB-4CF7-8BEF-C30FF22E7407}"/>
    <cellStyle name="Normal 2 3 19 2 2 4" xfId="19446" xr:uid="{590D9F80-2D4D-47C5-947A-729CAA75B3DB}"/>
    <cellStyle name="Normal 2 3 19 2 2 4 2" xfId="39814" xr:uid="{3525F926-9C82-4D02-9D99-B42463F631A0}"/>
    <cellStyle name="Normal 2 3 19 2 2 5" xfId="26235" xr:uid="{AE43359F-A189-4301-99D1-01007A661971}"/>
    <cellStyle name="Normal 2 3 19 2 2 6" xfId="46603" xr:uid="{AB13186C-A48D-4C9F-B3E4-231146496C29}"/>
    <cellStyle name="Normal 2 3 19 2 2_Exec Drivers" xfId="9269" xr:uid="{E6B8ED0B-6749-4D01-B40E-E25883529C41}"/>
    <cellStyle name="Normal 2 3 19 2 3" xfId="4729" xr:uid="{2E96A944-5ED2-45FB-952B-2B8AC32E96A8}"/>
    <cellStyle name="Normal 2 3 19 2 3 2" xfId="7577" xr:uid="{C6F50C26-ACB1-45B6-A162-D2944E664DC4}"/>
    <cellStyle name="Normal 2 3 19 2 3 2 2" xfId="16219" xr:uid="{F7BD4966-1BC1-4B6F-B3AC-009B09E6EB4C}"/>
    <cellStyle name="Normal 2 3 19 2 3 2 2 2" xfId="36587" xr:uid="{ECDFCB38-E7B4-4D7D-85B0-D1B112F9E785}"/>
    <cellStyle name="Normal 2 3 19 2 3 2 3" xfId="23006" xr:uid="{068D442F-3683-4DAB-955A-4A5ADE645949}"/>
    <cellStyle name="Normal 2 3 19 2 3 2 3 2" xfId="43374" xr:uid="{7DC43287-F842-4637-826B-9E7BFA73D942}"/>
    <cellStyle name="Normal 2 3 19 2 3 2 4" xfId="29795" xr:uid="{D4AEB881-8863-4EDA-B8F8-9514C87E4199}"/>
    <cellStyle name="Normal 2 3 19 2 3 2 5" xfId="50163" xr:uid="{AC037B5E-8A57-4A03-B927-DDC66F1325FB}"/>
    <cellStyle name="Normal 2 3 19 2 3 3" xfId="13371" xr:uid="{EC71BE9D-6B40-4C26-972F-255D954FE1BC}"/>
    <cellStyle name="Normal 2 3 19 2 3 3 2" xfId="33739" xr:uid="{0952EB52-57F3-4237-8C89-0C60FCD78314}"/>
    <cellStyle name="Normal 2 3 19 2 3 4" xfId="20158" xr:uid="{A09F5249-7B51-4388-A666-C6368F500047}"/>
    <cellStyle name="Normal 2 3 19 2 3 4 2" xfId="40526" xr:uid="{012CDF41-F1C6-4D03-AFAB-F5B1CE0B87DB}"/>
    <cellStyle name="Normal 2 3 19 2 3 5" xfId="26947" xr:uid="{B6C13811-D42A-4E35-BF9E-8FECA5E43CB9}"/>
    <cellStyle name="Normal 2 3 19 2 3 6" xfId="47315" xr:uid="{25E19E09-181C-4ACC-B8AC-3DE8827776C1}"/>
    <cellStyle name="Normal 2 3 19 2 4" xfId="3251" xr:uid="{7151FEDC-6934-4108-B444-E3D2FED0CA4E}"/>
    <cellStyle name="Normal 2 3 19 2 4 2" xfId="6153" xr:uid="{33A59ECB-7457-4EC7-8CB3-A6446B8E9284}"/>
    <cellStyle name="Normal 2 3 19 2 4 2 2" xfId="14795" xr:uid="{741FFBA4-739E-44FB-BE64-C4A08588CC8E}"/>
    <cellStyle name="Normal 2 3 19 2 4 2 2 2" xfId="35163" xr:uid="{C4C7FEE8-0900-48EA-A8EB-64DC1BBBD13C}"/>
    <cellStyle name="Normal 2 3 19 2 4 2 3" xfId="21582" xr:uid="{54760B4E-69CB-493B-BD23-8D5CC1A93F58}"/>
    <cellStyle name="Normal 2 3 19 2 4 2 3 2" xfId="41950" xr:uid="{D3186B3B-2D2E-4B2F-AA93-DC43D2C20768}"/>
    <cellStyle name="Normal 2 3 19 2 4 2 4" xfId="28371" xr:uid="{07315220-D3B8-4D14-840E-D9D286AE335A}"/>
    <cellStyle name="Normal 2 3 19 2 4 2 5" xfId="48739" xr:uid="{63615434-3C28-4535-B2D5-CB76D8EF8F56}"/>
    <cellStyle name="Normal 2 3 19 2 4 3" xfId="11947" xr:uid="{2DF0CFDE-8025-43AA-BFE2-A5051D027FAF}"/>
    <cellStyle name="Normal 2 3 19 2 4 3 2" xfId="32315" xr:uid="{5BD84C69-3CE0-4B27-ACB7-1C8495ABE99E}"/>
    <cellStyle name="Normal 2 3 19 2 4 4" xfId="18734" xr:uid="{C53721AD-1C0C-4B48-B2A5-BED52F93E3C2}"/>
    <cellStyle name="Normal 2 3 19 2 4 4 2" xfId="39102" xr:uid="{7118C813-FA62-4E6D-B365-847C7DD4B5BB}"/>
    <cellStyle name="Normal 2 3 19 2 4 5" xfId="25523" xr:uid="{F77342A1-375D-443F-92B7-5A24E67D5254}"/>
    <cellStyle name="Normal 2 3 19 2 4 6" xfId="45891" xr:uid="{8BF5D910-08E7-4AD5-85B8-6086E9689466}"/>
    <cellStyle name="Normal 2 3 19 2 5" xfId="5441" xr:uid="{5407A966-4899-4DC0-AF5F-70FD230700AC}"/>
    <cellStyle name="Normal 2 3 19 2 5 2" xfId="14083" xr:uid="{7C5D825E-F467-4F09-BA06-C5E04F33BF20}"/>
    <cellStyle name="Normal 2 3 19 2 5 2 2" xfId="34451" xr:uid="{268DD1E6-C38B-4F7D-AD8F-379240EA5B95}"/>
    <cellStyle name="Normal 2 3 19 2 5 3" xfId="20870" xr:uid="{E005567B-EC06-4A2F-8004-37852AD59F95}"/>
    <cellStyle name="Normal 2 3 19 2 5 3 2" xfId="41238" xr:uid="{EF92ABDE-B2DC-432F-90A6-3AC352FBB939}"/>
    <cellStyle name="Normal 2 3 19 2 5 4" xfId="27659" xr:uid="{617112C6-D44C-49BF-8D66-CF4E31C3B39B}"/>
    <cellStyle name="Normal 2 3 19 2 5 5" xfId="48027" xr:uid="{83805DD4-1D14-422F-87D4-983361EA4378}"/>
    <cellStyle name="Normal 2 3 19 2 6" xfId="2502" xr:uid="{0BEB4EBA-3541-4A03-ADA0-346A2E585693}"/>
    <cellStyle name="Normal 2 3 19 2 6 2" xfId="11235" xr:uid="{6CD13328-2A29-4E8C-9D5C-3FFE17A7B24C}"/>
    <cellStyle name="Normal 2 3 19 2 6 2 2" xfId="31603" xr:uid="{0381A746-E539-4B55-A620-07D78ADBFF44}"/>
    <cellStyle name="Normal 2 3 19 2 6 3" xfId="18022" xr:uid="{1EC34507-4F69-4AE3-80D5-E080122EE183}"/>
    <cellStyle name="Normal 2 3 19 2 6 3 2" xfId="38390" xr:uid="{893AB3CD-E3CC-49A6-98C5-E0DA1AD560D8}"/>
    <cellStyle name="Normal 2 3 19 2 6 4" xfId="24811" xr:uid="{D604B520-5D34-4E11-851A-06F21622AD99}"/>
    <cellStyle name="Normal 2 3 19 2 6 5" xfId="45179" xr:uid="{6AC8F47E-182A-4DEB-AD82-9FE6BA78E2A9}"/>
    <cellStyle name="Normal 2 3 19 2 7" xfId="10425" xr:uid="{545CB4A3-9C40-4456-B5A7-91BE275A365A}"/>
    <cellStyle name="Normal 2 3 19 2 7 2" xfId="30793" xr:uid="{3CFF29F7-952F-4F25-A745-0D76C5561FA7}"/>
    <cellStyle name="Normal 2 3 19 2 8" xfId="17212" xr:uid="{4F43E820-51B9-42F6-AA04-ABDEC20785CD}"/>
    <cellStyle name="Normal 2 3 19 2 8 2" xfId="37580" xr:uid="{1EBC760E-15D6-4789-880E-BEF4972F51B6}"/>
    <cellStyle name="Normal 2 3 19 2 9" xfId="24001" xr:uid="{525F4040-4997-491F-8C26-987EC7AE6F1C}"/>
    <cellStyle name="Normal 2 3 19 2_Exec Drivers" xfId="8467" xr:uid="{50DDB9B6-D47B-409C-B7BC-E028C78D5CCD}"/>
    <cellStyle name="Normal 2 3 19 3" xfId="3661" xr:uid="{A9151874-34B6-4775-BD8C-7658B0B86DB7}"/>
    <cellStyle name="Normal 2 3 19 3 2" xfId="6545" xr:uid="{92FDBB61-C34D-401F-9D18-9FBB3AE3BACC}"/>
    <cellStyle name="Normal 2 3 19 3 2 2" xfId="15187" xr:uid="{75C93868-C730-4C22-8F2B-D13263E832B9}"/>
    <cellStyle name="Normal 2 3 19 3 2 2 2" xfId="35555" xr:uid="{57CC4142-2833-4541-8F18-CEE5F0BF53EF}"/>
    <cellStyle name="Normal 2 3 19 3 2 3" xfId="21974" xr:uid="{874951AF-CDB2-4C94-80A2-B1D32F42EDAA}"/>
    <cellStyle name="Normal 2 3 19 3 2 3 2" xfId="42342" xr:uid="{B8248692-9B30-4EF0-83CA-6402A66A7607}"/>
    <cellStyle name="Normal 2 3 19 3 2 4" xfId="28763" xr:uid="{47B24FB1-D8AA-4741-A22C-0436E79B3DAE}"/>
    <cellStyle name="Normal 2 3 19 3 2 5" xfId="49131" xr:uid="{DF950813-7A29-4D2C-8126-CE6867700578}"/>
    <cellStyle name="Normal 2 3 19 3 3" xfId="12339" xr:uid="{BB653E36-6525-417E-9BCD-C794890D85D0}"/>
    <cellStyle name="Normal 2 3 19 3 3 2" xfId="32707" xr:uid="{8E39458F-5202-4CDC-B178-C8DDB2BE016B}"/>
    <cellStyle name="Normal 2 3 19 3 4" xfId="19126" xr:uid="{C175BB26-A069-4478-9183-6DFFD73E6BEA}"/>
    <cellStyle name="Normal 2 3 19 3 4 2" xfId="39494" xr:uid="{59F9EC6B-B809-45F6-A50F-1082ADAF4A0B}"/>
    <cellStyle name="Normal 2 3 19 3 5" xfId="25915" xr:uid="{F9A8E08B-AEE5-4482-AB2B-7A87F615C704}"/>
    <cellStyle name="Normal 2 3 19 3 6" xfId="46283" xr:uid="{CB0BD711-E812-4F36-82C7-575238FC691A}"/>
    <cellStyle name="Normal 2 3 19 3_Exec Drivers" xfId="9311" xr:uid="{663DFBD7-F6E6-4A52-B76E-719772330C98}"/>
    <cellStyle name="Normal 2 3 19 4" xfId="4409" xr:uid="{17DAD91F-5ED5-437A-9A33-800C37F7B715}"/>
    <cellStyle name="Normal 2 3 19 4 2" xfId="7257" xr:uid="{2952E379-7274-43B0-92E4-91FC7D455E02}"/>
    <cellStyle name="Normal 2 3 19 4 2 2" xfId="15899" xr:uid="{FC93EB1B-45C0-4A2D-87BF-36956633755D}"/>
    <cellStyle name="Normal 2 3 19 4 2 2 2" xfId="36267" xr:uid="{CB8A3F0E-1AFD-4A17-B5E7-20D59BCD0D84}"/>
    <cellStyle name="Normal 2 3 19 4 2 3" xfId="22686" xr:uid="{B9425722-2AD2-4B45-8893-6A81D1BE7E20}"/>
    <cellStyle name="Normal 2 3 19 4 2 3 2" xfId="43054" xr:uid="{D5E0B7AD-0C52-4A9C-9DBE-B42F11CA1758}"/>
    <cellStyle name="Normal 2 3 19 4 2 4" xfId="29475" xr:uid="{7BEEFCB2-3A66-423C-9668-D95AD367ABE3}"/>
    <cellStyle name="Normal 2 3 19 4 2 5" xfId="49843" xr:uid="{8D0494C9-3840-469B-9CF4-92B396A88D08}"/>
    <cellStyle name="Normal 2 3 19 4 3" xfId="13051" xr:uid="{3E82C798-B21B-4AAF-8436-1205C2203066}"/>
    <cellStyle name="Normal 2 3 19 4 3 2" xfId="33419" xr:uid="{0AF502BD-C55E-4A70-A73F-DC4BF40EB1CF}"/>
    <cellStyle name="Normal 2 3 19 4 4" xfId="19838" xr:uid="{A989C4EA-B686-44B2-B2F8-D9FC44A68DB0}"/>
    <cellStyle name="Normal 2 3 19 4 4 2" xfId="40206" xr:uid="{3078BC06-A271-40C3-A4FF-AB15F9C8B49B}"/>
    <cellStyle name="Normal 2 3 19 4 5" xfId="26627" xr:uid="{19FD5848-1D7E-42DF-9396-8052295802A1}"/>
    <cellStyle name="Normal 2 3 19 4 6" xfId="46995" xr:uid="{6954CCBF-8CDC-45EF-A962-78290715ACC7}"/>
    <cellStyle name="Normal 2 3 19 5" xfId="2913" xr:uid="{1BD6AC15-3525-4AF3-93A9-1BA0819AFD82}"/>
    <cellStyle name="Normal 2 3 19 5 2" xfId="5833" xr:uid="{B5472466-A14E-48F4-8CAA-73FFC47EE5FD}"/>
    <cellStyle name="Normal 2 3 19 5 2 2" xfId="14475" xr:uid="{48DFB5E9-A499-481F-B52C-27161814A604}"/>
    <cellStyle name="Normal 2 3 19 5 2 2 2" xfId="34843" xr:uid="{4BC8D7FC-3A1B-48B6-AC3B-221F932364D3}"/>
    <cellStyle name="Normal 2 3 19 5 2 3" xfId="21262" xr:uid="{5E93C69F-582D-44EA-A929-1B596A0FA7ED}"/>
    <cellStyle name="Normal 2 3 19 5 2 3 2" xfId="41630" xr:uid="{A5E6FA14-F692-4810-8874-2815193EAE04}"/>
    <cellStyle name="Normal 2 3 19 5 2 4" xfId="28051" xr:uid="{A0F8B797-4539-40E0-9DC5-520D2A4C7019}"/>
    <cellStyle name="Normal 2 3 19 5 2 5" xfId="48419" xr:uid="{D761D21E-8695-4EAD-9E35-D0446A709B1C}"/>
    <cellStyle name="Normal 2 3 19 5 3" xfId="11627" xr:uid="{8F7A6956-F9FF-4A5F-A244-2F0F9D7B189F}"/>
    <cellStyle name="Normal 2 3 19 5 3 2" xfId="31995" xr:uid="{BF12BA88-FCEE-49BA-8CF6-BA42C31BBD34}"/>
    <cellStyle name="Normal 2 3 19 5 4" xfId="18414" xr:uid="{12A5944A-ED6A-43AE-9ECE-22A1CF12607D}"/>
    <cellStyle name="Normal 2 3 19 5 4 2" xfId="38782" xr:uid="{25703417-45D1-40E4-8C4B-55DB17CB1087}"/>
    <cellStyle name="Normal 2 3 19 5 5" xfId="25203" xr:uid="{DC0C617B-A918-4178-834C-CC9B6DD7D9C3}"/>
    <cellStyle name="Normal 2 3 19 5 6" xfId="45571" xr:uid="{D9826D36-C4A9-449C-9C26-87502AE8219B}"/>
    <cellStyle name="Normal 2 3 19 6" xfId="5121" xr:uid="{287A9700-C692-4471-998C-DA24A6C0460A}"/>
    <cellStyle name="Normal 2 3 19 6 2" xfId="13763" xr:uid="{786A8FC4-B383-4E5D-8630-D86B15F57FB0}"/>
    <cellStyle name="Normal 2 3 19 6 2 2" xfId="34131" xr:uid="{7BF364BD-6506-45F4-98E2-6B99F13D9F38}"/>
    <cellStyle name="Normal 2 3 19 6 3" xfId="20550" xr:uid="{B98AE9A3-06E8-4337-A5D3-26859362B785}"/>
    <cellStyle name="Normal 2 3 19 6 3 2" xfId="40918" xr:uid="{A767F481-EA2F-45A5-A569-279FCEF158BC}"/>
    <cellStyle name="Normal 2 3 19 6 4" xfId="27339" xr:uid="{369C0900-3737-40EF-95C8-CECE68A17923}"/>
    <cellStyle name="Normal 2 3 19 6 5" xfId="47707" xr:uid="{A073B55F-C77F-470D-B399-6BB66D90FF0F}"/>
    <cellStyle name="Normal 2 3 19 7" xfId="2043" xr:uid="{FEEF6B57-990E-4A6E-AB8F-5629B0D14946}"/>
    <cellStyle name="Normal 2 3 19 7 2" xfId="10915" xr:uid="{912CC39E-0E82-4B60-AB2C-2406EB4B193B}"/>
    <cellStyle name="Normal 2 3 19 7 2 2" xfId="31283" xr:uid="{E9D1A6B6-07CF-4832-B9AE-077FA90CDB05}"/>
    <cellStyle name="Normal 2 3 19 7 3" xfId="17702" xr:uid="{7D51BA1F-9BC0-4C5C-891A-C8A8CDFDC2BB}"/>
    <cellStyle name="Normal 2 3 19 7 3 2" xfId="38070" xr:uid="{14FA94F7-29A3-43C3-AA8F-4FBA5C1151F1}"/>
    <cellStyle name="Normal 2 3 19 7 4" xfId="24491" xr:uid="{43BD3F35-FCBA-4B17-AC3F-DBCEDB6C73CB}"/>
    <cellStyle name="Normal 2 3 19 7 5" xfId="44859" xr:uid="{1B004459-84A3-4C8A-9336-433BCB941366}"/>
    <cellStyle name="Normal 2 3 19 8" xfId="9841" xr:uid="{032BD8B0-AE3D-41BB-9FD3-C4CC2F123567}"/>
    <cellStyle name="Normal 2 3 19 8 2" xfId="30209" xr:uid="{3186E65F-3B32-437F-ADF8-9C779C337650}"/>
    <cellStyle name="Normal 2 3 19 9" xfId="16629" xr:uid="{7E8BEC2F-FBC8-4243-B2C4-BEAE52FF05AA}"/>
    <cellStyle name="Normal 2 3 19 9 2" xfId="36997" xr:uid="{68293437-5191-4D70-98BC-6021D13A5E70}"/>
    <cellStyle name="Normal 2 3 19_Exec Drivers" xfId="2361" xr:uid="{E36EFC1C-4799-4617-B82A-D4E2CC71ACF0}"/>
    <cellStyle name="Normal 2 3 2" xfId="28" xr:uid="{73155407-F7A6-450C-AE03-F1197D0BA841}"/>
    <cellStyle name="Normal 2 3 2 10" xfId="135" xr:uid="{E0F9FFB8-E8AD-483E-B042-3044D775E98F}"/>
    <cellStyle name="Normal 2 3 2 11" xfId="147" xr:uid="{2393FEB9-D601-44BA-BF38-C521C6DCA586}"/>
    <cellStyle name="Normal 2 3 2 12" xfId="160" xr:uid="{A4032C82-0D4E-4C4D-8F24-96BD0189643F}"/>
    <cellStyle name="Normal 2 3 2 13" xfId="173" xr:uid="{0DD8EBA3-BB4D-4416-B678-A00B7CC20418}"/>
    <cellStyle name="Normal 2 3 2 14" xfId="186" xr:uid="{9F08A176-D98C-453C-88F2-A522DE6E30D7}"/>
    <cellStyle name="Normal 2 3 2 15" xfId="199" xr:uid="{A44A8AD4-31C8-4C59-BE1D-C19D97080891}"/>
    <cellStyle name="Normal 2 3 2 16" xfId="212" xr:uid="{710E23D5-2631-4503-BD16-71A0D2B093DD}"/>
    <cellStyle name="Normal 2 3 2 17" xfId="225" xr:uid="{C9D97D60-9447-4985-B948-50F8F9B7EC4A}"/>
    <cellStyle name="Normal 2 3 2 18" xfId="238" xr:uid="{683FC170-2724-4C0E-BC47-B6AF392AB38E}"/>
    <cellStyle name="Normal 2 3 2 19" xfId="251" xr:uid="{82D41A70-35AD-48E9-AFA9-889FC18F10CA}"/>
    <cellStyle name="Normal 2 3 2 2" xfId="48" xr:uid="{9DC46398-AA2A-4E5C-8006-468996E5D31E}"/>
    <cellStyle name="Normal 2 3 2 2 10" xfId="114" xr:uid="{9A9AC361-0A9A-4121-9B80-2980E8A67028}"/>
    <cellStyle name="Normal 2 3 2 2 10 10" xfId="23346" xr:uid="{2A9840E5-36F2-4AA7-9A7C-42230594A5F8}"/>
    <cellStyle name="Normal 2 3 2 2 10 11" xfId="43714" xr:uid="{96AF56A6-2822-4B5D-BF3E-6FC5CB6F9366}"/>
    <cellStyle name="Normal 2 3 2 2 10 2" xfId="1437" xr:uid="{76CA65D3-6BCB-40FB-8C63-8C911B664F5B}"/>
    <cellStyle name="Normal 2 3 2 2 10 2 10" xfId="44297" xr:uid="{B9159C94-A9F3-45AF-8799-43DA96321972}"/>
    <cellStyle name="Normal 2 3 2 2 10 2 2" xfId="4076" xr:uid="{F6CAEF0D-6903-406B-B0C7-3FBC7718240C}"/>
    <cellStyle name="Normal 2 3 2 2 10 2 2 2" xfId="6936" xr:uid="{B150EF8B-F5BD-4086-BE3B-DA355C0A5B7A}"/>
    <cellStyle name="Normal 2 3 2 2 10 2 2 2 2" xfId="15578" xr:uid="{480FE12B-6EC8-4C5C-9ADC-1CFCC7F979E7}"/>
    <cellStyle name="Normal 2 3 2 2 10 2 2 2 2 2" xfId="35946" xr:uid="{5095537D-9E2E-4B5D-89BD-012511310BEF}"/>
    <cellStyle name="Normal 2 3 2 2 10 2 2 2 3" xfId="22365" xr:uid="{072DD93A-A8DA-4F39-8290-A4DCBC1673D5}"/>
    <cellStyle name="Normal 2 3 2 2 10 2 2 2 3 2" xfId="42733" xr:uid="{C131073D-A7B6-4472-BD10-C9BB222BD5D4}"/>
    <cellStyle name="Normal 2 3 2 2 10 2 2 2 4" xfId="29154" xr:uid="{018A1436-1343-482E-9BF4-9A39D2534C6B}"/>
    <cellStyle name="Normal 2 3 2 2 10 2 2 2 5" xfId="49522" xr:uid="{34E2BAEF-2598-4387-BDDB-E55C5EB7D24E}"/>
    <cellStyle name="Normal 2 3 2 2 10 2 2 3" xfId="12730" xr:uid="{B68658BB-897D-4299-9546-1D1C1E6242BB}"/>
    <cellStyle name="Normal 2 3 2 2 10 2 2 3 2" xfId="33098" xr:uid="{FF5E644F-B895-421F-BFAA-B596E01DA06C}"/>
    <cellStyle name="Normal 2 3 2 2 10 2 2 4" xfId="19517" xr:uid="{9DEDF00A-70F0-4562-BA29-4EBFB64160B0}"/>
    <cellStyle name="Normal 2 3 2 2 10 2 2 4 2" xfId="39885" xr:uid="{38386472-A7B5-425B-B704-9223FFED367A}"/>
    <cellStyle name="Normal 2 3 2 2 10 2 2 5" xfId="26306" xr:uid="{F2D5E0F8-66F2-416D-A4CA-9CAAE4506BE3}"/>
    <cellStyle name="Normal 2 3 2 2 10 2 2 6" xfId="46674" xr:uid="{2C9DCE65-6533-4ACB-964F-FA060A643211}"/>
    <cellStyle name="Normal 2 3 2 2 10 2 2_Exec Drivers" xfId="9097" xr:uid="{19EBB9B7-28E7-4326-87F7-50A943865076}"/>
    <cellStyle name="Normal 2 3 2 2 10 2 3" xfId="4800" xr:uid="{69E09763-EEBD-4D11-9CA4-D53E9C904E22}"/>
    <cellStyle name="Normal 2 3 2 2 10 2 3 2" xfId="7648" xr:uid="{4515B64A-94F8-4AAC-BA99-EC2D15D2CF6C}"/>
    <cellStyle name="Normal 2 3 2 2 10 2 3 2 2" xfId="16290" xr:uid="{1009DB58-814B-4C91-BF9B-6189C76D63F2}"/>
    <cellStyle name="Normal 2 3 2 2 10 2 3 2 2 2" xfId="36658" xr:uid="{4E059514-FA70-4F87-88C2-5945D6451487}"/>
    <cellStyle name="Normal 2 3 2 2 10 2 3 2 3" xfId="23077" xr:uid="{C21201C3-2A04-49D6-A60C-B6FFB3BA4270}"/>
    <cellStyle name="Normal 2 3 2 2 10 2 3 2 3 2" xfId="43445" xr:uid="{5A2E3E28-CD70-4AE4-8E5E-5C8BA1FAF57F}"/>
    <cellStyle name="Normal 2 3 2 2 10 2 3 2 4" xfId="29866" xr:uid="{5E2A8E98-8E52-4A52-A836-FBB9BD6CB708}"/>
    <cellStyle name="Normal 2 3 2 2 10 2 3 2 5" xfId="50234" xr:uid="{BB5881AA-1B47-4B62-B1CA-AE8E4F208ADE}"/>
    <cellStyle name="Normal 2 3 2 2 10 2 3 3" xfId="13442" xr:uid="{E9557A78-21C9-4A83-A974-AC60AA0A6FC9}"/>
    <cellStyle name="Normal 2 3 2 2 10 2 3 3 2" xfId="33810" xr:uid="{E06B9DE3-6393-4DFE-B956-D06F741ACF97}"/>
    <cellStyle name="Normal 2 3 2 2 10 2 3 4" xfId="20229" xr:uid="{A7D8EA67-235A-4CFE-BF22-262396FCEA66}"/>
    <cellStyle name="Normal 2 3 2 2 10 2 3 4 2" xfId="40597" xr:uid="{7E3710B9-43F7-4678-A985-DC73787DFE60}"/>
    <cellStyle name="Normal 2 3 2 2 10 2 3 5" xfId="27018" xr:uid="{865B55D5-6606-49AC-836E-F48E5AA5ACE4}"/>
    <cellStyle name="Normal 2 3 2 2 10 2 3 6" xfId="47386" xr:uid="{BB3D4D66-3B3D-4559-9E6C-670D1AD06771}"/>
    <cellStyle name="Normal 2 3 2 2 10 2 4" xfId="3328" xr:uid="{F7FC4947-3160-4E81-AA81-1710B805042F}"/>
    <cellStyle name="Normal 2 3 2 2 10 2 4 2" xfId="6224" xr:uid="{B7797B5A-BF4C-411F-98F7-6873246DB07E}"/>
    <cellStyle name="Normal 2 3 2 2 10 2 4 2 2" xfId="14866" xr:uid="{4C54BE82-D02B-40D3-BD73-4A868D1DFE80}"/>
    <cellStyle name="Normal 2 3 2 2 10 2 4 2 2 2" xfId="35234" xr:uid="{69DBCA89-3AC7-48E1-A129-EF1261181F2F}"/>
    <cellStyle name="Normal 2 3 2 2 10 2 4 2 3" xfId="21653" xr:uid="{814A4268-DB76-481F-9515-605196D588EA}"/>
    <cellStyle name="Normal 2 3 2 2 10 2 4 2 3 2" xfId="42021" xr:uid="{05D20656-D37F-4068-B78E-5C493CAB8932}"/>
    <cellStyle name="Normal 2 3 2 2 10 2 4 2 4" xfId="28442" xr:uid="{4349C764-C5FF-4CBF-952F-C33718ADB66C}"/>
    <cellStyle name="Normal 2 3 2 2 10 2 4 2 5" xfId="48810" xr:uid="{F152C7F1-489F-45EB-BD54-2FBEECAA7096}"/>
    <cellStyle name="Normal 2 3 2 2 10 2 4 3" xfId="12018" xr:uid="{82486590-CA85-4E60-B12C-209A59254EB2}"/>
    <cellStyle name="Normal 2 3 2 2 10 2 4 3 2" xfId="32386" xr:uid="{B077AF98-690E-4EA3-ADAA-3C4E5D4E466A}"/>
    <cellStyle name="Normal 2 3 2 2 10 2 4 4" xfId="18805" xr:uid="{8E631938-5916-4783-80AA-C2714C618274}"/>
    <cellStyle name="Normal 2 3 2 2 10 2 4 4 2" xfId="39173" xr:uid="{D3F5067E-5C64-41FF-A4A0-F6B2A961D80D}"/>
    <cellStyle name="Normal 2 3 2 2 10 2 4 5" xfId="25594" xr:uid="{DFF485CF-3997-4252-B585-F009704602B1}"/>
    <cellStyle name="Normal 2 3 2 2 10 2 4 6" xfId="45962" xr:uid="{7459E746-4B2F-4714-9256-664A0B8E972E}"/>
    <cellStyle name="Normal 2 3 2 2 10 2 5" xfId="5512" xr:uid="{609F2D00-E181-4DFC-AAF9-7B40E90FAC41}"/>
    <cellStyle name="Normal 2 3 2 2 10 2 5 2" xfId="14154" xr:uid="{5AF368DD-5A7A-4CBA-8724-5EDD826EFB79}"/>
    <cellStyle name="Normal 2 3 2 2 10 2 5 2 2" xfId="34522" xr:uid="{986C2EEE-D0B5-4DBC-A632-A43AFF0598AD}"/>
    <cellStyle name="Normal 2 3 2 2 10 2 5 3" xfId="20941" xr:uid="{E0B25A5D-76FF-48EE-B8CF-F6E7C3BEA86B}"/>
    <cellStyle name="Normal 2 3 2 2 10 2 5 3 2" xfId="41309" xr:uid="{136A8BCE-E3C0-4103-9227-A5A48A4507F3}"/>
    <cellStyle name="Normal 2 3 2 2 10 2 5 4" xfId="27730" xr:uid="{9D8D1BE1-F3F9-4C4B-959D-8F3424176DC8}"/>
    <cellStyle name="Normal 2 3 2 2 10 2 5 5" xfId="48098" xr:uid="{C25EBB40-1A5C-4FD8-969F-B1D82A13F0E7}"/>
    <cellStyle name="Normal 2 3 2 2 10 2 6" xfId="2579" xr:uid="{E3E84145-12E9-4355-8846-EB28B5A5A778}"/>
    <cellStyle name="Normal 2 3 2 2 10 2 6 2" xfId="11306" xr:uid="{4656235E-2C2C-4C92-A418-8EF9CF659D58}"/>
    <cellStyle name="Normal 2 3 2 2 10 2 6 2 2" xfId="31674" xr:uid="{BC8999EF-8E19-4C33-A38A-B95E13001A71}"/>
    <cellStyle name="Normal 2 3 2 2 10 2 6 3" xfId="18093" xr:uid="{F8A3514B-8616-482D-947A-B7AE4F062304}"/>
    <cellStyle name="Normal 2 3 2 2 10 2 6 3 2" xfId="38461" xr:uid="{7A399800-2B8D-412B-A82D-15899812FFEB}"/>
    <cellStyle name="Normal 2 3 2 2 10 2 6 4" xfId="24882" xr:uid="{CC388616-DBE8-421E-BD67-E53DE13685F2}"/>
    <cellStyle name="Normal 2 3 2 2 10 2 6 5" xfId="45250" xr:uid="{DCD8292F-E1D8-4F00-8895-0C922A987E6A}"/>
    <cellStyle name="Normal 2 3 2 2 10 2 7" xfId="10353" xr:uid="{AF047438-90BB-4119-97D7-ECF0FE019794}"/>
    <cellStyle name="Normal 2 3 2 2 10 2 7 2" xfId="30721" xr:uid="{32216028-6949-479B-9434-E4E2142EE0E6}"/>
    <cellStyle name="Normal 2 3 2 2 10 2 8" xfId="17140" xr:uid="{CF3D2C0D-FE35-4183-B886-45798EE8EB9D}"/>
    <cellStyle name="Normal 2 3 2 2 10 2 8 2" xfId="37508" xr:uid="{CC67B427-3A9E-49D8-9AD2-70C20CEE56F8}"/>
    <cellStyle name="Normal 2 3 2 2 10 2 9" xfId="23929" xr:uid="{7338E260-6AE0-43A1-9AE2-0A0310348A0F}"/>
    <cellStyle name="Normal 2 3 2 2 10 2_Exec Drivers" xfId="9389" xr:uid="{C74D1CAA-0BF9-428B-A656-E2E1CE126961}"/>
    <cellStyle name="Normal 2 3 2 2 10 3" xfId="3663" xr:uid="{0A6663B6-B843-4673-8F43-7C34A46AF2A0}"/>
    <cellStyle name="Normal 2 3 2 2 10 3 2" xfId="6547" xr:uid="{5DD1253F-7049-43B8-910F-E3D977B96ED0}"/>
    <cellStyle name="Normal 2 3 2 2 10 3 2 2" xfId="15189" xr:uid="{CE3BAB28-233E-43E1-8A6D-0ABA4E06BED2}"/>
    <cellStyle name="Normal 2 3 2 2 10 3 2 2 2" xfId="35557" xr:uid="{EA8BC0B0-9C8C-41A4-B796-0B96D5F7723C}"/>
    <cellStyle name="Normal 2 3 2 2 10 3 2 3" xfId="21976" xr:uid="{C9B1FBD7-ED2A-44EA-995B-91E6247D00E5}"/>
    <cellStyle name="Normal 2 3 2 2 10 3 2 3 2" xfId="42344" xr:uid="{4A1C5A95-FDBC-4DD3-ACE7-4F22E2189390}"/>
    <cellStyle name="Normal 2 3 2 2 10 3 2 4" xfId="28765" xr:uid="{50FDE422-47DF-4EBF-A83B-15A717AE1C58}"/>
    <cellStyle name="Normal 2 3 2 2 10 3 2 5" xfId="49133" xr:uid="{22C3AA90-EA3C-42C6-96B5-772904DBE391}"/>
    <cellStyle name="Normal 2 3 2 2 10 3 3" xfId="12341" xr:uid="{A163CB9A-0016-4FD7-8AD2-EBA245656939}"/>
    <cellStyle name="Normal 2 3 2 2 10 3 3 2" xfId="32709" xr:uid="{B9BA027F-6CE7-4E8E-AA42-32982F64B1C2}"/>
    <cellStyle name="Normal 2 3 2 2 10 3 4" xfId="19128" xr:uid="{CD6134A5-1F59-4BFD-94A3-75CEE55BD5FC}"/>
    <cellStyle name="Normal 2 3 2 2 10 3 4 2" xfId="39496" xr:uid="{2B994C28-F85C-457B-A0ED-55C84CF82C93}"/>
    <cellStyle name="Normal 2 3 2 2 10 3 5" xfId="25917" xr:uid="{DBEDE2A3-0847-46A0-BD82-A5DC91F76919}"/>
    <cellStyle name="Normal 2 3 2 2 10 3 6" xfId="46285" xr:uid="{48E49FF8-E881-489B-8CEE-7CE1DA10C9C8}"/>
    <cellStyle name="Normal 2 3 2 2 10 3_Exec Drivers" xfId="8663" xr:uid="{ADFE610F-6C35-4A50-8888-40FD0C290481}"/>
    <cellStyle name="Normal 2 3 2 2 10 4" xfId="4411" xr:uid="{900E7201-5407-4CF9-9CEF-7513DA29592B}"/>
    <cellStyle name="Normal 2 3 2 2 10 4 2" xfId="7259" xr:uid="{E54606D4-A40A-4B54-816E-F7523C26CE09}"/>
    <cellStyle name="Normal 2 3 2 2 10 4 2 2" xfId="15901" xr:uid="{586EA949-A484-4F50-A9D0-F13E6E710976}"/>
    <cellStyle name="Normal 2 3 2 2 10 4 2 2 2" xfId="36269" xr:uid="{DC66A340-AA61-4807-8159-40E8B2FA9E5E}"/>
    <cellStyle name="Normal 2 3 2 2 10 4 2 3" xfId="22688" xr:uid="{46DF3E26-7DAE-4979-8053-FAB96739C347}"/>
    <cellStyle name="Normal 2 3 2 2 10 4 2 3 2" xfId="43056" xr:uid="{B23082E1-35AB-4338-9121-B62B981299B9}"/>
    <cellStyle name="Normal 2 3 2 2 10 4 2 4" xfId="29477" xr:uid="{E9530C97-513D-407D-8F3A-05D7E0D2DBFE}"/>
    <cellStyle name="Normal 2 3 2 2 10 4 2 5" xfId="49845" xr:uid="{D1AC55D4-3194-42F8-A3FA-EBB68BB78528}"/>
    <cellStyle name="Normal 2 3 2 2 10 4 3" xfId="13053" xr:uid="{DDDC2116-1CEE-448D-AF20-3DE45F0F2417}"/>
    <cellStyle name="Normal 2 3 2 2 10 4 3 2" xfId="33421" xr:uid="{81EB4B5A-0B0A-4A18-A422-5AD244FC378F}"/>
    <cellStyle name="Normal 2 3 2 2 10 4 4" xfId="19840" xr:uid="{FFAA61C1-3A87-460B-9DAC-DB2215A0AAFD}"/>
    <cellStyle name="Normal 2 3 2 2 10 4 4 2" xfId="40208" xr:uid="{DD28BE48-A399-474D-80EA-9A4E8996B9F7}"/>
    <cellStyle name="Normal 2 3 2 2 10 4 5" xfId="26629" xr:uid="{1D0D4262-FEB8-4499-9E3B-3C88581AB052}"/>
    <cellStyle name="Normal 2 3 2 2 10 4 6" xfId="46997" xr:uid="{CF0FEC5C-0D34-44B4-8DFC-AFCFA78B1B47}"/>
    <cellStyle name="Normal 2 3 2 2 10 5" xfId="2915" xr:uid="{56D56C45-5CC5-4212-A5F5-D3A061443EA6}"/>
    <cellStyle name="Normal 2 3 2 2 10 5 2" xfId="5835" xr:uid="{24E96340-751E-46AD-A171-94DCCFC4BE45}"/>
    <cellStyle name="Normal 2 3 2 2 10 5 2 2" xfId="14477" xr:uid="{4C61C9EB-3446-484A-ABE4-31B26681AF9A}"/>
    <cellStyle name="Normal 2 3 2 2 10 5 2 2 2" xfId="34845" xr:uid="{B1FDB83C-660B-4C4D-A5C4-E7320E2D69C3}"/>
    <cellStyle name="Normal 2 3 2 2 10 5 2 3" xfId="21264" xr:uid="{790DDB4F-214A-4C81-89E9-21180D3026FD}"/>
    <cellStyle name="Normal 2 3 2 2 10 5 2 3 2" xfId="41632" xr:uid="{FE183A92-92CD-4A7A-B92D-DE839ADC9D5F}"/>
    <cellStyle name="Normal 2 3 2 2 10 5 2 4" xfId="28053" xr:uid="{E0D6BB05-E216-4AB7-B727-55AC93CB5464}"/>
    <cellStyle name="Normal 2 3 2 2 10 5 2 5" xfId="48421" xr:uid="{B1E60940-3979-4217-B87E-C51D674CF15B}"/>
    <cellStyle name="Normal 2 3 2 2 10 5 3" xfId="11629" xr:uid="{2C96507B-2D1C-4770-92FF-7F765E98AF6E}"/>
    <cellStyle name="Normal 2 3 2 2 10 5 3 2" xfId="31997" xr:uid="{8F57909A-7948-41D0-9661-A1290A530B77}"/>
    <cellStyle name="Normal 2 3 2 2 10 5 4" xfId="18416" xr:uid="{DDBCEFB3-A333-4A32-86F5-264C4CC74394}"/>
    <cellStyle name="Normal 2 3 2 2 10 5 4 2" xfId="38784" xr:uid="{60BAEBFC-22F0-4356-B7A3-053A57717E78}"/>
    <cellStyle name="Normal 2 3 2 2 10 5 5" xfId="25205" xr:uid="{AAE43952-E7DC-4470-B58C-FFB0E88FE145}"/>
    <cellStyle name="Normal 2 3 2 2 10 5 6" xfId="45573" xr:uid="{F051E6B7-5468-4A59-BF7E-3BD60C7287E6}"/>
    <cellStyle name="Normal 2 3 2 2 10 6" xfId="5123" xr:uid="{641E2685-2164-423E-B634-3DB41CA395B4}"/>
    <cellStyle name="Normal 2 3 2 2 10 6 2" xfId="13765" xr:uid="{C8665F9A-A9A1-4F11-8FB2-B105E7FD1E65}"/>
    <cellStyle name="Normal 2 3 2 2 10 6 2 2" xfId="34133" xr:uid="{717EB654-822C-4052-8C68-DA951B509C2F}"/>
    <cellStyle name="Normal 2 3 2 2 10 6 3" xfId="20552" xr:uid="{DAB0B5FA-3859-41D7-BF6D-C3831114BA4A}"/>
    <cellStyle name="Normal 2 3 2 2 10 6 3 2" xfId="40920" xr:uid="{04305BB2-8482-48C6-9826-D5AF2B095311}"/>
    <cellStyle name="Normal 2 3 2 2 10 6 4" xfId="27341" xr:uid="{E37415A7-E506-481C-AB48-FC5F0CF3325D}"/>
    <cellStyle name="Normal 2 3 2 2 10 6 5" xfId="47709" xr:uid="{E35DA84E-905A-493E-93BF-1E760EBE303B}"/>
    <cellStyle name="Normal 2 3 2 2 10 7" xfId="2046" xr:uid="{BEFD2316-6A90-42C3-86FD-ACB27672E450}"/>
    <cellStyle name="Normal 2 3 2 2 10 7 2" xfId="10917" xr:uid="{02B81F70-3043-4DA2-8B53-892682A91C1D}"/>
    <cellStyle name="Normal 2 3 2 2 10 7 2 2" xfId="31285" xr:uid="{D017B638-7971-4733-BDD4-E71DB14F4166}"/>
    <cellStyle name="Normal 2 3 2 2 10 7 3" xfId="17704" xr:uid="{CD425F86-D888-45F6-9899-9361B628D014}"/>
    <cellStyle name="Normal 2 3 2 2 10 7 3 2" xfId="38072" xr:uid="{49BCBC70-B6F0-4EA1-8141-3827CAD3793D}"/>
    <cellStyle name="Normal 2 3 2 2 10 7 4" xfId="24493" xr:uid="{52C3C1B7-C22B-48C1-B1D4-B3713FF72EBF}"/>
    <cellStyle name="Normal 2 3 2 2 10 7 5" xfId="44861" xr:uid="{6A05ADBF-68FF-4C73-8625-45F129F03449}"/>
    <cellStyle name="Normal 2 3 2 2 10 8" xfId="9769" xr:uid="{B5D43439-89C0-49E1-BC74-444D6B2BE3FB}"/>
    <cellStyle name="Normal 2 3 2 2 10 8 2" xfId="30137" xr:uid="{71B86C7A-11FE-4D2D-AA97-3EB9B12CFC5F}"/>
    <cellStyle name="Normal 2 3 2 2 10 9" xfId="16557" xr:uid="{6D9569DE-81E5-4396-BDEA-41D4AB2370CA}"/>
    <cellStyle name="Normal 2 3 2 2 10 9 2" xfId="36925" xr:uid="{EF877C64-A9D6-4913-9A16-493FA8664327}"/>
    <cellStyle name="Normal 2 3 2 2 10_Exec Drivers" xfId="1925" xr:uid="{2D8C8912-05EB-41FD-97C9-BD9ECAE0AC74}"/>
    <cellStyle name="Normal 2 3 2 2 11" xfId="127" xr:uid="{EA9804B5-077F-4FA3-A430-955C1D5FC887}"/>
    <cellStyle name="Normal 2 3 2 2 11 10" xfId="23353" xr:uid="{15266C43-3D51-408C-9E8D-944511AFCA34}"/>
    <cellStyle name="Normal 2 3 2 2 11 11" xfId="43721" xr:uid="{68F1E871-10C0-48B8-A651-20782EB96E94}"/>
    <cellStyle name="Normal 2 3 2 2 11 2" xfId="1444" xr:uid="{35E24230-F846-4EBB-B034-2B8EFE7277A6}"/>
    <cellStyle name="Normal 2 3 2 2 11 2 10" xfId="44304" xr:uid="{22D73DFC-ADE8-4545-9AFC-1425FE074EC8}"/>
    <cellStyle name="Normal 2 3 2 2 11 2 2" xfId="4069" xr:uid="{02D36275-3AE6-4454-B998-5972D08EB72D}"/>
    <cellStyle name="Normal 2 3 2 2 11 2 2 2" xfId="6929" xr:uid="{177EE353-34BD-4C9C-BCDD-69F13564C92C}"/>
    <cellStyle name="Normal 2 3 2 2 11 2 2 2 2" xfId="15571" xr:uid="{0C64937B-2F53-45A4-B97F-814B1BB2ABF9}"/>
    <cellStyle name="Normal 2 3 2 2 11 2 2 2 2 2" xfId="35939" xr:uid="{0D10A9BE-9769-480D-940C-285B575D7C1F}"/>
    <cellStyle name="Normal 2 3 2 2 11 2 2 2 3" xfId="22358" xr:uid="{98C7F8E5-B478-4C59-BF40-4A1FCFB71233}"/>
    <cellStyle name="Normal 2 3 2 2 11 2 2 2 3 2" xfId="42726" xr:uid="{4E01960F-DE3B-4C99-A8A9-E592FD33AD0D}"/>
    <cellStyle name="Normal 2 3 2 2 11 2 2 2 4" xfId="29147" xr:uid="{9084B9FF-F277-4BDA-A456-36CC797BD22A}"/>
    <cellStyle name="Normal 2 3 2 2 11 2 2 2 5" xfId="49515" xr:uid="{C728E641-F546-4B2C-8F0E-B1EE9B66B9C5}"/>
    <cellStyle name="Normal 2 3 2 2 11 2 2 3" xfId="12723" xr:uid="{5C620208-C2E9-408A-B130-5842869DF128}"/>
    <cellStyle name="Normal 2 3 2 2 11 2 2 3 2" xfId="33091" xr:uid="{95A3D9CC-5A60-45E0-9D84-F6B38BC62204}"/>
    <cellStyle name="Normal 2 3 2 2 11 2 2 4" xfId="19510" xr:uid="{C13C2BF5-7EF3-4B17-8991-86347BA750F5}"/>
    <cellStyle name="Normal 2 3 2 2 11 2 2 4 2" xfId="39878" xr:uid="{33114F08-482C-4A0B-8479-0BC44CD664D5}"/>
    <cellStyle name="Normal 2 3 2 2 11 2 2 5" xfId="26299" xr:uid="{D3210454-8313-4BA5-A6C8-A9090BD5882A}"/>
    <cellStyle name="Normal 2 3 2 2 11 2 2 6" xfId="46667" xr:uid="{3053E22A-DA95-4D00-9D18-C34F631ED0C8}"/>
    <cellStyle name="Normal 2 3 2 2 11 2 2_Exec Drivers" xfId="8763" xr:uid="{EEA70640-7341-495D-BF62-D968B09CB37D}"/>
    <cellStyle name="Normal 2 3 2 2 11 2 3" xfId="4793" xr:uid="{ED8B8ECE-8B54-402A-A2AC-CA867C593A7E}"/>
    <cellStyle name="Normal 2 3 2 2 11 2 3 2" xfId="7641" xr:uid="{8D94E9A2-2003-45FF-9892-7E1BF0E64C96}"/>
    <cellStyle name="Normal 2 3 2 2 11 2 3 2 2" xfId="16283" xr:uid="{A6C1CDBE-0933-4DC6-AAEE-D6BCFD041B55}"/>
    <cellStyle name="Normal 2 3 2 2 11 2 3 2 2 2" xfId="36651" xr:uid="{507E8788-9FB6-40DC-BE92-12D8C41E7D52}"/>
    <cellStyle name="Normal 2 3 2 2 11 2 3 2 3" xfId="23070" xr:uid="{0688DD4F-8407-4DC8-8D95-5CCD6C94EB89}"/>
    <cellStyle name="Normal 2 3 2 2 11 2 3 2 3 2" xfId="43438" xr:uid="{235E45DC-707A-4AC1-A420-522D16A2C137}"/>
    <cellStyle name="Normal 2 3 2 2 11 2 3 2 4" xfId="29859" xr:uid="{98D00C1D-3E30-403E-970E-D420C3258270}"/>
    <cellStyle name="Normal 2 3 2 2 11 2 3 2 5" xfId="50227" xr:uid="{36946EBE-9D1F-4CE8-B302-BDB55F7A2990}"/>
    <cellStyle name="Normal 2 3 2 2 11 2 3 3" xfId="13435" xr:uid="{E0BA1CA6-E886-42D5-83EA-CCF6E2B8A19F}"/>
    <cellStyle name="Normal 2 3 2 2 11 2 3 3 2" xfId="33803" xr:uid="{54943AAE-5B80-4FC9-A4BA-65E40033FEFB}"/>
    <cellStyle name="Normal 2 3 2 2 11 2 3 4" xfId="20222" xr:uid="{41FDF6DC-256A-4F5D-ABCA-1052B9D07FA0}"/>
    <cellStyle name="Normal 2 3 2 2 11 2 3 4 2" xfId="40590" xr:uid="{D9FBB99A-FE2D-4466-8441-E8A51A2B5B7A}"/>
    <cellStyle name="Normal 2 3 2 2 11 2 3 5" xfId="27011" xr:uid="{337DFF9B-CF37-45D0-B215-958DE11C081D}"/>
    <cellStyle name="Normal 2 3 2 2 11 2 3 6" xfId="47379" xr:uid="{93877BC4-D178-4050-B01E-AE0FFC51C1AF}"/>
    <cellStyle name="Normal 2 3 2 2 11 2 4" xfId="3321" xr:uid="{98176766-8440-49DF-9AFF-728968514E66}"/>
    <cellStyle name="Normal 2 3 2 2 11 2 4 2" xfId="6217" xr:uid="{558AC127-3BA6-4431-BAB7-4337C23DF82C}"/>
    <cellStyle name="Normal 2 3 2 2 11 2 4 2 2" xfId="14859" xr:uid="{9931B9FF-B038-4DEF-8269-C01F177686EA}"/>
    <cellStyle name="Normal 2 3 2 2 11 2 4 2 2 2" xfId="35227" xr:uid="{0D01272D-B13D-467D-952A-C12404748956}"/>
    <cellStyle name="Normal 2 3 2 2 11 2 4 2 3" xfId="21646" xr:uid="{318A819C-EA81-4A4A-9281-D046F523FDB8}"/>
    <cellStyle name="Normal 2 3 2 2 11 2 4 2 3 2" xfId="42014" xr:uid="{9CBF036A-FD8D-46EE-8D55-B3C17632E909}"/>
    <cellStyle name="Normal 2 3 2 2 11 2 4 2 4" xfId="28435" xr:uid="{77F5C28F-C74B-4472-9BFF-65C74EF23E37}"/>
    <cellStyle name="Normal 2 3 2 2 11 2 4 2 5" xfId="48803" xr:uid="{70E574F9-666D-4221-B34F-CFB10382218B}"/>
    <cellStyle name="Normal 2 3 2 2 11 2 4 3" xfId="12011" xr:uid="{1B98ECDE-BE42-455C-AB88-EF78D1CDF7ED}"/>
    <cellStyle name="Normal 2 3 2 2 11 2 4 3 2" xfId="32379" xr:uid="{D215372A-E1B6-48D2-A945-14EE464F281C}"/>
    <cellStyle name="Normal 2 3 2 2 11 2 4 4" xfId="18798" xr:uid="{17587CCA-5C0E-4BC6-92F8-5EEF9FBF7075}"/>
    <cellStyle name="Normal 2 3 2 2 11 2 4 4 2" xfId="39166" xr:uid="{3E824EE5-6568-473A-A0D9-2C000BB3E284}"/>
    <cellStyle name="Normal 2 3 2 2 11 2 4 5" xfId="25587" xr:uid="{C4E34F08-FB9D-4E10-8549-284013136D89}"/>
    <cellStyle name="Normal 2 3 2 2 11 2 4 6" xfId="45955" xr:uid="{0EC1127F-E2D5-4B22-9125-1F3C38F8406B}"/>
    <cellStyle name="Normal 2 3 2 2 11 2 5" xfId="5505" xr:uid="{DC3940C8-D04F-4C27-9752-90E1A3F798C5}"/>
    <cellStyle name="Normal 2 3 2 2 11 2 5 2" xfId="14147" xr:uid="{25D0D647-6004-4064-B6A1-8E60E705C9D2}"/>
    <cellStyle name="Normal 2 3 2 2 11 2 5 2 2" xfId="34515" xr:uid="{D7B0842F-F341-4DC4-98B4-1AC83C647738}"/>
    <cellStyle name="Normal 2 3 2 2 11 2 5 3" xfId="20934" xr:uid="{E50E21AD-325F-4F1F-BCA1-AA6D34634268}"/>
    <cellStyle name="Normal 2 3 2 2 11 2 5 3 2" xfId="41302" xr:uid="{0CB23AC5-07DA-44FE-AD36-FD08F611AB0C}"/>
    <cellStyle name="Normal 2 3 2 2 11 2 5 4" xfId="27723" xr:uid="{8801CE90-87F7-4040-9EB5-7E2FD90AEAE5}"/>
    <cellStyle name="Normal 2 3 2 2 11 2 5 5" xfId="48091" xr:uid="{C7C97056-1DAD-45E8-B943-511B3639E0E1}"/>
    <cellStyle name="Normal 2 3 2 2 11 2 6" xfId="2572" xr:uid="{7796FFCC-1EE6-407A-9234-A45CE0F70762}"/>
    <cellStyle name="Normal 2 3 2 2 11 2 6 2" xfId="11299" xr:uid="{960C98D9-04CD-405D-A0F5-9450DC8CC137}"/>
    <cellStyle name="Normal 2 3 2 2 11 2 6 2 2" xfId="31667" xr:uid="{BCDEBE5F-FB41-4B53-ABAB-EFF8A74CBB6F}"/>
    <cellStyle name="Normal 2 3 2 2 11 2 6 3" xfId="18086" xr:uid="{8378C40F-CD2C-444B-B786-A502AD8043CB}"/>
    <cellStyle name="Normal 2 3 2 2 11 2 6 3 2" xfId="38454" xr:uid="{EF3DBB3D-0E26-4EEB-A430-50A0BA9A779F}"/>
    <cellStyle name="Normal 2 3 2 2 11 2 6 4" xfId="24875" xr:uid="{B375456D-E770-4422-985D-E60ED00CF13F}"/>
    <cellStyle name="Normal 2 3 2 2 11 2 6 5" xfId="45243" xr:uid="{A5ED8CDA-12A8-45D0-A09D-584317E503F2}"/>
    <cellStyle name="Normal 2 3 2 2 11 2 7" xfId="10360" xr:uid="{2183757A-7725-44C7-9A25-D76AEA34D017}"/>
    <cellStyle name="Normal 2 3 2 2 11 2 7 2" xfId="30728" xr:uid="{D3FDE23F-3030-4328-B7DE-90E18AD5C9CF}"/>
    <cellStyle name="Normal 2 3 2 2 11 2 8" xfId="17147" xr:uid="{40ADCDA6-990F-4BA6-B841-D258A2467574}"/>
    <cellStyle name="Normal 2 3 2 2 11 2 8 2" xfId="37515" xr:uid="{28B251CB-100A-4CB3-84CA-5D3BE9585F34}"/>
    <cellStyle name="Normal 2 3 2 2 11 2 9" xfId="23936" xr:uid="{0B2428FF-8A6A-4D03-BB81-FE41346AB7C8}"/>
    <cellStyle name="Normal 2 3 2 2 11 2_Exec Drivers" xfId="8936" xr:uid="{19DA881C-B7C2-43B9-83FE-8E9C32A97346}"/>
    <cellStyle name="Normal 2 3 2 2 11 3" xfId="3664" xr:uid="{A70E2996-2A6B-47E0-B90A-00092C5E0491}"/>
    <cellStyle name="Normal 2 3 2 2 11 3 2" xfId="6548" xr:uid="{09868017-613D-40B1-A0C1-247249042B49}"/>
    <cellStyle name="Normal 2 3 2 2 11 3 2 2" xfId="15190" xr:uid="{80884E06-D1D0-4CBD-ABBB-2A5001CE13F9}"/>
    <cellStyle name="Normal 2 3 2 2 11 3 2 2 2" xfId="35558" xr:uid="{A4658B5F-5F2F-4E4D-A915-E367E8135E2F}"/>
    <cellStyle name="Normal 2 3 2 2 11 3 2 3" xfId="21977" xr:uid="{EE5B57B0-ECC5-4EDE-BD36-617EB4A77114}"/>
    <cellStyle name="Normal 2 3 2 2 11 3 2 3 2" xfId="42345" xr:uid="{97B0605D-590C-48E0-8B1D-B97FA206C8E2}"/>
    <cellStyle name="Normal 2 3 2 2 11 3 2 4" xfId="28766" xr:uid="{12064371-B6EC-4792-97C5-92C383B6FD21}"/>
    <cellStyle name="Normal 2 3 2 2 11 3 2 5" xfId="49134" xr:uid="{FD5AC8EC-F838-483F-B3E8-21FCF94B3FF8}"/>
    <cellStyle name="Normal 2 3 2 2 11 3 3" xfId="12342" xr:uid="{0AF30D7B-7664-4B93-9A0A-2EB1FDE5D2D3}"/>
    <cellStyle name="Normal 2 3 2 2 11 3 3 2" xfId="32710" xr:uid="{5D6DC0BA-7702-4C9B-BB6D-3B565ECC93B8}"/>
    <cellStyle name="Normal 2 3 2 2 11 3 4" xfId="19129" xr:uid="{B7B61A0C-2129-4AFD-949A-4904D60E6A1C}"/>
    <cellStyle name="Normal 2 3 2 2 11 3 4 2" xfId="39497" xr:uid="{1022DA87-140F-4491-B409-AA8BF660607F}"/>
    <cellStyle name="Normal 2 3 2 2 11 3 5" xfId="25918" xr:uid="{94C28176-FA5B-40FA-96AB-5DE7EB26A12D}"/>
    <cellStyle name="Normal 2 3 2 2 11 3 6" xfId="46286" xr:uid="{525B88A1-1994-4F5D-9A4A-2CFBE15918E4}"/>
    <cellStyle name="Normal 2 3 2 2 11 3_Exec Drivers" xfId="8350" xr:uid="{2AD6729B-BA30-48EC-B0C9-DDDD3649D0A2}"/>
    <cellStyle name="Normal 2 3 2 2 11 4" xfId="4412" xr:uid="{C9CD763B-A112-455A-88CB-2A3F41F06B4F}"/>
    <cellStyle name="Normal 2 3 2 2 11 4 2" xfId="7260" xr:uid="{9EBE8801-4ABD-4782-B9A0-26C06393E81D}"/>
    <cellStyle name="Normal 2 3 2 2 11 4 2 2" xfId="15902" xr:uid="{7058D571-4337-41FC-BDE5-C3F05A19B6A6}"/>
    <cellStyle name="Normal 2 3 2 2 11 4 2 2 2" xfId="36270" xr:uid="{4CE8F2BD-A879-4811-BD0C-D8D772C7F92A}"/>
    <cellStyle name="Normal 2 3 2 2 11 4 2 3" xfId="22689" xr:uid="{6CC53E1C-889D-4BB4-AA1A-BF4715183AB6}"/>
    <cellStyle name="Normal 2 3 2 2 11 4 2 3 2" xfId="43057" xr:uid="{F6408E31-800A-428F-A1A5-E92108BE6182}"/>
    <cellStyle name="Normal 2 3 2 2 11 4 2 4" xfId="29478" xr:uid="{E1759DC5-2420-4EC1-A47C-5856119B53CF}"/>
    <cellStyle name="Normal 2 3 2 2 11 4 2 5" xfId="49846" xr:uid="{DCE2B6BE-37E5-44E7-9AB1-745532426748}"/>
    <cellStyle name="Normal 2 3 2 2 11 4 3" xfId="13054" xr:uid="{F25DB52B-CEB5-403B-8011-F8C72D748E05}"/>
    <cellStyle name="Normal 2 3 2 2 11 4 3 2" xfId="33422" xr:uid="{B1B1D1E3-D46E-4A82-B85C-7ECB03D6193D}"/>
    <cellStyle name="Normal 2 3 2 2 11 4 4" xfId="19841" xr:uid="{A45330A2-3599-4A83-A675-76BB6E1B6C9C}"/>
    <cellStyle name="Normal 2 3 2 2 11 4 4 2" xfId="40209" xr:uid="{9F3193C2-6528-4F99-B381-C4987D02BD12}"/>
    <cellStyle name="Normal 2 3 2 2 11 4 5" xfId="26630" xr:uid="{CA250171-B028-4AA4-AC95-8DD7BFB585C7}"/>
    <cellStyle name="Normal 2 3 2 2 11 4 6" xfId="46998" xr:uid="{43F1EDCC-C69A-4652-8610-D0B1423F0366}"/>
    <cellStyle name="Normal 2 3 2 2 11 5" xfId="2916" xr:uid="{8F772304-C837-4A80-BE1F-3C2093C4BF77}"/>
    <cellStyle name="Normal 2 3 2 2 11 5 2" xfId="5836" xr:uid="{54D1EB8A-E5C8-4F74-8CC7-F711AB52D775}"/>
    <cellStyle name="Normal 2 3 2 2 11 5 2 2" xfId="14478" xr:uid="{D06AB6C3-A187-4D81-815B-C4E898C1DD2F}"/>
    <cellStyle name="Normal 2 3 2 2 11 5 2 2 2" xfId="34846" xr:uid="{02367FE2-8B85-4FF2-B363-EE73BB496F5A}"/>
    <cellStyle name="Normal 2 3 2 2 11 5 2 3" xfId="21265" xr:uid="{4F691FDB-F1E7-444F-BC72-CB48FE45B76D}"/>
    <cellStyle name="Normal 2 3 2 2 11 5 2 3 2" xfId="41633" xr:uid="{0CF14D6F-85B7-42C7-8E41-993907C19FA3}"/>
    <cellStyle name="Normal 2 3 2 2 11 5 2 4" xfId="28054" xr:uid="{A5EA928E-7D83-4BDB-BB1C-25E2C96D9279}"/>
    <cellStyle name="Normal 2 3 2 2 11 5 2 5" xfId="48422" xr:uid="{5C312DE1-0D2A-48F0-AB33-B39649D0A85C}"/>
    <cellStyle name="Normal 2 3 2 2 11 5 3" xfId="11630" xr:uid="{AC4A7D2B-D2B5-4FEE-9C65-144B4BD27074}"/>
    <cellStyle name="Normal 2 3 2 2 11 5 3 2" xfId="31998" xr:uid="{3F829262-640E-4628-B480-F66C81D167AC}"/>
    <cellStyle name="Normal 2 3 2 2 11 5 4" xfId="18417" xr:uid="{24C51164-51D9-4411-80A6-3930CD20B80B}"/>
    <cellStyle name="Normal 2 3 2 2 11 5 4 2" xfId="38785" xr:uid="{C2A0EC4C-4974-44A5-8AD6-4ED81C4EA7A0}"/>
    <cellStyle name="Normal 2 3 2 2 11 5 5" xfId="25206" xr:uid="{10AE1141-C5A8-484B-9EB3-5FA7B19F1170}"/>
    <cellStyle name="Normal 2 3 2 2 11 5 6" xfId="45574" xr:uid="{2F844D0E-2233-4349-8954-827678502486}"/>
    <cellStyle name="Normal 2 3 2 2 11 6" xfId="5124" xr:uid="{D88BD6AB-778E-4BF2-ADCA-1F6CE973ECBB}"/>
    <cellStyle name="Normal 2 3 2 2 11 6 2" xfId="13766" xr:uid="{4655069B-6823-434A-9287-162029977F44}"/>
    <cellStyle name="Normal 2 3 2 2 11 6 2 2" xfId="34134" xr:uid="{9C8830F4-2940-4ED3-B94B-6607D9E23B83}"/>
    <cellStyle name="Normal 2 3 2 2 11 6 3" xfId="20553" xr:uid="{291D7806-2BE1-4C24-A2BE-C4A3366EDB50}"/>
    <cellStyle name="Normal 2 3 2 2 11 6 3 2" xfId="40921" xr:uid="{5A0C5694-CEE8-460C-9329-18457217FEA9}"/>
    <cellStyle name="Normal 2 3 2 2 11 6 4" xfId="27342" xr:uid="{3445C15B-BAF3-4D8D-9B48-3C21D481CC4B}"/>
    <cellStyle name="Normal 2 3 2 2 11 6 5" xfId="47710" xr:uid="{EE7AD6E9-E81C-45E8-92E9-997EF0070890}"/>
    <cellStyle name="Normal 2 3 2 2 11 7" xfId="2047" xr:uid="{060FDC05-B29C-4729-B003-7A68706FC174}"/>
    <cellStyle name="Normal 2 3 2 2 11 7 2" xfId="10918" xr:uid="{7BF3D35C-8983-436D-82E2-E7D0130F65C7}"/>
    <cellStyle name="Normal 2 3 2 2 11 7 2 2" xfId="31286" xr:uid="{1A13FEDE-FA0B-4461-80D1-285F83529D1F}"/>
    <cellStyle name="Normal 2 3 2 2 11 7 3" xfId="17705" xr:uid="{16CF057C-B62E-4953-8D20-09292FDC1CA7}"/>
    <cellStyle name="Normal 2 3 2 2 11 7 3 2" xfId="38073" xr:uid="{BB807850-E39F-43CA-8CAD-16339ADA20F0}"/>
    <cellStyle name="Normal 2 3 2 2 11 7 4" xfId="24494" xr:uid="{C93CAC47-25C5-45DB-B167-2E4F68458A72}"/>
    <cellStyle name="Normal 2 3 2 2 11 7 5" xfId="44862" xr:uid="{3E71D9F5-AAF1-4871-80E3-9AF414C81672}"/>
    <cellStyle name="Normal 2 3 2 2 11 8" xfId="9776" xr:uid="{0720E2A5-BAE3-4673-A4B5-252946985523}"/>
    <cellStyle name="Normal 2 3 2 2 11 8 2" xfId="30144" xr:uid="{A9164EF2-14EF-451A-BBC1-0D84E384551E}"/>
    <cellStyle name="Normal 2 3 2 2 11 9" xfId="16564" xr:uid="{494B5493-B576-4ED3-B4B5-63BD5CE8C7FA}"/>
    <cellStyle name="Normal 2 3 2 2 11 9 2" xfId="36932" xr:uid="{E674E6A9-89E0-48EE-8971-EC0053C0AA29}"/>
    <cellStyle name="Normal 2 3 2 2 11_Exec Drivers" xfId="8779" xr:uid="{A8179310-B502-4F4E-A2B9-CA6287406E58}"/>
    <cellStyle name="Normal 2 3 2 2 12" xfId="139" xr:uid="{DE5FF394-A26F-433C-B13D-810B2DAB399A}"/>
    <cellStyle name="Normal 2 3 2 2 12 10" xfId="23359" xr:uid="{CBC265DF-EAD5-4A11-95D8-F2F19C9752A9}"/>
    <cellStyle name="Normal 2 3 2 2 12 11" xfId="43727" xr:uid="{27EFD7BF-E922-4503-BC90-9BC184C6DC52}"/>
    <cellStyle name="Normal 2 3 2 2 12 2" xfId="1450" xr:uid="{E0A530B5-33C2-4F70-8882-4FBC502AF7CF}"/>
    <cellStyle name="Normal 2 3 2 2 12 2 10" xfId="44310" xr:uid="{7496A14F-C64D-4739-99D2-056F69644848}"/>
    <cellStyle name="Normal 2 3 2 2 12 2 2" xfId="4063" xr:uid="{F30012B3-7AD1-4E67-A5CB-CD861A41A985}"/>
    <cellStyle name="Normal 2 3 2 2 12 2 2 2" xfId="6923" xr:uid="{13799A86-4A54-4873-8564-DD40C3C9231E}"/>
    <cellStyle name="Normal 2 3 2 2 12 2 2 2 2" xfId="15565" xr:uid="{CA7A0E4B-E24D-4AC5-8710-B52BC45769C3}"/>
    <cellStyle name="Normal 2 3 2 2 12 2 2 2 2 2" xfId="35933" xr:uid="{027FBB64-8607-4177-9A3C-AAD56077FFC5}"/>
    <cellStyle name="Normal 2 3 2 2 12 2 2 2 3" xfId="22352" xr:uid="{B4B43A2D-FF72-4A85-87B8-DC2A0A01382B}"/>
    <cellStyle name="Normal 2 3 2 2 12 2 2 2 3 2" xfId="42720" xr:uid="{A05AC1AD-A47C-47E7-A105-A02AEB11D64E}"/>
    <cellStyle name="Normal 2 3 2 2 12 2 2 2 4" xfId="29141" xr:uid="{D0074B90-9D92-4EF8-919C-51DDE7B4D504}"/>
    <cellStyle name="Normal 2 3 2 2 12 2 2 2 5" xfId="49509" xr:uid="{97A001C2-EE10-4258-A1DE-90FBAF3F2165}"/>
    <cellStyle name="Normal 2 3 2 2 12 2 2 3" xfId="12717" xr:uid="{FA279A89-2A0C-43E8-A566-32E7275810FA}"/>
    <cellStyle name="Normal 2 3 2 2 12 2 2 3 2" xfId="33085" xr:uid="{C04C406E-961B-4ECB-B2AC-9E292678F925}"/>
    <cellStyle name="Normal 2 3 2 2 12 2 2 4" xfId="19504" xr:uid="{F9728846-1C60-4C74-AAF7-EBD49BF920A7}"/>
    <cellStyle name="Normal 2 3 2 2 12 2 2 4 2" xfId="39872" xr:uid="{B7B55F14-6C99-4B53-8154-0458506D775D}"/>
    <cellStyle name="Normal 2 3 2 2 12 2 2 5" xfId="26293" xr:uid="{B6305A7C-DB3A-4115-AB33-FFA0B73E8A8E}"/>
    <cellStyle name="Normal 2 3 2 2 12 2 2 6" xfId="46661" xr:uid="{031076A3-429C-48F3-B792-9F5CB783592E}"/>
    <cellStyle name="Normal 2 3 2 2 12 2 2_Exec Drivers" xfId="8550" xr:uid="{4F5F4AE1-803D-4858-9DD8-24D014102327}"/>
    <cellStyle name="Normal 2 3 2 2 12 2 3" xfId="4787" xr:uid="{7D677416-9E84-4E14-940F-1971B518569D}"/>
    <cellStyle name="Normal 2 3 2 2 12 2 3 2" xfId="7635" xr:uid="{19AC858F-3384-49B1-AF1C-FFB69743D240}"/>
    <cellStyle name="Normal 2 3 2 2 12 2 3 2 2" xfId="16277" xr:uid="{A819CC0A-9A9D-483E-A9EF-E5E6F21E56A1}"/>
    <cellStyle name="Normal 2 3 2 2 12 2 3 2 2 2" xfId="36645" xr:uid="{6230BFCE-48C7-4558-9530-ADAD76961269}"/>
    <cellStyle name="Normal 2 3 2 2 12 2 3 2 3" xfId="23064" xr:uid="{B31106B9-99B4-402D-B459-71A02BE15BC5}"/>
    <cellStyle name="Normal 2 3 2 2 12 2 3 2 3 2" xfId="43432" xr:uid="{60A0712C-48C1-45AD-AEFD-6CFF50F9BA4B}"/>
    <cellStyle name="Normal 2 3 2 2 12 2 3 2 4" xfId="29853" xr:uid="{9317DFED-8613-4CF4-8868-8082DB8DB8BC}"/>
    <cellStyle name="Normal 2 3 2 2 12 2 3 2 5" xfId="50221" xr:uid="{C17CAEC4-6C7C-428A-BE08-BB07106A147D}"/>
    <cellStyle name="Normal 2 3 2 2 12 2 3 3" xfId="13429" xr:uid="{D25FD205-B6FD-4B98-938C-C8E6390CBB3E}"/>
    <cellStyle name="Normal 2 3 2 2 12 2 3 3 2" xfId="33797" xr:uid="{26A44333-77B3-4DBB-ACC7-ED0B5FDA8375}"/>
    <cellStyle name="Normal 2 3 2 2 12 2 3 4" xfId="20216" xr:uid="{9DBF5E14-9BCE-4DA8-BA91-59583166534A}"/>
    <cellStyle name="Normal 2 3 2 2 12 2 3 4 2" xfId="40584" xr:uid="{0123A236-AECF-4BC7-A43C-5BD10003A862}"/>
    <cellStyle name="Normal 2 3 2 2 12 2 3 5" xfId="27005" xr:uid="{36F42E50-CADA-43BF-96F0-DDEE6320AB4C}"/>
    <cellStyle name="Normal 2 3 2 2 12 2 3 6" xfId="47373" xr:uid="{5B1896D5-D90B-49E7-9972-A227A09F5671}"/>
    <cellStyle name="Normal 2 3 2 2 12 2 4" xfId="3315" xr:uid="{47B5E718-8C68-43C8-9EAD-31D926471764}"/>
    <cellStyle name="Normal 2 3 2 2 12 2 4 2" xfId="6211" xr:uid="{513383A6-93B0-480D-B7FD-2ACBCC0EB1E1}"/>
    <cellStyle name="Normal 2 3 2 2 12 2 4 2 2" xfId="14853" xr:uid="{B7A41AD4-E22D-428E-8B1E-483A7026AB4D}"/>
    <cellStyle name="Normal 2 3 2 2 12 2 4 2 2 2" xfId="35221" xr:uid="{988B0A43-A3B6-4C4D-850F-08E2D5335016}"/>
    <cellStyle name="Normal 2 3 2 2 12 2 4 2 3" xfId="21640" xr:uid="{C8EB07E8-553E-4D43-B078-842A2DBE1E72}"/>
    <cellStyle name="Normal 2 3 2 2 12 2 4 2 3 2" xfId="42008" xr:uid="{D5BE72E4-D915-4A89-AF4C-2D6F257C293D}"/>
    <cellStyle name="Normal 2 3 2 2 12 2 4 2 4" xfId="28429" xr:uid="{D970ED6E-CFDB-47AA-BC02-E6A64ABF066B}"/>
    <cellStyle name="Normal 2 3 2 2 12 2 4 2 5" xfId="48797" xr:uid="{ADE822A4-294F-46F8-80FD-BE3C8E7332CD}"/>
    <cellStyle name="Normal 2 3 2 2 12 2 4 3" xfId="12005" xr:uid="{A14F3C75-58CB-4988-8D66-178111FCF9A6}"/>
    <cellStyle name="Normal 2 3 2 2 12 2 4 3 2" xfId="32373" xr:uid="{CC99945B-05BC-4448-B6A2-AE1FF72D0A2C}"/>
    <cellStyle name="Normal 2 3 2 2 12 2 4 4" xfId="18792" xr:uid="{A8335EB7-E625-4ECF-A883-075065CC5DD5}"/>
    <cellStyle name="Normal 2 3 2 2 12 2 4 4 2" xfId="39160" xr:uid="{F5979DC7-BFAB-42D2-9A6B-9B0021EAE544}"/>
    <cellStyle name="Normal 2 3 2 2 12 2 4 5" xfId="25581" xr:uid="{7464389F-436E-4379-AECD-9077D9B664F1}"/>
    <cellStyle name="Normal 2 3 2 2 12 2 4 6" xfId="45949" xr:uid="{D39F0760-1C2D-453B-A887-00FD5476363B}"/>
    <cellStyle name="Normal 2 3 2 2 12 2 5" xfId="5499" xr:uid="{F14982D8-B2EF-4145-8CB1-9AA7F15C3500}"/>
    <cellStyle name="Normal 2 3 2 2 12 2 5 2" xfId="14141" xr:uid="{67EFA124-3877-40BF-8441-4145B6FB9BEB}"/>
    <cellStyle name="Normal 2 3 2 2 12 2 5 2 2" xfId="34509" xr:uid="{E0C6CC72-620E-4EA1-998C-C3E41B76D618}"/>
    <cellStyle name="Normal 2 3 2 2 12 2 5 3" xfId="20928" xr:uid="{7C231318-20FA-40F3-B685-FBEEA0C168D4}"/>
    <cellStyle name="Normal 2 3 2 2 12 2 5 3 2" xfId="41296" xr:uid="{946CCF64-FF8D-4B60-80FC-9A9CE2D26326}"/>
    <cellStyle name="Normal 2 3 2 2 12 2 5 4" xfId="27717" xr:uid="{BD2134C0-959B-42F3-A91D-A031354565E9}"/>
    <cellStyle name="Normal 2 3 2 2 12 2 5 5" xfId="48085" xr:uid="{B78FE768-B02D-4753-93ED-1A727E6316E0}"/>
    <cellStyle name="Normal 2 3 2 2 12 2 6" xfId="2566" xr:uid="{5152D8B1-7489-498A-8A2D-C0A46EB9A42F}"/>
    <cellStyle name="Normal 2 3 2 2 12 2 6 2" xfId="11293" xr:uid="{579005BA-791C-4E89-8AC9-EC05DD2B6D8D}"/>
    <cellStyle name="Normal 2 3 2 2 12 2 6 2 2" xfId="31661" xr:uid="{D7ED3CDB-F411-48A9-8C24-67C1D4C4481B}"/>
    <cellStyle name="Normal 2 3 2 2 12 2 6 3" xfId="18080" xr:uid="{8D8A4F06-A61D-403E-9126-8F01691CD1F1}"/>
    <cellStyle name="Normal 2 3 2 2 12 2 6 3 2" xfId="38448" xr:uid="{9D36F6CF-6C94-40A5-88A9-935AFE18EC76}"/>
    <cellStyle name="Normal 2 3 2 2 12 2 6 4" xfId="24869" xr:uid="{35BF4922-DE3A-4D73-A089-4056A6DD8057}"/>
    <cellStyle name="Normal 2 3 2 2 12 2 6 5" xfId="45237" xr:uid="{255770F8-C611-42C4-A9C2-0DB89DE5987D}"/>
    <cellStyle name="Normal 2 3 2 2 12 2 7" xfId="10366" xr:uid="{F42BC377-F427-4026-A1B2-3A6AC3C774F1}"/>
    <cellStyle name="Normal 2 3 2 2 12 2 7 2" xfId="30734" xr:uid="{CC2D241F-CC93-4449-9B0D-092C2AB61C25}"/>
    <cellStyle name="Normal 2 3 2 2 12 2 8" xfId="17153" xr:uid="{D85818C4-A91C-4705-BE2D-975D514593F3}"/>
    <cellStyle name="Normal 2 3 2 2 12 2 8 2" xfId="37521" xr:uid="{90504E01-FD99-419F-965C-28274F08FCFA}"/>
    <cellStyle name="Normal 2 3 2 2 12 2 9" xfId="23942" xr:uid="{02C004FB-7DCB-4733-925B-F86912F77219}"/>
    <cellStyle name="Normal 2 3 2 2 12 2_Exec Drivers" xfId="8175" xr:uid="{B8FD6342-236F-41F5-A378-C1A3898FDC30}"/>
    <cellStyle name="Normal 2 3 2 2 12 3" xfId="3665" xr:uid="{1B767652-9062-4DDC-AEE8-B83EE02C3E95}"/>
    <cellStyle name="Normal 2 3 2 2 12 3 2" xfId="6549" xr:uid="{B2607BAF-623D-4211-9A59-985C34FA9853}"/>
    <cellStyle name="Normal 2 3 2 2 12 3 2 2" xfId="15191" xr:uid="{C7EE890F-E135-44FF-BECA-A392082B65AD}"/>
    <cellStyle name="Normal 2 3 2 2 12 3 2 2 2" xfId="35559" xr:uid="{7450534C-4C6C-4FC3-A110-73F1C01FF6A6}"/>
    <cellStyle name="Normal 2 3 2 2 12 3 2 3" xfId="21978" xr:uid="{B68BCDDE-0D33-4783-BB8F-A6BEC803F87C}"/>
    <cellStyle name="Normal 2 3 2 2 12 3 2 3 2" xfId="42346" xr:uid="{589B4A6C-A21D-46D4-92DF-DF5A69642E6C}"/>
    <cellStyle name="Normal 2 3 2 2 12 3 2 4" xfId="28767" xr:uid="{BDF62F05-7490-478E-86EB-AE9A15946507}"/>
    <cellStyle name="Normal 2 3 2 2 12 3 2 5" xfId="49135" xr:uid="{1B5B333F-939B-4F91-9E7C-AB7F8EC9C8C3}"/>
    <cellStyle name="Normal 2 3 2 2 12 3 3" xfId="12343" xr:uid="{DC78B2AB-F06A-4F7D-9A33-6AE9FBEC4DF0}"/>
    <cellStyle name="Normal 2 3 2 2 12 3 3 2" xfId="32711" xr:uid="{29EC023A-8ED2-4398-9A13-4731B2F6DC6C}"/>
    <cellStyle name="Normal 2 3 2 2 12 3 4" xfId="19130" xr:uid="{F005CFB4-5EDE-4ABD-956D-645542B4AFEE}"/>
    <cellStyle name="Normal 2 3 2 2 12 3 4 2" xfId="39498" xr:uid="{F1129C2F-AFBC-4D02-9E71-8699A0901DEA}"/>
    <cellStyle name="Normal 2 3 2 2 12 3 5" xfId="25919" xr:uid="{48D5E4AA-70A1-4C6B-A8C3-4F54E8154ED1}"/>
    <cellStyle name="Normal 2 3 2 2 12 3 6" xfId="46287" xr:uid="{20C2DB61-DD61-440D-B380-77AF783FDC8A}"/>
    <cellStyle name="Normal 2 3 2 2 12 3_Exec Drivers" xfId="2303" xr:uid="{CC12DB36-03BA-408E-81D0-0A24C9D94B26}"/>
    <cellStyle name="Normal 2 3 2 2 12 4" xfId="4413" xr:uid="{D33A1914-FF1F-482D-9B90-937373EB7808}"/>
    <cellStyle name="Normal 2 3 2 2 12 4 2" xfId="7261" xr:uid="{82C2582D-8C51-41A0-B5BA-36A696AB4B2F}"/>
    <cellStyle name="Normal 2 3 2 2 12 4 2 2" xfId="15903" xr:uid="{0A7E2592-125B-48AC-9F63-3BCF743FFB87}"/>
    <cellStyle name="Normal 2 3 2 2 12 4 2 2 2" xfId="36271" xr:uid="{B2950A3D-5533-4D97-9195-34CAC8FED97B}"/>
    <cellStyle name="Normal 2 3 2 2 12 4 2 3" xfId="22690" xr:uid="{1AA8E02F-F9CC-4131-8E8B-DBC564EC9412}"/>
    <cellStyle name="Normal 2 3 2 2 12 4 2 3 2" xfId="43058" xr:uid="{23117B66-7D83-4DD8-A247-3D58B50E24FD}"/>
    <cellStyle name="Normal 2 3 2 2 12 4 2 4" xfId="29479" xr:uid="{ED50EBF2-59D1-4DB0-9DCC-F19BE9A60F74}"/>
    <cellStyle name="Normal 2 3 2 2 12 4 2 5" xfId="49847" xr:uid="{9B2D9E51-3F81-4FAC-ACAF-318915F43954}"/>
    <cellStyle name="Normal 2 3 2 2 12 4 3" xfId="13055" xr:uid="{789B2710-1BBC-4154-8BD9-2A0D0F3D6ABB}"/>
    <cellStyle name="Normal 2 3 2 2 12 4 3 2" xfId="33423" xr:uid="{4A1F5C01-ABD4-4A67-9BA9-D7CCA56C7C75}"/>
    <cellStyle name="Normal 2 3 2 2 12 4 4" xfId="19842" xr:uid="{A2C5D7F7-BFC9-406D-8AB7-2A9CE9611EC1}"/>
    <cellStyle name="Normal 2 3 2 2 12 4 4 2" xfId="40210" xr:uid="{D2B0969C-F50D-41E2-B548-755FA1F76486}"/>
    <cellStyle name="Normal 2 3 2 2 12 4 5" xfId="26631" xr:uid="{67C4121B-CF62-41AF-8106-304ED389D070}"/>
    <cellStyle name="Normal 2 3 2 2 12 4 6" xfId="46999" xr:uid="{118358F4-F601-4BA7-A450-615A6ED120CA}"/>
    <cellStyle name="Normal 2 3 2 2 12 5" xfId="2917" xr:uid="{E4D71139-2723-49CB-BF14-ECA2C6D7B992}"/>
    <cellStyle name="Normal 2 3 2 2 12 5 2" xfId="5837" xr:uid="{A3137FD2-A833-4F22-822F-98D46C10C125}"/>
    <cellStyle name="Normal 2 3 2 2 12 5 2 2" xfId="14479" xr:uid="{2DBF5580-CAC6-40B6-A208-0456EE2BC211}"/>
    <cellStyle name="Normal 2 3 2 2 12 5 2 2 2" xfId="34847" xr:uid="{7BB618FD-B6DE-4662-8BFD-E6482EBCD9B0}"/>
    <cellStyle name="Normal 2 3 2 2 12 5 2 3" xfId="21266" xr:uid="{31278BE7-7895-49F6-A1C9-A7C5205DE39D}"/>
    <cellStyle name="Normal 2 3 2 2 12 5 2 3 2" xfId="41634" xr:uid="{8CA3860B-C77D-448C-8A0C-7BCBB2F94A91}"/>
    <cellStyle name="Normal 2 3 2 2 12 5 2 4" xfId="28055" xr:uid="{10240C76-DD84-4451-B65D-456499CB6F15}"/>
    <cellStyle name="Normal 2 3 2 2 12 5 2 5" xfId="48423" xr:uid="{38624A17-209B-4573-9C03-C68936FD48E0}"/>
    <cellStyle name="Normal 2 3 2 2 12 5 3" xfId="11631" xr:uid="{2DEE59F9-A6DC-4DA8-87AE-22C3ABB98038}"/>
    <cellStyle name="Normal 2 3 2 2 12 5 3 2" xfId="31999" xr:uid="{9E5D3D01-E05C-489E-911C-0A0BD0C66FCA}"/>
    <cellStyle name="Normal 2 3 2 2 12 5 4" xfId="18418" xr:uid="{E51FB722-DE9E-459B-A58C-5B161B2B3EC2}"/>
    <cellStyle name="Normal 2 3 2 2 12 5 4 2" xfId="38786" xr:uid="{C78FF608-7673-4CFB-B35B-1E78C21C994A}"/>
    <cellStyle name="Normal 2 3 2 2 12 5 5" xfId="25207" xr:uid="{9824424B-3410-47A9-8659-4425BA860730}"/>
    <cellStyle name="Normal 2 3 2 2 12 5 6" xfId="45575" xr:uid="{0896080B-A5C2-4075-83DD-BA7D15C1D650}"/>
    <cellStyle name="Normal 2 3 2 2 12 6" xfId="5125" xr:uid="{DD55F9FD-E524-42D0-A65F-901BB73EF918}"/>
    <cellStyle name="Normal 2 3 2 2 12 6 2" xfId="13767" xr:uid="{0891F52E-46F3-498C-8F18-8E3E0C25780C}"/>
    <cellStyle name="Normal 2 3 2 2 12 6 2 2" xfId="34135" xr:uid="{B9FE85FF-D730-4350-8AE9-DEBA58407B18}"/>
    <cellStyle name="Normal 2 3 2 2 12 6 3" xfId="20554" xr:uid="{BD089BB8-FA10-4A57-AE40-816388AB849C}"/>
    <cellStyle name="Normal 2 3 2 2 12 6 3 2" xfId="40922" xr:uid="{C458A7CA-AFF2-48AA-975A-7F79CA0F6617}"/>
    <cellStyle name="Normal 2 3 2 2 12 6 4" xfId="27343" xr:uid="{7C044471-A4D4-4B85-9931-2AD6CF18A7A9}"/>
    <cellStyle name="Normal 2 3 2 2 12 6 5" xfId="47711" xr:uid="{4A9C6C08-4D48-431E-A76C-DE4D5CBE928D}"/>
    <cellStyle name="Normal 2 3 2 2 12 7" xfId="2048" xr:uid="{55855CF9-60C9-4A29-9779-C045FA684100}"/>
    <cellStyle name="Normal 2 3 2 2 12 7 2" xfId="10919" xr:uid="{661CF2E3-231A-4DB9-BB72-7A512592A467}"/>
    <cellStyle name="Normal 2 3 2 2 12 7 2 2" xfId="31287" xr:uid="{F22F10ED-A121-4301-A64B-4AE494344491}"/>
    <cellStyle name="Normal 2 3 2 2 12 7 3" xfId="17706" xr:uid="{866C8BB4-7A9B-4304-B801-B54988C52DAA}"/>
    <cellStyle name="Normal 2 3 2 2 12 7 3 2" xfId="38074" xr:uid="{55073AB6-9A12-4C05-A39F-785FB2B12F58}"/>
    <cellStyle name="Normal 2 3 2 2 12 7 4" xfId="24495" xr:uid="{1F0686A7-46F6-4451-9690-C88FB87BCD2B}"/>
    <cellStyle name="Normal 2 3 2 2 12 7 5" xfId="44863" xr:uid="{5DC919FD-8A52-4736-BCB2-493746FFD0C6}"/>
    <cellStyle name="Normal 2 3 2 2 12 8" xfId="9782" xr:uid="{36FB8AF9-91EC-4B5B-9CAF-604A8F8360F9}"/>
    <cellStyle name="Normal 2 3 2 2 12 8 2" xfId="30150" xr:uid="{0B29D042-EA08-4D33-94F0-B7C4A4D9D617}"/>
    <cellStyle name="Normal 2 3 2 2 12 9" xfId="16570" xr:uid="{7BD820B9-BB8D-45AC-B1C8-5185378CC71E}"/>
    <cellStyle name="Normal 2 3 2 2 12 9 2" xfId="36938" xr:uid="{C9F97A70-770D-4DB2-B922-ABFC3B30F136}"/>
    <cellStyle name="Normal 2 3 2 2 12_Exec Drivers" xfId="8532" xr:uid="{9517861C-09C1-407C-9A86-865B84EFE4A8}"/>
    <cellStyle name="Normal 2 3 2 2 13" xfId="151" xr:uid="{750E33FC-C516-48E8-B08B-C302366194EE}"/>
    <cellStyle name="Normal 2 3 2 2 13 10" xfId="23365" xr:uid="{3B57BA6F-E4F1-4031-B10B-D6EF8D1708C8}"/>
    <cellStyle name="Normal 2 3 2 2 13 11" xfId="43733" xr:uid="{6B5E231B-6AE8-4504-B8DE-EB3067C06393}"/>
    <cellStyle name="Normal 2 3 2 2 13 2" xfId="1456" xr:uid="{04D1F004-E755-49E7-BD08-3EFC0A19680E}"/>
    <cellStyle name="Normal 2 3 2 2 13 2 10" xfId="44316" xr:uid="{7507C930-B508-49D3-AF83-07157E3DBF0C}"/>
    <cellStyle name="Normal 2 3 2 2 13 2 2" xfId="4058" xr:uid="{CF423767-ABE3-4CC1-A6EC-C4C4185BA18F}"/>
    <cellStyle name="Normal 2 3 2 2 13 2 2 2" xfId="6918" xr:uid="{9074B202-D9DF-45E9-82F9-B8CD3D8D3F63}"/>
    <cellStyle name="Normal 2 3 2 2 13 2 2 2 2" xfId="15560" xr:uid="{9D0015A1-F6A5-4408-BEDD-69FE8A27A001}"/>
    <cellStyle name="Normal 2 3 2 2 13 2 2 2 2 2" xfId="35928" xr:uid="{D14F5124-CE39-4B2D-B78B-51E05C6B1B07}"/>
    <cellStyle name="Normal 2 3 2 2 13 2 2 2 3" xfId="22347" xr:uid="{619691F4-DAFA-47E7-9C49-961EC3EB33D0}"/>
    <cellStyle name="Normal 2 3 2 2 13 2 2 2 3 2" xfId="42715" xr:uid="{FED46969-253A-4F81-B959-072055F0CE8B}"/>
    <cellStyle name="Normal 2 3 2 2 13 2 2 2 4" xfId="29136" xr:uid="{06821ACE-998C-4483-9045-6887CE8F5E59}"/>
    <cellStyle name="Normal 2 3 2 2 13 2 2 2 5" xfId="49504" xr:uid="{AAC25059-E485-45A4-8878-A2729979B565}"/>
    <cellStyle name="Normal 2 3 2 2 13 2 2 3" xfId="12712" xr:uid="{0D1B8CFB-F0AB-4B37-9744-49712263E7D4}"/>
    <cellStyle name="Normal 2 3 2 2 13 2 2 3 2" xfId="33080" xr:uid="{46F2CF72-38A2-48D6-8FBA-71025A5D0A7F}"/>
    <cellStyle name="Normal 2 3 2 2 13 2 2 4" xfId="19499" xr:uid="{83E00B4F-ABBF-47D1-B5D3-68732C835635}"/>
    <cellStyle name="Normal 2 3 2 2 13 2 2 4 2" xfId="39867" xr:uid="{5913380B-6D9E-4615-969C-A886FBF899B5}"/>
    <cellStyle name="Normal 2 3 2 2 13 2 2 5" xfId="26288" xr:uid="{AB1008CD-C95B-4DBD-BBD7-850825346EA1}"/>
    <cellStyle name="Normal 2 3 2 2 13 2 2 6" xfId="46656" xr:uid="{6A89E01B-E3A2-4400-BAEE-2C926E70DD4A}"/>
    <cellStyle name="Normal 2 3 2 2 13 2 2_Exec Drivers" xfId="8193" xr:uid="{8C9077A2-4E12-40D6-85A9-E05B50AC8461}"/>
    <cellStyle name="Normal 2 3 2 2 13 2 3" xfId="4782" xr:uid="{53954AB4-A3BA-4C05-ADBC-B806E0F91198}"/>
    <cellStyle name="Normal 2 3 2 2 13 2 3 2" xfId="7630" xr:uid="{15063CF5-883F-44A4-8772-ECBB28AE357D}"/>
    <cellStyle name="Normal 2 3 2 2 13 2 3 2 2" xfId="16272" xr:uid="{312174D1-63AF-44EC-88FF-267F5B1B99E7}"/>
    <cellStyle name="Normal 2 3 2 2 13 2 3 2 2 2" xfId="36640" xr:uid="{892038A7-DA39-48A0-ABDC-C5E43FB02560}"/>
    <cellStyle name="Normal 2 3 2 2 13 2 3 2 3" xfId="23059" xr:uid="{8A5B90A8-F644-4484-A12F-097E8C79AE9C}"/>
    <cellStyle name="Normal 2 3 2 2 13 2 3 2 3 2" xfId="43427" xr:uid="{F8410E1D-4A0C-4A36-9994-C7329E3D9BB9}"/>
    <cellStyle name="Normal 2 3 2 2 13 2 3 2 4" xfId="29848" xr:uid="{AC490633-1629-4A9D-A719-7A8652ECDC3E}"/>
    <cellStyle name="Normal 2 3 2 2 13 2 3 2 5" xfId="50216" xr:uid="{DD544CAC-8E07-4F87-9E97-64019E9E0210}"/>
    <cellStyle name="Normal 2 3 2 2 13 2 3 3" xfId="13424" xr:uid="{40BBA318-E95D-4D81-A11D-97ED003CD5E7}"/>
    <cellStyle name="Normal 2 3 2 2 13 2 3 3 2" xfId="33792" xr:uid="{5E5F8047-E3B9-4DB2-A9F5-DBC449B73ADB}"/>
    <cellStyle name="Normal 2 3 2 2 13 2 3 4" xfId="20211" xr:uid="{2CAD318D-2BE3-47E4-88B1-AB5A638DBF67}"/>
    <cellStyle name="Normal 2 3 2 2 13 2 3 4 2" xfId="40579" xr:uid="{AA747A37-B648-4876-95FC-DF529C68C861}"/>
    <cellStyle name="Normal 2 3 2 2 13 2 3 5" xfId="27000" xr:uid="{33E8007D-0D2B-4EDE-9451-429748E4D473}"/>
    <cellStyle name="Normal 2 3 2 2 13 2 3 6" xfId="47368" xr:uid="{C93D75B8-6A29-4829-A2A6-4E5E1EE731E6}"/>
    <cellStyle name="Normal 2 3 2 2 13 2 4" xfId="3310" xr:uid="{93C2C980-DE3C-448B-B0F1-745055191987}"/>
    <cellStyle name="Normal 2 3 2 2 13 2 4 2" xfId="6206" xr:uid="{7FD7BE26-1326-47CA-A69C-035621B79875}"/>
    <cellStyle name="Normal 2 3 2 2 13 2 4 2 2" xfId="14848" xr:uid="{62721AB2-EA40-4FF1-9808-575B6487E026}"/>
    <cellStyle name="Normal 2 3 2 2 13 2 4 2 2 2" xfId="35216" xr:uid="{49914984-09EB-4585-8087-6A16457A4077}"/>
    <cellStyle name="Normal 2 3 2 2 13 2 4 2 3" xfId="21635" xr:uid="{B9417554-7306-4966-9424-A6ACDFF2FC01}"/>
    <cellStyle name="Normal 2 3 2 2 13 2 4 2 3 2" xfId="42003" xr:uid="{E4242B3E-CB18-4422-9BE8-11064FB364E5}"/>
    <cellStyle name="Normal 2 3 2 2 13 2 4 2 4" xfId="28424" xr:uid="{950518E6-42C1-40D5-A48A-138CC7122EB0}"/>
    <cellStyle name="Normal 2 3 2 2 13 2 4 2 5" xfId="48792" xr:uid="{F100F851-3251-436F-8D19-F0A987B388C6}"/>
    <cellStyle name="Normal 2 3 2 2 13 2 4 3" xfId="12000" xr:uid="{F9F862E3-02EB-4584-A3BC-A814817156A1}"/>
    <cellStyle name="Normal 2 3 2 2 13 2 4 3 2" xfId="32368" xr:uid="{9437BAE7-6A82-461D-9499-49BD733F4E3D}"/>
    <cellStyle name="Normal 2 3 2 2 13 2 4 4" xfId="18787" xr:uid="{B9207C4D-F659-472A-A592-A18E5C5C609C}"/>
    <cellStyle name="Normal 2 3 2 2 13 2 4 4 2" xfId="39155" xr:uid="{886E87B2-2108-4817-8425-B6C8BCF101A8}"/>
    <cellStyle name="Normal 2 3 2 2 13 2 4 5" xfId="25576" xr:uid="{1074B4B8-D373-404A-91E1-9BE7F2D9B65C}"/>
    <cellStyle name="Normal 2 3 2 2 13 2 4 6" xfId="45944" xr:uid="{7C02D48B-8B4F-4CEC-A765-4198E24EDA99}"/>
    <cellStyle name="Normal 2 3 2 2 13 2 5" xfId="5494" xr:uid="{AF44BF7A-B313-46FF-9EDA-BA3517ADBAA1}"/>
    <cellStyle name="Normal 2 3 2 2 13 2 5 2" xfId="14136" xr:uid="{3D91BDBF-0A90-437C-99CA-00914FAFBC61}"/>
    <cellStyle name="Normal 2 3 2 2 13 2 5 2 2" xfId="34504" xr:uid="{D4A1114A-24BD-42AC-AD1E-607B934E5BFB}"/>
    <cellStyle name="Normal 2 3 2 2 13 2 5 3" xfId="20923" xr:uid="{40EA7DD7-7378-4BA9-A11E-DFFAF7C9569B}"/>
    <cellStyle name="Normal 2 3 2 2 13 2 5 3 2" xfId="41291" xr:uid="{DCDBE378-5588-40A5-993F-34693C2FB717}"/>
    <cellStyle name="Normal 2 3 2 2 13 2 5 4" xfId="27712" xr:uid="{DB1C0546-7465-4D8F-A44B-E06D964CB89B}"/>
    <cellStyle name="Normal 2 3 2 2 13 2 5 5" xfId="48080" xr:uid="{DB703A10-AB8A-4053-A5C3-E3B20B89A0FE}"/>
    <cellStyle name="Normal 2 3 2 2 13 2 6" xfId="2561" xr:uid="{877881D0-89DC-4D2C-A2EC-AD6C26300F4F}"/>
    <cellStyle name="Normal 2 3 2 2 13 2 6 2" xfId="11288" xr:uid="{DB735916-8000-46A8-824D-8D0392554919}"/>
    <cellStyle name="Normal 2 3 2 2 13 2 6 2 2" xfId="31656" xr:uid="{86D656F9-D8D9-4A84-9A54-3023EF65F891}"/>
    <cellStyle name="Normal 2 3 2 2 13 2 6 3" xfId="18075" xr:uid="{DD763559-01A9-4853-B51A-C45776B97A62}"/>
    <cellStyle name="Normal 2 3 2 2 13 2 6 3 2" xfId="38443" xr:uid="{C57A2723-8A3F-4AAD-8C04-0FFBFD68FEE2}"/>
    <cellStyle name="Normal 2 3 2 2 13 2 6 4" xfId="24864" xr:uid="{98CDDF15-AF27-449B-AD23-0F6AE72D6528}"/>
    <cellStyle name="Normal 2 3 2 2 13 2 6 5" xfId="45232" xr:uid="{22BF61FE-E885-448A-B553-F0AB17A7BC03}"/>
    <cellStyle name="Normal 2 3 2 2 13 2 7" xfId="10372" xr:uid="{15372252-1A4C-476F-93EC-9F4ABFB74886}"/>
    <cellStyle name="Normal 2 3 2 2 13 2 7 2" xfId="30740" xr:uid="{07254E75-3EB6-452D-89FF-5041163F9239}"/>
    <cellStyle name="Normal 2 3 2 2 13 2 8" xfId="17159" xr:uid="{52E6D6ED-7E74-4A80-AC24-4748DF7341F5}"/>
    <cellStyle name="Normal 2 3 2 2 13 2 8 2" xfId="37527" xr:uid="{79229786-F6E4-4626-87D4-AF0E3F2D2D95}"/>
    <cellStyle name="Normal 2 3 2 2 13 2 9" xfId="23948" xr:uid="{74BEC90E-299F-4CFA-91E2-1E6385E4E1BD}"/>
    <cellStyle name="Normal 2 3 2 2 13 2_Exec Drivers" xfId="8516" xr:uid="{EDCEABA6-6160-48F4-A83A-B1CF9CF79B95}"/>
    <cellStyle name="Normal 2 3 2 2 13 3" xfId="3666" xr:uid="{E3F10A4A-C6AB-4357-932C-5B4D77988734}"/>
    <cellStyle name="Normal 2 3 2 2 13 3 2" xfId="6550" xr:uid="{23BDD5F9-FA17-44A4-AF00-2235AE268346}"/>
    <cellStyle name="Normal 2 3 2 2 13 3 2 2" xfId="15192" xr:uid="{D704FC24-56EF-45E3-859E-EE9A6B0BF894}"/>
    <cellStyle name="Normal 2 3 2 2 13 3 2 2 2" xfId="35560" xr:uid="{41259065-8E02-47AC-BC12-E420BE26B5C2}"/>
    <cellStyle name="Normal 2 3 2 2 13 3 2 3" xfId="21979" xr:uid="{C6BEC7E5-C6BC-4413-A8A0-38C97818AE8C}"/>
    <cellStyle name="Normal 2 3 2 2 13 3 2 3 2" xfId="42347" xr:uid="{CED6CF51-272B-4D44-B893-E277EBDF7F3D}"/>
    <cellStyle name="Normal 2 3 2 2 13 3 2 4" xfId="28768" xr:uid="{2169570B-7184-4201-9B11-0B31D4A4F7F7}"/>
    <cellStyle name="Normal 2 3 2 2 13 3 2 5" xfId="49136" xr:uid="{5C926344-D46A-4A29-8C55-6892688D837E}"/>
    <cellStyle name="Normal 2 3 2 2 13 3 3" xfId="12344" xr:uid="{0DDA6D8B-2808-4A63-B533-B48748A079C6}"/>
    <cellStyle name="Normal 2 3 2 2 13 3 3 2" xfId="32712" xr:uid="{10581F7C-3CBF-48CD-B002-950CE4040B6E}"/>
    <cellStyle name="Normal 2 3 2 2 13 3 4" xfId="19131" xr:uid="{10503011-4722-46C5-BA85-43D632334F32}"/>
    <cellStyle name="Normal 2 3 2 2 13 3 4 2" xfId="39499" xr:uid="{CD905580-17D6-49DB-A5FF-4477AD1DAE7A}"/>
    <cellStyle name="Normal 2 3 2 2 13 3 5" xfId="25920" xr:uid="{8FF5F54E-5D49-4F6F-9BE3-2822F95F0F01}"/>
    <cellStyle name="Normal 2 3 2 2 13 3 6" xfId="46288" xr:uid="{A78966EC-63B6-405A-BC66-BB5A50A539C6}"/>
    <cellStyle name="Normal 2 3 2 2 13 3_Exec Drivers" xfId="9274" xr:uid="{7586E898-FF93-4F2B-919E-7A410B4AD65F}"/>
    <cellStyle name="Normal 2 3 2 2 13 4" xfId="4414" xr:uid="{5C01A570-EBBB-4F13-AC25-9E453FDA6BC2}"/>
    <cellStyle name="Normal 2 3 2 2 13 4 2" xfId="7262" xr:uid="{0613560B-6AD5-4A6E-9687-6E54396D303D}"/>
    <cellStyle name="Normal 2 3 2 2 13 4 2 2" xfId="15904" xr:uid="{F3FDA735-7D5A-4428-8BCA-D0ED840EB707}"/>
    <cellStyle name="Normal 2 3 2 2 13 4 2 2 2" xfId="36272" xr:uid="{84777FE7-4950-40A5-A38A-D9500062514B}"/>
    <cellStyle name="Normal 2 3 2 2 13 4 2 3" xfId="22691" xr:uid="{6E56B7F7-52A0-4DF2-AF47-DD76E46013CA}"/>
    <cellStyle name="Normal 2 3 2 2 13 4 2 3 2" xfId="43059" xr:uid="{523601A0-F7E0-4E35-B88D-C199CA4968BA}"/>
    <cellStyle name="Normal 2 3 2 2 13 4 2 4" xfId="29480" xr:uid="{6C2B2C3E-5C41-4F7D-BD4A-D5B27C17066E}"/>
    <cellStyle name="Normal 2 3 2 2 13 4 2 5" xfId="49848" xr:uid="{97A40727-2FB7-44F5-BB54-0343C5335EA5}"/>
    <cellStyle name="Normal 2 3 2 2 13 4 3" xfId="13056" xr:uid="{B74A519F-5433-4637-B01F-4616FF69BDEF}"/>
    <cellStyle name="Normal 2 3 2 2 13 4 3 2" xfId="33424" xr:uid="{22B6294B-974F-4ACB-8CEA-34D38D3E9486}"/>
    <cellStyle name="Normal 2 3 2 2 13 4 4" xfId="19843" xr:uid="{B819310E-C875-4B70-A5A0-831B4D571504}"/>
    <cellStyle name="Normal 2 3 2 2 13 4 4 2" xfId="40211" xr:uid="{3426B73A-CB78-432F-872F-C688CEA55389}"/>
    <cellStyle name="Normal 2 3 2 2 13 4 5" xfId="26632" xr:uid="{0EEC6C50-2508-4EDA-87A6-47604292E848}"/>
    <cellStyle name="Normal 2 3 2 2 13 4 6" xfId="47000" xr:uid="{9F520096-CAC9-4C98-94D0-7BD203D27953}"/>
    <cellStyle name="Normal 2 3 2 2 13 5" xfId="2918" xr:uid="{BC857F51-695C-446F-BC10-922422E71590}"/>
    <cellStyle name="Normal 2 3 2 2 13 5 2" xfId="5838" xr:uid="{F63ED96A-B684-4799-B2AA-1D0017C240A6}"/>
    <cellStyle name="Normal 2 3 2 2 13 5 2 2" xfId="14480" xr:uid="{B249D4FE-E05B-48AC-9B7E-CAD52CA5AD6E}"/>
    <cellStyle name="Normal 2 3 2 2 13 5 2 2 2" xfId="34848" xr:uid="{2CAB9E38-3B77-4DFC-A6E3-B7BCFC34D1BD}"/>
    <cellStyle name="Normal 2 3 2 2 13 5 2 3" xfId="21267" xr:uid="{53AD2327-6433-4324-B0C7-7D39A9A571F0}"/>
    <cellStyle name="Normal 2 3 2 2 13 5 2 3 2" xfId="41635" xr:uid="{D02FB7D1-93C2-4210-ADD2-524044B48338}"/>
    <cellStyle name="Normal 2 3 2 2 13 5 2 4" xfId="28056" xr:uid="{4059A299-6CD2-45BB-BB08-C456208B97C8}"/>
    <cellStyle name="Normal 2 3 2 2 13 5 2 5" xfId="48424" xr:uid="{D9157D34-68AD-4836-BA20-A0A258298A5F}"/>
    <cellStyle name="Normal 2 3 2 2 13 5 3" xfId="11632" xr:uid="{2296DCB9-BBD2-437C-A069-BC5502C41935}"/>
    <cellStyle name="Normal 2 3 2 2 13 5 3 2" xfId="32000" xr:uid="{2D55E48E-C129-463A-9E2C-CD2B09EEEF26}"/>
    <cellStyle name="Normal 2 3 2 2 13 5 4" xfId="18419" xr:uid="{FA7EA6D1-7479-4AB5-A04A-9999663E8DBA}"/>
    <cellStyle name="Normal 2 3 2 2 13 5 4 2" xfId="38787" xr:uid="{5E5A6C5C-00CD-4BEE-9D29-23804DAB5DAE}"/>
    <cellStyle name="Normal 2 3 2 2 13 5 5" xfId="25208" xr:uid="{CF0DE6E1-E582-4E85-B546-3E54D7E1C82A}"/>
    <cellStyle name="Normal 2 3 2 2 13 5 6" xfId="45576" xr:uid="{2B2D4E59-667C-4735-9ED9-BFF343A0BCAD}"/>
    <cellStyle name="Normal 2 3 2 2 13 6" xfId="5126" xr:uid="{FD8CD3D6-F59C-47BC-BC0D-42E6522EBC39}"/>
    <cellStyle name="Normal 2 3 2 2 13 6 2" xfId="13768" xr:uid="{804FE923-3DFC-4C4F-BCB8-7BA4343F7AD1}"/>
    <cellStyle name="Normal 2 3 2 2 13 6 2 2" xfId="34136" xr:uid="{BA8A3B27-B009-48FE-8CEF-D1E7F83EDD0E}"/>
    <cellStyle name="Normal 2 3 2 2 13 6 3" xfId="20555" xr:uid="{CD1408DB-98DA-4FB8-8289-1B0BF48BCC60}"/>
    <cellStyle name="Normal 2 3 2 2 13 6 3 2" xfId="40923" xr:uid="{FF419EA3-1573-4CC4-90FE-44AF1CD80807}"/>
    <cellStyle name="Normal 2 3 2 2 13 6 4" xfId="27344" xr:uid="{B23A789F-64B8-4B3C-A440-41AC1695C5B7}"/>
    <cellStyle name="Normal 2 3 2 2 13 6 5" xfId="47712" xr:uid="{E332A3FD-F057-44AA-A5BD-C4B174ABE0CA}"/>
    <cellStyle name="Normal 2 3 2 2 13 7" xfId="2049" xr:uid="{73C1B31B-3C83-4006-BAB1-E6C46DC43B56}"/>
    <cellStyle name="Normal 2 3 2 2 13 7 2" xfId="10920" xr:uid="{4F931C5C-6A84-4EE0-A1AE-FCD890EB4870}"/>
    <cellStyle name="Normal 2 3 2 2 13 7 2 2" xfId="31288" xr:uid="{66E32208-B038-4B01-B6C5-4A2E5281860B}"/>
    <cellStyle name="Normal 2 3 2 2 13 7 3" xfId="17707" xr:uid="{1E196176-840A-4C19-8A5C-7427B472C086}"/>
    <cellStyle name="Normal 2 3 2 2 13 7 3 2" xfId="38075" xr:uid="{771BAF36-968F-426A-ACBB-F2328E17F36E}"/>
    <cellStyle name="Normal 2 3 2 2 13 7 4" xfId="24496" xr:uid="{179447FF-447C-422D-A7F5-E143E85A19F7}"/>
    <cellStyle name="Normal 2 3 2 2 13 7 5" xfId="44864" xr:uid="{76DB6299-F585-4FE4-BBDD-72B2A264581A}"/>
    <cellStyle name="Normal 2 3 2 2 13 8" xfId="9788" xr:uid="{E993B337-F65C-4B84-A0AF-34B873ACCFE3}"/>
    <cellStyle name="Normal 2 3 2 2 13 8 2" xfId="30156" xr:uid="{657B6FC7-D18A-42CA-A943-6BC2491D0411}"/>
    <cellStyle name="Normal 2 3 2 2 13 9" xfId="16576" xr:uid="{122A7C2D-4FF0-4278-83F7-FFAE9D129EC0}"/>
    <cellStyle name="Normal 2 3 2 2 13 9 2" xfId="36944" xr:uid="{FD7DBE21-A0CD-4FBD-8FD6-CBD6C97BFCF4}"/>
    <cellStyle name="Normal 2 3 2 2 13_Exec Drivers" xfId="9354" xr:uid="{1BDC83DD-9471-467E-9C9B-A392867FB555}"/>
    <cellStyle name="Normal 2 3 2 2 14" xfId="164" xr:uid="{F9E253B6-28D6-48C2-A580-9BEBEA47734F}"/>
    <cellStyle name="Normal 2 3 2 2 14 10" xfId="23372" xr:uid="{40EE0A6C-3C32-4775-95F3-F668E13E4377}"/>
    <cellStyle name="Normal 2 3 2 2 14 11" xfId="43740" xr:uid="{052EDD34-11E6-4165-BB76-C169AC06AB5A}"/>
    <cellStyle name="Normal 2 3 2 2 14 2" xfId="1463" xr:uid="{4A4AC346-CA42-4918-A38D-FC57F01A4434}"/>
    <cellStyle name="Normal 2 3 2 2 14 2 10" xfId="44323" xr:uid="{988C8A61-99A1-4486-AA1B-09028D6BB0F2}"/>
    <cellStyle name="Normal 2 3 2 2 14 2 2" xfId="4045" xr:uid="{A23AF3C2-C908-4ACB-AD72-B986BE3C9AE0}"/>
    <cellStyle name="Normal 2 3 2 2 14 2 2 2" xfId="6911" xr:uid="{8BA49BAA-4C5A-4C1F-8643-C79314022785}"/>
    <cellStyle name="Normal 2 3 2 2 14 2 2 2 2" xfId="15553" xr:uid="{9358692E-E4D6-414B-8176-2E589444A209}"/>
    <cellStyle name="Normal 2 3 2 2 14 2 2 2 2 2" xfId="35921" xr:uid="{15536F4D-8602-430E-8CC7-558D00058F69}"/>
    <cellStyle name="Normal 2 3 2 2 14 2 2 2 3" xfId="22340" xr:uid="{2FACE958-32D2-4454-B8C9-DFF2262DB067}"/>
    <cellStyle name="Normal 2 3 2 2 14 2 2 2 3 2" xfId="42708" xr:uid="{C215B51A-C509-455B-935B-19C385612F49}"/>
    <cellStyle name="Normal 2 3 2 2 14 2 2 2 4" xfId="29129" xr:uid="{ABD08A28-EB91-4324-937C-6044E9518FB3}"/>
    <cellStyle name="Normal 2 3 2 2 14 2 2 2 5" xfId="49497" xr:uid="{D9973567-D0BC-4FC7-97B1-E96FD5CA19DF}"/>
    <cellStyle name="Normal 2 3 2 2 14 2 2 3" xfId="12705" xr:uid="{BF2EB42B-7565-4048-8377-E9E23CB7C7CA}"/>
    <cellStyle name="Normal 2 3 2 2 14 2 2 3 2" xfId="33073" xr:uid="{61CCFE98-30F7-42FE-9007-07789FEC40D0}"/>
    <cellStyle name="Normal 2 3 2 2 14 2 2 4" xfId="19492" xr:uid="{2A946186-A116-4CDA-B411-68E57BF8B368}"/>
    <cellStyle name="Normal 2 3 2 2 14 2 2 4 2" xfId="39860" xr:uid="{9ADB5ABB-5D4D-4C97-83D8-7012EA9DE207}"/>
    <cellStyle name="Normal 2 3 2 2 14 2 2 5" xfId="26281" xr:uid="{69E67E5A-985B-4118-802D-DD10699FD718}"/>
    <cellStyle name="Normal 2 3 2 2 14 2 2 6" xfId="46649" xr:uid="{FF847F9A-749E-4EBC-9678-8AA77660D3E1}"/>
    <cellStyle name="Normal 2 3 2 2 14 2 2_Exec Drivers" xfId="9503" xr:uid="{506A1E23-4896-4045-818F-CB7E4644EA1F}"/>
    <cellStyle name="Normal 2 3 2 2 14 2 3" xfId="4775" xr:uid="{005F2CC6-3BF3-40AA-87C8-25C5EA91F77F}"/>
    <cellStyle name="Normal 2 3 2 2 14 2 3 2" xfId="7623" xr:uid="{FCFBD3E8-E24D-4540-895C-022732524052}"/>
    <cellStyle name="Normal 2 3 2 2 14 2 3 2 2" xfId="16265" xr:uid="{C7057003-4BC0-48A6-94EB-627D14B43727}"/>
    <cellStyle name="Normal 2 3 2 2 14 2 3 2 2 2" xfId="36633" xr:uid="{4266853E-3677-4F47-92E9-74CA3BA5F87A}"/>
    <cellStyle name="Normal 2 3 2 2 14 2 3 2 3" xfId="23052" xr:uid="{9D24ED53-0025-449D-85DA-5EF628445B99}"/>
    <cellStyle name="Normal 2 3 2 2 14 2 3 2 3 2" xfId="43420" xr:uid="{2BF37621-D90C-4EA8-B934-F68FFD497CC3}"/>
    <cellStyle name="Normal 2 3 2 2 14 2 3 2 4" xfId="29841" xr:uid="{0C4D92F6-853A-4DF7-8C74-E361368E6B50}"/>
    <cellStyle name="Normal 2 3 2 2 14 2 3 2 5" xfId="50209" xr:uid="{164F43D8-B385-4BAF-A1C0-BFE850906051}"/>
    <cellStyle name="Normal 2 3 2 2 14 2 3 3" xfId="13417" xr:uid="{ADC8EB46-A831-4DDD-9288-0B0CE394E7C1}"/>
    <cellStyle name="Normal 2 3 2 2 14 2 3 3 2" xfId="33785" xr:uid="{10B38532-20CE-4D4D-A64D-7808209B5217}"/>
    <cellStyle name="Normal 2 3 2 2 14 2 3 4" xfId="20204" xr:uid="{D94D0986-DC6A-4AC7-8D5E-AA4383DCF13D}"/>
    <cellStyle name="Normal 2 3 2 2 14 2 3 4 2" xfId="40572" xr:uid="{C84F53EC-6110-438F-BE06-C1C29D1338D2}"/>
    <cellStyle name="Normal 2 3 2 2 14 2 3 5" xfId="26993" xr:uid="{AFC7CA41-AED0-4303-B460-46EF883BAEBA}"/>
    <cellStyle name="Normal 2 3 2 2 14 2 3 6" xfId="47361" xr:uid="{EC961991-0FC4-416E-BADB-0D619863AA82}"/>
    <cellStyle name="Normal 2 3 2 2 14 2 4" xfId="3297" xr:uid="{9C4D06D0-BA1F-46A4-9542-9A425CBC92C5}"/>
    <cellStyle name="Normal 2 3 2 2 14 2 4 2" xfId="6199" xr:uid="{3B9AEB85-2C7F-4263-9BE0-D6D1C25B3374}"/>
    <cellStyle name="Normal 2 3 2 2 14 2 4 2 2" xfId="14841" xr:uid="{4592D39E-CDE8-48F5-86E9-0FFC8D33C366}"/>
    <cellStyle name="Normal 2 3 2 2 14 2 4 2 2 2" xfId="35209" xr:uid="{DE33EDDB-B554-4BC1-8340-B749017D6C04}"/>
    <cellStyle name="Normal 2 3 2 2 14 2 4 2 3" xfId="21628" xr:uid="{FBEEE761-4391-469A-AB2A-8652F1F508A1}"/>
    <cellStyle name="Normal 2 3 2 2 14 2 4 2 3 2" xfId="41996" xr:uid="{C22171FB-C182-4C22-8642-B3B7EFF8DB41}"/>
    <cellStyle name="Normal 2 3 2 2 14 2 4 2 4" xfId="28417" xr:uid="{F590EABF-04C7-464E-ACF0-045433159FD2}"/>
    <cellStyle name="Normal 2 3 2 2 14 2 4 2 5" xfId="48785" xr:uid="{5F717822-70F3-466F-89DC-007F51BFAE3E}"/>
    <cellStyle name="Normal 2 3 2 2 14 2 4 3" xfId="11993" xr:uid="{8545BBC9-B169-40F7-B46A-0BBBAE3C1730}"/>
    <cellStyle name="Normal 2 3 2 2 14 2 4 3 2" xfId="32361" xr:uid="{92FEAF93-5B0F-4108-A260-5F2416709F9C}"/>
    <cellStyle name="Normal 2 3 2 2 14 2 4 4" xfId="18780" xr:uid="{11B86ADF-FE4C-4FD5-94DB-E5765F39EC71}"/>
    <cellStyle name="Normal 2 3 2 2 14 2 4 4 2" xfId="39148" xr:uid="{0BAAAA67-8B95-4F32-A039-17FEAA3B2270}"/>
    <cellStyle name="Normal 2 3 2 2 14 2 4 5" xfId="25569" xr:uid="{C1A383E5-8B5D-41E3-B1C4-F6BF91052C69}"/>
    <cellStyle name="Normal 2 3 2 2 14 2 4 6" xfId="45937" xr:uid="{0F3985B8-4C7A-4D78-8D63-864EDEBF08A4}"/>
    <cellStyle name="Normal 2 3 2 2 14 2 5" xfId="5487" xr:uid="{751144D3-FE1D-4480-AED8-603A3DE66041}"/>
    <cellStyle name="Normal 2 3 2 2 14 2 5 2" xfId="14129" xr:uid="{7E05A63C-102C-4A72-84F4-E4D896F4E4F0}"/>
    <cellStyle name="Normal 2 3 2 2 14 2 5 2 2" xfId="34497" xr:uid="{7CBAECAA-5D33-458F-8EFC-A6B3CB125E7B}"/>
    <cellStyle name="Normal 2 3 2 2 14 2 5 3" xfId="20916" xr:uid="{F285324D-C20C-47D0-8F50-B36DFC6D739F}"/>
    <cellStyle name="Normal 2 3 2 2 14 2 5 3 2" xfId="41284" xr:uid="{45029726-B35A-4C95-B53F-C0B5E353E71A}"/>
    <cellStyle name="Normal 2 3 2 2 14 2 5 4" xfId="27705" xr:uid="{F0454D5C-E0BE-43B4-9290-0D9903A34FDF}"/>
    <cellStyle name="Normal 2 3 2 2 14 2 5 5" xfId="48073" xr:uid="{8322C15C-5EFC-4CC0-A8BB-DBAEACABFA38}"/>
    <cellStyle name="Normal 2 3 2 2 14 2 6" xfId="2548" xr:uid="{CBC80400-C710-4483-83D3-A5B8E54A9304}"/>
    <cellStyle name="Normal 2 3 2 2 14 2 6 2" xfId="11281" xr:uid="{BE94B498-78BD-4583-A4AE-81AA03E3DE5E}"/>
    <cellStyle name="Normal 2 3 2 2 14 2 6 2 2" xfId="31649" xr:uid="{97648494-FC6F-41D6-AABC-26B7A968041B}"/>
    <cellStyle name="Normal 2 3 2 2 14 2 6 3" xfId="18068" xr:uid="{6F139A89-B025-4C30-AAD2-FDB95344B3DE}"/>
    <cellStyle name="Normal 2 3 2 2 14 2 6 3 2" xfId="38436" xr:uid="{DCDB6F84-E82F-45C5-BDD7-86C21F5B26D2}"/>
    <cellStyle name="Normal 2 3 2 2 14 2 6 4" xfId="24857" xr:uid="{A19233BF-9FCA-401B-81A3-6C1C6EF1F943}"/>
    <cellStyle name="Normal 2 3 2 2 14 2 6 5" xfId="45225" xr:uid="{BB0F5E08-CBCE-462D-952F-5080827EA0B0}"/>
    <cellStyle name="Normal 2 3 2 2 14 2 7" xfId="10379" xr:uid="{455B4F05-B8A8-4093-8B40-AABB470B0126}"/>
    <cellStyle name="Normal 2 3 2 2 14 2 7 2" xfId="30747" xr:uid="{FFC22746-E0AC-4948-9792-0CD86E97A16E}"/>
    <cellStyle name="Normal 2 3 2 2 14 2 8" xfId="17166" xr:uid="{DACA9ABA-BE48-4ABC-9428-BF0FB2D1BEA7}"/>
    <cellStyle name="Normal 2 3 2 2 14 2 8 2" xfId="37534" xr:uid="{9409E010-291F-4350-9721-145486B22107}"/>
    <cellStyle name="Normal 2 3 2 2 14 2 9" xfId="23955" xr:uid="{CA8EEB6E-A22B-4470-8F73-B833DE9199C5}"/>
    <cellStyle name="Normal 2 3 2 2 14 2_Exec Drivers" xfId="8588" xr:uid="{50AA7B84-019D-4C67-AC24-26B897744625}"/>
    <cellStyle name="Normal 2 3 2 2 14 3" xfId="3667" xr:uid="{86F7F353-9779-4908-99CD-3E6D45D9F61E}"/>
    <cellStyle name="Normal 2 3 2 2 14 3 2" xfId="6551" xr:uid="{C8C85135-C6A7-4EE1-8462-C737CEA78597}"/>
    <cellStyle name="Normal 2 3 2 2 14 3 2 2" xfId="15193" xr:uid="{72919E12-42AB-4A02-9114-FE5B7C0A6415}"/>
    <cellStyle name="Normal 2 3 2 2 14 3 2 2 2" xfId="35561" xr:uid="{6F97167D-940C-41C4-8DBA-6D279E0A2FCE}"/>
    <cellStyle name="Normal 2 3 2 2 14 3 2 3" xfId="21980" xr:uid="{6E18E27C-63DF-497E-AE49-715B99F2D671}"/>
    <cellStyle name="Normal 2 3 2 2 14 3 2 3 2" xfId="42348" xr:uid="{7E0BD604-0D41-45B0-8ED3-355DD5B11210}"/>
    <cellStyle name="Normal 2 3 2 2 14 3 2 4" xfId="28769" xr:uid="{F200D1F9-7B01-41F8-9C05-E4B8E77CB121}"/>
    <cellStyle name="Normal 2 3 2 2 14 3 2 5" xfId="49137" xr:uid="{C835F34A-7DD7-419C-AAB0-107E53F5CFAA}"/>
    <cellStyle name="Normal 2 3 2 2 14 3 3" xfId="12345" xr:uid="{9F3B33E2-17CD-4678-BC0E-63789401A58E}"/>
    <cellStyle name="Normal 2 3 2 2 14 3 3 2" xfId="32713" xr:uid="{FDEFA5A3-F713-4728-80D0-1E4F6E9814EE}"/>
    <cellStyle name="Normal 2 3 2 2 14 3 4" xfId="19132" xr:uid="{8776CFD6-D624-473E-A9B0-FC78A1D801C1}"/>
    <cellStyle name="Normal 2 3 2 2 14 3 4 2" xfId="39500" xr:uid="{2FC87D79-3994-4420-80C6-80257350E8F3}"/>
    <cellStyle name="Normal 2 3 2 2 14 3 5" xfId="25921" xr:uid="{9D18E3B1-1F43-48F6-9996-0688B5227645}"/>
    <cellStyle name="Normal 2 3 2 2 14 3 6" xfId="46289" xr:uid="{AD072CD8-A3E3-4648-BB3B-2360C3D2B052}"/>
    <cellStyle name="Normal 2 3 2 2 14 3_Exec Drivers" xfId="8255" xr:uid="{C9E57201-FECB-45ED-A279-46842352A291}"/>
    <cellStyle name="Normal 2 3 2 2 14 4" xfId="4415" xr:uid="{5B415C75-36AE-4CE3-A027-87AEE4C51BCA}"/>
    <cellStyle name="Normal 2 3 2 2 14 4 2" xfId="7263" xr:uid="{CC4204B4-29AC-47B0-88D9-936ECE1F703B}"/>
    <cellStyle name="Normal 2 3 2 2 14 4 2 2" xfId="15905" xr:uid="{5DB57AA6-42C2-45A2-BD62-8671A5D9576A}"/>
    <cellStyle name="Normal 2 3 2 2 14 4 2 2 2" xfId="36273" xr:uid="{01B712FB-FD14-4183-B581-E9FEBAA19955}"/>
    <cellStyle name="Normal 2 3 2 2 14 4 2 3" xfId="22692" xr:uid="{1937E542-B7A8-48EC-A456-88A0C7222FCB}"/>
    <cellStyle name="Normal 2 3 2 2 14 4 2 3 2" xfId="43060" xr:uid="{126DD830-C3F4-4337-B81F-571399EE9B86}"/>
    <cellStyle name="Normal 2 3 2 2 14 4 2 4" xfId="29481" xr:uid="{A66C21D1-6111-4DC3-A84E-0CCE2CFBE837}"/>
    <cellStyle name="Normal 2 3 2 2 14 4 2 5" xfId="49849" xr:uid="{231AB236-FFE9-44AB-8C13-F724B5233AC1}"/>
    <cellStyle name="Normal 2 3 2 2 14 4 3" xfId="13057" xr:uid="{C9E417A8-F1B1-413B-A0A5-75BD9882A5BA}"/>
    <cellStyle name="Normal 2 3 2 2 14 4 3 2" xfId="33425" xr:uid="{EA776FB9-500C-46C6-9BE2-71FB2426443F}"/>
    <cellStyle name="Normal 2 3 2 2 14 4 4" xfId="19844" xr:uid="{CEDDA7FE-5743-4ABF-92C9-B38D30928EB8}"/>
    <cellStyle name="Normal 2 3 2 2 14 4 4 2" xfId="40212" xr:uid="{B5E9D153-58DA-427E-96E4-E39853B496FE}"/>
    <cellStyle name="Normal 2 3 2 2 14 4 5" xfId="26633" xr:uid="{59C6E61B-316B-41D2-9D7C-10EC64272790}"/>
    <cellStyle name="Normal 2 3 2 2 14 4 6" xfId="47001" xr:uid="{32DF020A-40B3-4FC3-BEB8-8506E8C0F58E}"/>
    <cellStyle name="Normal 2 3 2 2 14 5" xfId="2919" xr:uid="{719826BB-D19F-4D7A-A6DD-5B3033F0AF65}"/>
    <cellStyle name="Normal 2 3 2 2 14 5 2" xfId="5839" xr:uid="{5673F36D-B8B7-488E-B164-63165E2BDB87}"/>
    <cellStyle name="Normal 2 3 2 2 14 5 2 2" xfId="14481" xr:uid="{A7986C4D-D623-4A38-B8CC-56FE188625AC}"/>
    <cellStyle name="Normal 2 3 2 2 14 5 2 2 2" xfId="34849" xr:uid="{AC48B10F-9870-4C19-9AAB-7BA2AA37069D}"/>
    <cellStyle name="Normal 2 3 2 2 14 5 2 3" xfId="21268" xr:uid="{363EF0C4-24CD-4E8A-BD13-2D10E755B417}"/>
    <cellStyle name="Normal 2 3 2 2 14 5 2 3 2" xfId="41636" xr:uid="{11607FDA-B54B-4D4C-9D6A-DAD55E27FDF1}"/>
    <cellStyle name="Normal 2 3 2 2 14 5 2 4" xfId="28057" xr:uid="{726728AD-4AB2-4A91-BCD8-45092C2E3AA1}"/>
    <cellStyle name="Normal 2 3 2 2 14 5 2 5" xfId="48425" xr:uid="{AEBA95BC-C23D-446A-962A-CD2B713DA25A}"/>
    <cellStyle name="Normal 2 3 2 2 14 5 3" xfId="11633" xr:uid="{ACC1DD26-B955-4B56-8159-0DF4038758A1}"/>
    <cellStyle name="Normal 2 3 2 2 14 5 3 2" xfId="32001" xr:uid="{AF89FB8C-ECD1-480E-9880-B2801F0BABC5}"/>
    <cellStyle name="Normal 2 3 2 2 14 5 4" xfId="18420" xr:uid="{95939C11-A475-4F58-A047-4F820B6560BF}"/>
    <cellStyle name="Normal 2 3 2 2 14 5 4 2" xfId="38788" xr:uid="{A969C8D5-9E4F-47A4-8DB3-7F04F891BA68}"/>
    <cellStyle name="Normal 2 3 2 2 14 5 5" xfId="25209" xr:uid="{922AB8A7-347F-4BCC-87A2-2551D250F942}"/>
    <cellStyle name="Normal 2 3 2 2 14 5 6" xfId="45577" xr:uid="{EA1BDE7E-027F-4899-BCEC-6C9352BBBC1B}"/>
    <cellStyle name="Normal 2 3 2 2 14 6" xfId="5127" xr:uid="{63CCEDD3-F4C7-4E3E-A392-FB6ED1889004}"/>
    <cellStyle name="Normal 2 3 2 2 14 6 2" xfId="13769" xr:uid="{B58304B6-F905-4ACC-B0D6-FB26AE4C2D65}"/>
    <cellStyle name="Normal 2 3 2 2 14 6 2 2" xfId="34137" xr:uid="{1B4AF3B5-3F3B-45DD-90CB-E2A113D4D976}"/>
    <cellStyle name="Normal 2 3 2 2 14 6 3" xfId="20556" xr:uid="{518BCA6E-1019-4FD4-96D8-9284DBEAA384}"/>
    <cellStyle name="Normal 2 3 2 2 14 6 3 2" xfId="40924" xr:uid="{5491508D-4013-44AE-809A-F9921D241A70}"/>
    <cellStyle name="Normal 2 3 2 2 14 6 4" xfId="27345" xr:uid="{3CB07F55-0771-451E-BBD3-7587185CAE1B}"/>
    <cellStyle name="Normal 2 3 2 2 14 6 5" xfId="47713" xr:uid="{AF4E6A88-6EB4-41B8-94D0-4CC2BB63EDA7}"/>
    <cellStyle name="Normal 2 3 2 2 14 7" xfId="2050" xr:uid="{0B2F2D49-3B9D-431D-8226-45FD4328265C}"/>
    <cellStyle name="Normal 2 3 2 2 14 7 2" xfId="10921" xr:uid="{8DC5EE99-BACF-4222-A6E7-4E7824CADD9A}"/>
    <cellStyle name="Normal 2 3 2 2 14 7 2 2" xfId="31289" xr:uid="{60A07C92-CD6F-45A6-A4A7-EBB12EB08762}"/>
    <cellStyle name="Normal 2 3 2 2 14 7 3" xfId="17708" xr:uid="{449CF1C7-7576-4901-8687-F2A67C991F46}"/>
    <cellStyle name="Normal 2 3 2 2 14 7 3 2" xfId="38076" xr:uid="{7DCACE6E-4424-4B37-A8EF-0FB43D7ABB9C}"/>
    <cellStyle name="Normal 2 3 2 2 14 7 4" xfId="24497" xr:uid="{3352A6FF-828C-49C9-8728-88F31F2FD5E6}"/>
    <cellStyle name="Normal 2 3 2 2 14 7 5" xfId="44865" xr:uid="{315F291D-C219-49EC-B5C6-8CCEE2F34341}"/>
    <cellStyle name="Normal 2 3 2 2 14 8" xfId="9795" xr:uid="{76DE8FD0-7623-4BFF-8A61-D8577F4FE048}"/>
    <cellStyle name="Normal 2 3 2 2 14 8 2" xfId="30163" xr:uid="{6DA95EBA-A1BD-46AB-A194-71CC6258C629}"/>
    <cellStyle name="Normal 2 3 2 2 14 9" xfId="16583" xr:uid="{85DD0CD3-7EA6-4163-AC9A-B4074F414E2E}"/>
    <cellStyle name="Normal 2 3 2 2 14 9 2" xfId="36951" xr:uid="{5B113ED3-9EAE-45E8-9629-7B6CA6F01F31}"/>
    <cellStyle name="Normal 2 3 2 2 14_Exec Drivers" xfId="9494" xr:uid="{1CFDC257-EF86-4994-BD73-0A68D0940E70}"/>
    <cellStyle name="Normal 2 3 2 2 15" xfId="177" xr:uid="{53232A9A-7B4E-41E0-B617-EB241F444588}"/>
    <cellStyle name="Normal 2 3 2 2 15 10" xfId="23379" xr:uid="{73C0A7E7-6FD6-412A-85E6-3A7F4B135129}"/>
    <cellStyle name="Normal 2 3 2 2 15 11" xfId="43747" xr:uid="{A9975A74-7781-4BE2-82E4-90DF967C60AA}"/>
    <cellStyle name="Normal 2 3 2 2 15 2" xfId="1470" xr:uid="{790A036B-C66C-44F8-99FA-7D92E74A345A}"/>
    <cellStyle name="Normal 2 3 2 2 15 2 10" xfId="44330" xr:uid="{C25E5B47-A2E2-4C26-83FC-3284453AD35D}"/>
    <cellStyle name="Normal 2 3 2 2 15 2 2" xfId="4038" xr:uid="{08A65B24-9CF6-4918-810B-0B420AA081CE}"/>
    <cellStyle name="Normal 2 3 2 2 15 2 2 2" xfId="6904" xr:uid="{8351675F-CA82-450E-ABCE-57E9EBA08316}"/>
    <cellStyle name="Normal 2 3 2 2 15 2 2 2 2" xfId="15546" xr:uid="{AC43776A-E818-4831-BA59-58B0584B4F66}"/>
    <cellStyle name="Normal 2 3 2 2 15 2 2 2 2 2" xfId="35914" xr:uid="{CA08BF9E-51B4-40C9-9A62-449148EAA2DA}"/>
    <cellStyle name="Normal 2 3 2 2 15 2 2 2 3" xfId="22333" xr:uid="{E8D813DC-1408-4527-A73E-6D943A5FA4E1}"/>
    <cellStyle name="Normal 2 3 2 2 15 2 2 2 3 2" xfId="42701" xr:uid="{65219ABB-B6F4-4D61-B1F6-7887F0118CBE}"/>
    <cellStyle name="Normal 2 3 2 2 15 2 2 2 4" xfId="29122" xr:uid="{93170C27-2DB0-47D1-9329-87B939D40AA8}"/>
    <cellStyle name="Normal 2 3 2 2 15 2 2 2 5" xfId="49490" xr:uid="{1EDF7386-D568-4D6E-9DBF-366B396AA361}"/>
    <cellStyle name="Normal 2 3 2 2 15 2 2 3" xfId="12698" xr:uid="{6BCF77FD-B9F9-47AD-A338-218D87A2353D}"/>
    <cellStyle name="Normal 2 3 2 2 15 2 2 3 2" xfId="33066" xr:uid="{E3DF380A-49BB-472A-83DE-D2A322E55EC2}"/>
    <cellStyle name="Normal 2 3 2 2 15 2 2 4" xfId="19485" xr:uid="{E542AA38-8F04-435A-AFB6-0D4267F383B5}"/>
    <cellStyle name="Normal 2 3 2 2 15 2 2 4 2" xfId="39853" xr:uid="{6678CBCB-F5AF-4E9C-8FE8-269122DE7438}"/>
    <cellStyle name="Normal 2 3 2 2 15 2 2 5" xfId="26274" xr:uid="{276EF6A1-4D4A-49B6-8CC0-CC21CADBBB97}"/>
    <cellStyle name="Normal 2 3 2 2 15 2 2 6" xfId="46642" xr:uid="{546ECCF7-5614-4157-A69D-CA508CBF11E6}"/>
    <cellStyle name="Normal 2 3 2 2 15 2 2_Exec Drivers" xfId="8895" xr:uid="{EEBCA8B0-B2B0-4D1C-92F9-FE313EF5B2FE}"/>
    <cellStyle name="Normal 2 3 2 2 15 2 3" xfId="4768" xr:uid="{44D4BC92-9935-4748-B50B-9830374D6B64}"/>
    <cellStyle name="Normal 2 3 2 2 15 2 3 2" xfId="7616" xr:uid="{DC5D86E6-B2D1-430D-8FF2-C3E1D9DB462D}"/>
    <cellStyle name="Normal 2 3 2 2 15 2 3 2 2" xfId="16258" xr:uid="{657ACCA3-3439-4880-BD1F-B29459D90BF9}"/>
    <cellStyle name="Normal 2 3 2 2 15 2 3 2 2 2" xfId="36626" xr:uid="{7E98EC26-BF3B-4B00-811D-39468D5C6B1C}"/>
    <cellStyle name="Normal 2 3 2 2 15 2 3 2 3" xfId="23045" xr:uid="{7164EA29-3F86-4813-A261-869233A9F2EA}"/>
    <cellStyle name="Normal 2 3 2 2 15 2 3 2 3 2" xfId="43413" xr:uid="{636178A1-B67F-4897-8777-73AAC23C7BC9}"/>
    <cellStyle name="Normal 2 3 2 2 15 2 3 2 4" xfId="29834" xr:uid="{EC630A91-9D54-4D42-9920-B2B06938E5BC}"/>
    <cellStyle name="Normal 2 3 2 2 15 2 3 2 5" xfId="50202" xr:uid="{13DE7432-9A19-4B84-9589-04005F151C3D}"/>
    <cellStyle name="Normal 2 3 2 2 15 2 3 3" xfId="13410" xr:uid="{15C914A2-8F07-45E0-954C-9327650DC030}"/>
    <cellStyle name="Normal 2 3 2 2 15 2 3 3 2" xfId="33778" xr:uid="{FE1F0524-653B-411D-9C9D-0250E4372BB2}"/>
    <cellStyle name="Normal 2 3 2 2 15 2 3 4" xfId="20197" xr:uid="{64E93B76-483B-492A-81B7-56FCCE1F1E97}"/>
    <cellStyle name="Normal 2 3 2 2 15 2 3 4 2" xfId="40565" xr:uid="{D42873A7-9479-4141-88E7-914119C81C0C}"/>
    <cellStyle name="Normal 2 3 2 2 15 2 3 5" xfId="26986" xr:uid="{0F39819C-2AB5-470F-AF91-53F778AC020F}"/>
    <cellStyle name="Normal 2 3 2 2 15 2 3 6" xfId="47354" xr:uid="{0C8D6E23-4269-4986-9AA1-DC17D6A10D5E}"/>
    <cellStyle name="Normal 2 3 2 2 15 2 4" xfId="3290" xr:uid="{D04A596E-F32D-45C7-B6D7-FEC8D562E5B2}"/>
    <cellStyle name="Normal 2 3 2 2 15 2 4 2" xfId="6192" xr:uid="{AB6E6E57-F996-46A7-B25C-25298575977D}"/>
    <cellStyle name="Normal 2 3 2 2 15 2 4 2 2" xfId="14834" xr:uid="{922DAEC1-3C53-45F3-88EA-FB0CC697F662}"/>
    <cellStyle name="Normal 2 3 2 2 15 2 4 2 2 2" xfId="35202" xr:uid="{D6C02158-FB79-4561-931A-95D5E912E9F8}"/>
    <cellStyle name="Normal 2 3 2 2 15 2 4 2 3" xfId="21621" xr:uid="{AFA20923-E644-4575-8988-FAC85E1267B4}"/>
    <cellStyle name="Normal 2 3 2 2 15 2 4 2 3 2" xfId="41989" xr:uid="{3A269710-FFB5-4E25-BFA2-8E705C92C6A6}"/>
    <cellStyle name="Normal 2 3 2 2 15 2 4 2 4" xfId="28410" xr:uid="{BFF12271-6FE1-47FB-85FB-08AF2B270400}"/>
    <cellStyle name="Normal 2 3 2 2 15 2 4 2 5" xfId="48778" xr:uid="{61E63766-5B35-45B8-A187-647F99CCEE94}"/>
    <cellStyle name="Normal 2 3 2 2 15 2 4 3" xfId="11986" xr:uid="{1C7FF711-C6E0-41F9-8EF1-773905C3310E}"/>
    <cellStyle name="Normal 2 3 2 2 15 2 4 3 2" xfId="32354" xr:uid="{E2C91005-DF1F-4445-BE5E-5003F4CEDC0E}"/>
    <cellStyle name="Normal 2 3 2 2 15 2 4 4" xfId="18773" xr:uid="{D28D3AAC-EF1A-409C-A62F-DF680B654485}"/>
    <cellStyle name="Normal 2 3 2 2 15 2 4 4 2" xfId="39141" xr:uid="{26AF42A0-F43D-41BA-9228-ECBA6C0C5241}"/>
    <cellStyle name="Normal 2 3 2 2 15 2 4 5" xfId="25562" xr:uid="{9641F84A-49B5-401B-966D-3CFF3E0AFF0F}"/>
    <cellStyle name="Normal 2 3 2 2 15 2 4 6" xfId="45930" xr:uid="{1F822F09-1F34-4692-9994-EF9496D0FBFC}"/>
    <cellStyle name="Normal 2 3 2 2 15 2 5" xfId="5480" xr:uid="{32AA15BB-061F-4BD6-AD7F-3228C8FE16FB}"/>
    <cellStyle name="Normal 2 3 2 2 15 2 5 2" xfId="14122" xr:uid="{EA69BD29-96CE-4886-B923-A9E1952B41F4}"/>
    <cellStyle name="Normal 2 3 2 2 15 2 5 2 2" xfId="34490" xr:uid="{2F67AD29-1FD6-43FB-8678-3E48837A621D}"/>
    <cellStyle name="Normal 2 3 2 2 15 2 5 3" xfId="20909" xr:uid="{713E62E4-526C-4106-8AEB-30A4C773EBEF}"/>
    <cellStyle name="Normal 2 3 2 2 15 2 5 3 2" xfId="41277" xr:uid="{FB9DB48F-5FC5-4043-BA79-EA68F2E80FB0}"/>
    <cellStyle name="Normal 2 3 2 2 15 2 5 4" xfId="27698" xr:uid="{F1412F1E-9507-4880-A549-8AB86E298FAF}"/>
    <cellStyle name="Normal 2 3 2 2 15 2 5 5" xfId="48066" xr:uid="{9289A040-94F5-4FD6-8AD9-2F7B56B72003}"/>
    <cellStyle name="Normal 2 3 2 2 15 2 6" xfId="2541" xr:uid="{92FD2517-F9A7-438C-A91C-8DA79BE8DF7A}"/>
    <cellStyle name="Normal 2 3 2 2 15 2 6 2" xfId="11274" xr:uid="{BA344A58-644A-4AB9-8DBC-27C09A77F501}"/>
    <cellStyle name="Normal 2 3 2 2 15 2 6 2 2" xfId="31642" xr:uid="{36260739-73E6-48B3-A96E-8DEFECF90D97}"/>
    <cellStyle name="Normal 2 3 2 2 15 2 6 3" xfId="18061" xr:uid="{518687CD-6B67-4197-8B9C-995F53C0D916}"/>
    <cellStyle name="Normal 2 3 2 2 15 2 6 3 2" xfId="38429" xr:uid="{60851AD9-2335-4558-98CD-B13669603026}"/>
    <cellStyle name="Normal 2 3 2 2 15 2 6 4" xfId="24850" xr:uid="{FCE138F1-6242-44C9-8416-B0D195EA469F}"/>
    <cellStyle name="Normal 2 3 2 2 15 2 6 5" xfId="45218" xr:uid="{748494DA-BF39-4319-B6EA-6F94762B9A23}"/>
    <cellStyle name="Normal 2 3 2 2 15 2 7" xfId="10386" xr:uid="{67C5E698-B4C5-4707-9A2B-AEDBB9DD157D}"/>
    <cellStyle name="Normal 2 3 2 2 15 2 7 2" xfId="30754" xr:uid="{D9287A02-CBBA-4DF8-8593-8418C8B9102D}"/>
    <cellStyle name="Normal 2 3 2 2 15 2 8" xfId="17173" xr:uid="{69DA373C-1684-43F4-8DD9-20B70DB0835B}"/>
    <cellStyle name="Normal 2 3 2 2 15 2 8 2" xfId="37541" xr:uid="{402EEE54-7E5D-49FA-BAA8-9B6928D05B59}"/>
    <cellStyle name="Normal 2 3 2 2 15 2 9" xfId="23962" xr:uid="{C2A124A9-669D-4106-A891-67E0C592EB89}"/>
    <cellStyle name="Normal 2 3 2 2 15 2_Exec Drivers" xfId="9209" xr:uid="{8ED350B1-93A8-4464-8610-7CB0E70369D4}"/>
    <cellStyle name="Normal 2 3 2 2 15 3" xfId="3668" xr:uid="{89ED14D0-9C63-49B2-ACF9-8235DA824DC2}"/>
    <cellStyle name="Normal 2 3 2 2 15 3 2" xfId="6552" xr:uid="{EFDEBFFF-EC5C-439C-95B3-D57C5FB45BD4}"/>
    <cellStyle name="Normal 2 3 2 2 15 3 2 2" xfId="15194" xr:uid="{B4B0F028-6D4E-42EC-B872-808BB8CE8693}"/>
    <cellStyle name="Normal 2 3 2 2 15 3 2 2 2" xfId="35562" xr:uid="{5985AAA0-B886-456A-B6BD-5BFAC2052B0F}"/>
    <cellStyle name="Normal 2 3 2 2 15 3 2 3" xfId="21981" xr:uid="{056B422E-7104-458F-984E-27DE5D1900D4}"/>
    <cellStyle name="Normal 2 3 2 2 15 3 2 3 2" xfId="42349" xr:uid="{5DD0D6B8-EFE7-442E-BC7C-2A189D8717FC}"/>
    <cellStyle name="Normal 2 3 2 2 15 3 2 4" xfId="28770" xr:uid="{F3E340FE-FE5B-487E-B8B6-B5B93E379BFD}"/>
    <cellStyle name="Normal 2 3 2 2 15 3 2 5" xfId="49138" xr:uid="{C2F00657-48F3-4B95-B6FF-9F791E6E17AC}"/>
    <cellStyle name="Normal 2 3 2 2 15 3 3" xfId="12346" xr:uid="{1519E503-A6A8-4AEB-979A-6F57D33AEF7C}"/>
    <cellStyle name="Normal 2 3 2 2 15 3 3 2" xfId="32714" xr:uid="{FEEF4EAC-3BEC-44EE-819D-2589CC0A5FF6}"/>
    <cellStyle name="Normal 2 3 2 2 15 3 4" xfId="19133" xr:uid="{38427EAA-4661-4F28-9BF7-04DA2F970026}"/>
    <cellStyle name="Normal 2 3 2 2 15 3 4 2" xfId="39501" xr:uid="{83B53443-B472-4B38-AA01-17FB8B014EC0}"/>
    <cellStyle name="Normal 2 3 2 2 15 3 5" xfId="25922" xr:uid="{B5DFA506-F821-48A5-A955-47E02F0F4CCC}"/>
    <cellStyle name="Normal 2 3 2 2 15 3 6" xfId="46290" xr:uid="{B259F99D-A856-4CE3-B9FF-93094F1A9EAD}"/>
    <cellStyle name="Normal 2 3 2 2 15 3_Exec Drivers" xfId="9080" xr:uid="{A45DEE56-BCB8-4634-A8A6-56C68F20A15B}"/>
    <cellStyle name="Normal 2 3 2 2 15 4" xfId="4416" xr:uid="{B8A19B93-C690-4E0F-AD9E-17BC9D71C495}"/>
    <cellStyle name="Normal 2 3 2 2 15 4 2" xfId="7264" xr:uid="{04D55204-3074-4B73-A2A3-BECCA5DEFE3C}"/>
    <cellStyle name="Normal 2 3 2 2 15 4 2 2" xfId="15906" xr:uid="{945B8ECA-44C7-4FB6-AD8B-F886F4F1A64E}"/>
    <cellStyle name="Normal 2 3 2 2 15 4 2 2 2" xfId="36274" xr:uid="{4ADF0547-56A9-4646-B058-F62D0661BBC1}"/>
    <cellStyle name="Normal 2 3 2 2 15 4 2 3" xfId="22693" xr:uid="{7C07B0B7-E080-4FCF-8686-4D9A89E6A46F}"/>
    <cellStyle name="Normal 2 3 2 2 15 4 2 3 2" xfId="43061" xr:uid="{05068721-4124-447E-BDF4-F9DD6E53BCF5}"/>
    <cellStyle name="Normal 2 3 2 2 15 4 2 4" xfId="29482" xr:uid="{E3583E75-E885-4562-AA9B-7F0AFEF4E85E}"/>
    <cellStyle name="Normal 2 3 2 2 15 4 2 5" xfId="49850" xr:uid="{F5444B70-1E10-4A4C-8F1E-E78D097F9FCC}"/>
    <cellStyle name="Normal 2 3 2 2 15 4 3" xfId="13058" xr:uid="{865E53CB-411F-46C1-8DC8-5A4AE921FAB9}"/>
    <cellStyle name="Normal 2 3 2 2 15 4 3 2" xfId="33426" xr:uid="{1A53D41C-98CB-4856-A760-00D6B81FE91D}"/>
    <cellStyle name="Normal 2 3 2 2 15 4 4" xfId="19845" xr:uid="{9FC64CCE-7FBA-4AFF-9FA3-AAACBB294177}"/>
    <cellStyle name="Normal 2 3 2 2 15 4 4 2" xfId="40213" xr:uid="{D04957C7-6BA5-4B21-81F2-8D8323169E5C}"/>
    <cellStyle name="Normal 2 3 2 2 15 4 5" xfId="26634" xr:uid="{603E336A-A834-4745-8BA3-0A2855F9E212}"/>
    <cellStyle name="Normal 2 3 2 2 15 4 6" xfId="47002" xr:uid="{F5F6F819-C8EA-4293-A3E2-3D2C73B67F81}"/>
    <cellStyle name="Normal 2 3 2 2 15 5" xfId="2920" xr:uid="{0CAB1519-FFE2-409C-9863-EEB26165F7A3}"/>
    <cellStyle name="Normal 2 3 2 2 15 5 2" xfId="5840" xr:uid="{E6627F62-1C62-4B6A-A521-D2C8020482DC}"/>
    <cellStyle name="Normal 2 3 2 2 15 5 2 2" xfId="14482" xr:uid="{FFE40697-B453-4608-9365-F90BCC975AC2}"/>
    <cellStyle name="Normal 2 3 2 2 15 5 2 2 2" xfId="34850" xr:uid="{597C1624-E2E8-4C23-ADAB-93CF12F4C588}"/>
    <cellStyle name="Normal 2 3 2 2 15 5 2 3" xfId="21269" xr:uid="{949C3811-3A4F-4FD5-9B97-51EE8654974F}"/>
    <cellStyle name="Normal 2 3 2 2 15 5 2 3 2" xfId="41637" xr:uid="{46C25E48-31ED-4ECE-A834-3D79CFA5D52A}"/>
    <cellStyle name="Normal 2 3 2 2 15 5 2 4" xfId="28058" xr:uid="{01667532-621C-4E4A-AEB0-C629DD16CAF4}"/>
    <cellStyle name="Normal 2 3 2 2 15 5 2 5" xfId="48426" xr:uid="{6CD9FCA1-7981-458C-AEC2-A89AE64E09CD}"/>
    <cellStyle name="Normal 2 3 2 2 15 5 3" xfId="11634" xr:uid="{1FD8432E-371C-4685-A309-AA44ADC28254}"/>
    <cellStyle name="Normal 2 3 2 2 15 5 3 2" xfId="32002" xr:uid="{0BDE8062-C412-4470-A987-819DE89C5A00}"/>
    <cellStyle name="Normal 2 3 2 2 15 5 4" xfId="18421" xr:uid="{DFBCBC76-9B98-404B-AC80-C154E0BBE476}"/>
    <cellStyle name="Normal 2 3 2 2 15 5 4 2" xfId="38789" xr:uid="{CDE6C5AA-E487-4550-9A9A-C3D91E078F8F}"/>
    <cellStyle name="Normal 2 3 2 2 15 5 5" xfId="25210" xr:uid="{A7F2054E-CEF1-4477-85B5-64B1C3A63676}"/>
    <cellStyle name="Normal 2 3 2 2 15 5 6" xfId="45578" xr:uid="{1011A1B2-9DF4-43B7-A2A3-EF85A11F85EB}"/>
    <cellStyle name="Normal 2 3 2 2 15 6" xfId="5128" xr:uid="{CD427B03-8189-410A-9C89-126B8D002AC2}"/>
    <cellStyle name="Normal 2 3 2 2 15 6 2" xfId="13770" xr:uid="{D4AA2C00-2F5A-49FF-91FA-A79AC2C0D5CE}"/>
    <cellStyle name="Normal 2 3 2 2 15 6 2 2" xfId="34138" xr:uid="{B800C2E7-D992-4794-8824-C5FF4ED8070F}"/>
    <cellStyle name="Normal 2 3 2 2 15 6 3" xfId="20557" xr:uid="{9AE209F3-48AB-4BA6-8CD4-26EB92C4EBD3}"/>
    <cellStyle name="Normal 2 3 2 2 15 6 3 2" xfId="40925" xr:uid="{6A5F9168-D571-49C7-8349-C23C7BB77226}"/>
    <cellStyle name="Normal 2 3 2 2 15 6 4" xfId="27346" xr:uid="{9716F290-F75A-4FB6-AB22-9F44B7AB41C9}"/>
    <cellStyle name="Normal 2 3 2 2 15 6 5" xfId="47714" xr:uid="{09408043-9DC9-40E6-A61A-28421392EE7F}"/>
    <cellStyle name="Normal 2 3 2 2 15 7" xfId="2051" xr:uid="{9A9DE62C-DC15-4EC3-ACC2-D18203BF30C7}"/>
    <cellStyle name="Normal 2 3 2 2 15 7 2" xfId="10922" xr:uid="{CAF9D593-0F3E-4077-8D2E-DB8AAA880BA2}"/>
    <cellStyle name="Normal 2 3 2 2 15 7 2 2" xfId="31290" xr:uid="{A6E667A4-1178-4172-801D-00BF34545505}"/>
    <cellStyle name="Normal 2 3 2 2 15 7 3" xfId="17709" xr:uid="{D8EAE8A5-A347-438C-AF42-61E049442FBA}"/>
    <cellStyle name="Normal 2 3 2 2 15 7 3 2" xfId="38077" xr:uid="{90AA7516-FF3B-4DD4-8876-5CA2A0697E02}"/>
    <cellStyle name="Normal 2 3 2 2 15 7 4" xfId="24498" xr:uid="{1BAF4CE9-15D7-44F4-BF2D-93262105AB94}"/>
    <cellStyle name="Normal 2 3 2 2 15 7 5" xfId="44866" xr:uid="{00094F8F-B5E6-4FFD-AD46-3FAD5BD016A1}"/>
    <cellStyle name="Normal 2 3 2 2 15 8" xfId="9802" xr:uid="{7742D843-3D6F-43E8-BB2D-19B42B0971DF}"/>
    <cellStyle name="Normal 2 3 2 2 15 8 2" xfId="30170" xr:uid="{E8DBA9CC-550C-41BB-956E-0A1F87CF141B}"/>
    <cellStyle name="Normal 2 3 2 2 15 9" xfId="16590" xr:uid="{74CC7D08-3D60-49CD-9D21-2FAE9EEBDD12}"/>
    <cellStyle name="Normal 2 3 2 2 15 9 2" xfId="36958" xr:uid="{822AAD79-0158-40BE-A7EE-7F45261A51CA}"/>
    <cellStyle name="Normal 2 3 2 2 15_Exec Drivers" xfId="8489" xr:uid="{1691DF53-B3AB-4DEE-8173-17BA801C73BA}"/>
    <cellStyle name="Normal 2 3 2 2 16" xfId="190" xr:uid="{2FB4713C-283E-411F-B3A6-1CA2A56C7A6E}"/>
    <cellStyle name="Normal 2 3 2 2 16 10" xfId="23386" xr:uid="{9A4C739E-084F-4333-BC1C-8BEB31690E25}"/>
    <cellStyle name="Normal 2 3 2 2 16 11" xfId="43754" xr:uid="{04144708-AD51-4FBB-8379-CAFC6B14F173}"/>
    <cellStyle name="Normal 2 3 2 2 16 2" xfId="1477" xr:uid="{64D498E4-836A-423C-A3E4-5DCBD1D4E810}"/>
    <cellStyle name="Normal 2 3 2 2 16 2 10" xfId="44337" xr:uid="{DCF0BBD5-35EF-4C9E-8841-D1522AE9DECF}"/>
    <cellStyle name="Normal 2 3 2 2 16 2 2" xfId="4031" xr:uid="{0E39C4A0-C008-4FF8-9D78-EC54334FCC59}"/>
    <cellStyle name="Normal 2 3 2 2 16 2 2 2" xfId="6897" xr:uid="{054E5157-8FE6-4225-B4DC-800364D53351}"/>
    <cellStyle name="Normal 2 3 2 2 16 2 2 2 2" xfId="15539" xr:uid="{74DAE5CF-EB2E-4E2F-9371-7B0C52CE10EF}"/>
    <cellStyle name="Normal 2 3 2 2 16 2 2 2 2 2" xfId="35907" xr:uid="{EFD22A42-FEB5-4093-979A-951A0970B983}"/>
    <cellStyle name="Normal 2 3 2 2 16 2 2 2 3" xfId="22326" xr:uid="{4633387C-26F0-4718-BAD8-BE648E52491B}"/>
    <cellStyle name="Normal 2 3 2 2 16 2 2 2 3 2" xfId="42694" xr:uid="{071B8C2F-8572-4DAE-975A-253C8E35836D}"/>
    <cellStyle name="Normal 2 3 2 2 16 2 2 2 4" xfId="29115" xr:uid="{69F53C08-5445-43F3-B836-A4B6E8621081}"/>
    <cellStyle name="Normal 2 3 2 2 16 2 2 2 5" xfId="49483" xr:uid="{AB718A05-E45B-4ACE-AE99-44B49FF3C1DC}"/>
    <cellStyle name="Normal 2 3 2 2 16 2 2 3" xfId="12691" xr:uid="{734DEA9F-5B9D-4E49-B57A-F99E04E0EE8E}"/>
    <cellStyle name="Normal 2 3 2 2 16 2 2 3 2" xfId="33059" xr:uid="{4B65DDE1-103E-4F74-B62D-C303BC3E7BBB}"/>
    <cellStyle name="Normal 2 3 2 2 16 2 2 4" xfId="19478" xr:uid="{4F2870F7-2211-432E-9CBB-6F82A15E81B3}"/>
    <cellStyle name="Normal 2 3 2 2 16 2 2 4 2" xfId="39846" xr:uid="{508203DE-0C24-4B48-8CF3-11E0886AA3A7}"/>
    <cellStyle name="Normal 2 3 2 2 16 2 2 5" xfId="26267" xr:uid="{10CB9E9F-F356-4819-BBB8-6AF53B052063}"/>
    <cellStyle name="Normal 2 3 2 2 16 2 2 6" xfId="46635" xr:uid="{D2671F41-DA2C-4A9C-AB03-D3E30F63B905}"/>
    <cellStyle name="Normal 2 3 2 2 16 2 2_Exec Drivers" xfId="2024" xr:uid="{4DCE0B21-A486-46A3-931B-F59007872026}"/>
    <cellStyle name="Normal 2 3 2 2 16 2 3" xfId="4761" xr:uid="{697ADB34-D090-4DF4-8D21-15D494E8F080}"/>
    <cellStyle name="Normal 2 3 2 2 16 2 3 2" xfId="7609" xr:uid="{DC90AC2D-4D99-47CB-9204-B1E63A4AB623}"/>
    <cellStyle name="Normal 2 3 2 2 16 2 3 2 2" xfId="16251" xr:uid="{494E34DA-0DFC-4F57-80E3-12D53AD49801}"/>
    <cellStyle name="Normal 2 3 2 2 16 2 3 2 2 2" xfId="36619" xr:uid="{E28E9640-DFC9-4281-ABF0-6D390945B9A0}"/>
    <cellStyle name="Normal 2 3 2 2 16 2 3 2 3" xfId="23038" xr:uid="{2EFB74E5-CC6B-4080-8FB2-F271FB6F22A3}"/>
    <cellStyle name="Normal 2 3 2 2 16 2 3 2 3 2" xfId="43406" xr:uid="{A2CCCA1B-655D-4680-9789-2DFDEB1943E5}"/>
    <cellStyle name="Normal 2 3 2 2 16 2 3 2 4" xfId="29827" xr:uid="{85CEA6DE-9436-41D4-99E8-935AB2887543}"/>
    <cellStyle name="Normal 2 3 2 2 16 2 3 2 5" xfId="50195" xr:uid="{58FEC94C-CF49-4FAC-8D9C-6E048AE41F4F}"/>
    <cellStyle name="Normal 2 3 2 2 16 2 3 3" xfId="13403" xr:uid="{5A692130-47B0-4F6B-BD16-F40AD00BF8C6}"/>
    <cellStyle name="Normal 2 3 2 2 16 2 3 3 2" xfId="33771" xr:uid="{0EE35AE9-E283-4250-A46C-BC88C3D412A8}"/>
    <cellStyle name="Normal 2 3 2 2 16 2 3 4" xfId="20190" xr:uid="{FE9456D2-B257-4E87-9141-96FFBC7F0D2A}"/>
    <cellStyle name="Normal 2 3 2 2 16 2 3 4 2" xfId="40558" xr:uid="{40053EA3-E1C2-411B-845B-8F3AEF47B7DE}"/>
    <cellStyle name="Normal 2 3 2 2 16 2 3 5" xfId="26979" xr:uid="{FED228F8-B71D-440A-97CD-FFF484FE6FA1}"/>
    <cellStyle name="Normal 2 3 2 2 16 2 3 6" xfId="47347" xr:uid="{7CA95596-FF4F-40B2-A834-233434F8271E}"/>
    <cellStyle name="Normal 2 3 2 2 16 2 4" xfId="3283" xr:uid="{E39E4C94-7AB5-4F3B-8BA5-CBBCD0BC43A1}"/>
    <cellStyle name="Normal 2 3 2 2 16 2 4 2" xfId="6185" xr:uid="{F5295D4F-42FD-4D1C-B99F-A1DDFBC68533}"/>
    <cellStyle name="Normal 2 3 2 2 16 2 4 2 2" xfId="14827" xr:uid="{308B2082-F7F0-4D4F-BD48-171627EDEA20}"/>
    <cellStyle name="Normal 2 3 2 2 16 2 4 2 2 2" xfId="35195" xr:uid="{BA754057-2E01-467F-A096-305CDC3A30B2}"/>
    <cellStyle name="Normal 2 3 2 2 16 2 4 2 3" xfId="21614" xr:uid="{60BB3474-66C9-46EE-A0AE-53A2114E9564}"/>
    <cellStyle name="Normal 2 3 2 2 16 2 4 2 3 2" xfId="41982" xr:uid="{E61C9827-C02D-40EE-94E7-B3BA00DD3454}"/>
    <cellStyle name="Normal 2 3 2 2 16 2 4 2 4" xfId="28403" xr:uid="{7EDDE734-6E1B-4197-B4C3-7C6882C7FCCD}"/>
    <cellStyle name="Normal 2 3 2 2 16 2 4 2 5" xfId="48771" xr:uid="{1C226B84-1E8B-4D3F-93FD-8C366FC03EF7}"/>
    <cellStyle name="Normal 2 3 2 2 16 2 4 3" xfId="11979" xr:uid="{87854171-C972-42A8-94AD-9375216487C0}"/>
    <cellStyle name="Normal 2 3 2 2 16 2 4 3 2" xfId="32347" xr:uid="{E61491E4-B8AF-4ACD-8792-0DE5531C886A}"/>
    <cellStyle name="Normal 2 3 2 2 16 2 4 4" xfId="18766" xr:uid="{9A6D1470-8BC9-4D96-BD34-6C8594842318}"/>
    <cellStyle name="Normal 2 3 2 2 16 2 4 4 2" xfId="39134" xr:uid="{A99112D4-2BB2-41D5-B86D-94E100A3FF2E}"/>
    <cellStyle name="Normal 2 3 2 2 16 2 4 5" xfId="25555" xr:uid="{B957FA9D-CF37-4BA9-85A6-F42C5A428E0A}"/>
    <cellStyle name="Normal 2 3 2 2 16 2 4 6" xfId="45923" xr:uid="{6FA783C9-08D7-427B-A526-93D53F0CA0BD}"/>
    <cellStyle name="Normal 2 3 2 2 16 2 5" xfId="5473" xr:uid="{450273DE-77E7-40C6-803D-F520B1AD60A7}"/>
    <cellStyle name="Normal 2 3 2 2 16 2 5 2" xfId="14115" xr:uid="{D027305B-1E28-4BDC-A8AD-EEE53B0F712D}"/>
    <cellStyle name="Normal 2 3 2 2 16 2 5 2 2" xfId="34483" xr:uid="{63FFA3C4-6C71-4B49-AC03-5B83648CD070}"/>
    <cellStyle name="Normal 2 3 2 2 16 2 5 3" xfId="20902" xr:uid="{7F411ACB-E4F7-4006-88CD-08417A3F2C77}"/>
    <cellStyle name="Normal 2 3 2 2 16 2 5 3 2" xfId="41270" xr:uid="{56B36089-7250-48BA-978D-CEC51E754DF2}"/>
    <cellStyle name="Normal 2 3 2 2 16 2 5 4" xfId="27691" xr:uid="{D467A073-2817-4C96-80D6-85EFD55557EC}"/>
    <cellStyle name="Normal 2 3 2 2 16 2 5 5" xfId="48059" xr:uid="{FD803B3F-1C1A-453F-BBD8-E365B7E1E933}"/>
    <cellStyle name="Normal 2 3 2 2 16 2 6" xfId="2534" xr:uid="{5D502247-41D1-4288-B907-4F6713643673}"/>
    <cellStyle name="Normal 2 3 2 2 16 2 6 2" xfId="11267" xr:uid="{E03D22AF-962A-4A3B-9882-3876D024DD82}"/>
    <cellStyle name="Normal 2 3 2 2 16 2 6 2 2" xfId="31635" xr:uid="{39B7C58E-56FE-4FFD-B0C5-E0A3C5BDC1A3}"/>
    <cellStyle name="Normal 2 3 2 2 16 2 6 3" xfId="18054" xr:uid="{811BBA5C-70ED-4418-A9C4-2EA58E5ADE07}"/>
    <cellStyle name="Normal 2 3 2 2 16 2 6 3 2" xfId="38422" xr:uid="{0F3CAA4E-6E52-45D8-BEC0-E81477320DFF}"/>
    <cellStyle name="Normal 2 3 2 2 16 2 6 4" xfId="24843" xr:uid="{310F05B2-736F-4063-8281-9BE3DCFBD663}"/>
    <cellStyle name="Normal 2 3 2 2 16 2 6 5" xfId="45211" xr:uid="{80E1447A-E06C-4432-BA56-50802CA08ECF}"/>
    <cellStyle name="Normal 2 3 2 2 16 2 7" xfId="10393" xr:uid="{08960328-0F31-437C-A0C0-AA273A2AB3DB}"/>
    <cellStyle name="Normal 2 3 2 2 16 2 7 2" xfId="30761" xr:uid="{D3D505D8-ED36-4026-8A23-3E3765F4C208}"/>
    <cellStyle name="Normal 2 3 2 2 16 2 8" xfId="17180" xr:uid="{AE372D52-16D1-4352-830B-ED88C1BB78DD}"/>
    <cellStyle name="Normal 2 3 2 2 16 2 8 2" xfId="37548" xr:uid="{5B040445-1821-46E4-A3CA-7BC1B024EDD7}"/>
    <cellStyle name="Normal 2 3 2 2 16 2 9" xfId="23969" xr:uid="{DFF1206C-5F0F-4332-A361-5F6A5DFDAA84}"/>
    <cellStyle name="Normal 2 3 2 2 16 2_Exec Drivers" xfId="2347" xr:uid="{5352370E-BAF4-442E-9102-4B73FF371BA1}"/>
    <cellStyle name="Normal 2 3 2 2 16 3" xfId="3669" xr:uid="{6E3F345F-AD08-4F3B-918F-CEC795A0C550}"/>
    <cellStyle name="Normal 2 3 2 2 16 3 2" xfId="6553" xr:uid="{2B6331EB-3534-4BDD-B7FC-BD3FA5DA9732}"/>
    <cellStyle name="Normal 2 3 2 2 16 3 2 2" xfId="15195" xr:uid="{0C0928E6-A942-46D0-BEEB-BB06DF2F7633}"/>
    <cellStyle name="Normal 2 3 2 2 16 3 2 2 2" xfId="35563" xr:uid="{32BF302D-9F80-4509-ACBF-CB7177978BB3}"/>
    <cellStyle name="Normal 2 3 2 2 16 3 2 3" xfId="21982" xr:uid="{3AA7B0D9-FD13-415E-A940-0C0A51FB4069}"/>
    <cellStyle name="Normal 2 3 2 2 16 3 2 3 2" xfId="42350" xr:uid="{B2E202CF-FEF2-4B67-A01F-7789E74AB6D5}"/>
    <cellStyle name="Normal 2 3 2 2 16 3 2 4" xfId="28771" xr:uid="{0E09D42B-1B24-4C5F-8673-DF638552C9E7}"/>
    <cellStyle name="Normal 2 3 2 2 16 3 2 5" xfId="49139" xr:uid="{C4A092D4-A078-4285-9F2A-CB3873E88773}"/>
    <cellStyle name="Normal 2 3 2 2 16 3 3" xfId="12347" xr:uid="{741A5645-F261-4B26-83DA-55B0265E54BC}"/>
    <cellStyle name="Normal 2 3 2 2 16 3 3 2" xfId="32715" xr:uid="{C9915EA3-375C-481C-94FC-2D75B468AF2B}"/>
    <cellStyle name="Normal 2 3 2 2 16 3 4" xfId="19134" xr:uid="{6A19395B-A371-4DB9-9E5B-8033ECCABAF7}"/>
    <cellStyle name="Normal 2 3 2 2 16 3 4 2" xfId="39502" xr:uid="{66F92F81-12DA-4D44-B1A1-C1BF87D87BC8}"/>
    <cellStyle name="Normal 2 3 2 2 16 3 5" xfId="25923" xr:uid="{4A86692F-86AD-48AC-BA71-E57CC202777E}"/>
    <cellStyle name="Normal 2 3 2 2 16 3 6" xfId="46291" xr:uid="{A017729D-6FA6-4816-BC61-642C470F04FF}"/>
    <cellStyle name="Normal 2 3 2 2 16 3_Exec Drivers" xfId="8385" xr:uid="{0B824F74-FC60-428A-B189-0EA1EFFA83B1}"/>
    <cellStyle name="Normal 2 3 2 2 16 4" xfId="4417" xr:uid="{2075F8F2-8624-4108-818E-A85B10E3A40B}"/>
    <cellStyle name="Normal 2 3 2 2 16 4 2" xfId="7265" xr:uid="{EE56A967-2DAF-41E2-8A1A-8836D4F131F7}"/>
    <cellStyle name="Normal 2 3 2 2 16 4 2 2" xfId="15907" xr:uid="{B15B8144-C27D-43AA-9780-25F7F6167B32}"/>
    <cellStyle name="Normal 2 3 2 2 16 4 2 2 2" xfId="36275" xr:uid="{1D57C064-FFE0-4BD0-8E5F-2E0E4604A278}"/>
    <cellStyle name="Normal 2 3 2 2 16 4 2 3" xfId="22694" xr:uid="{C47ABCF6-178D-48FE-AE94-9A75E2C70E56}"/>
    <cellStyle name="Normal 2 3 2 2 16 4 2 3 2" xfId="43062" xr:uid="{68952B1E-95CF-4847-996C-B7572C4F9DC5}"/>
    <cellStyle name="Normal 2 3 2 2 16 4 2 4" xfId="29483" xr:uid="{C701E315-F885-4401-BAA2-B93E3DA4B2FC}"/>
    <cellStyle name="Normal 2 3 2 2 16 4 2 5" xfId="49851" xr:uid="{F632A51B-F7D2-4904-AF35-3DC77D00F6D3}"/>
    <cellStyle name="Normal 2 3 2 2 16 4 3" xfId="13059" xr:uid="{522D52C2-9AC4-4FCA-8FAB-ABE6136FF4CC}"/>
    <cellStyle name="Normal 2 3 2 2 16 4 3 2" xfId="33427" xr:uid="{BC6412D6-038A-45D6-AD0A-81896BBB50E7}"/>
    <cellStyle name="Normal 2 3 2 2 16 4 4" xfId="19846" xr:uid="{EEEBE554-ADC7-48CC-A203-201474E85636}"/>
    <cellStyle name="Normal 2 3 2 2 16 4 4 2" xfId="40214" xr:uid="{AA9D136C-EB45-4EB3-AA3E-F1E84A7D12E8}"/>
    <cellStyle name="Normal 2 3 2 2 16 4 5" xfId="26635" xr:uid="{967DA1BB-B304-4398-9877-4752B35B0730}"/>
    <cellStyle name="Normal 2 3 2 2 16 4 6" xfId="47003" xr:uid="{2585117C-8624-4DBC-8BCA-C53BBA805A50}"/>
    <cellStyle name="Normal 2 3 2 2 16 5" xfId="2921" xr:uid="{1C9CE656-54FC-42C3-A850-36BD89DB313A}"/>
    <cellStyle name="Normal 2 3 2 2 16 5 2" xfId="5841" xr:uid="{733C48B0-81B3-42E6-BB34-86619E37786A}"/>
    <cellStyle name="Normal 2 3 2 2 16 5 2 2" xfId="14483" xr:uid="{0D3D5403-65FF-49AF-B490-26BE69625EB6}"/>
    <cellStyle name="Normal 2 3 2 2 16 5 2 2 2" xfId="34851" xr:uid="{0E46413E-5EDE-45AB-A82D-C9B340CDF678}"/>
    <cellStyle name="Normal 2 3 2 2 16 5 2 3" xfId="21270" xr:uid="{BEAD0D21-0C8C-40A8-9F81-D56D8A3CABDE}"/>
    <cellStyle name="Normal 2 3 2 2 16 5 2 3 2" xfId="41638" xr:uid="{96625BB8-255D-44C2-BEFB-ECA25FB80CE4}"/>
    <cellStyle name="Normal 2 3 2 2 16 5 2 4" xfId="28059" xr:uid="{E6049B6A-0CD4-40FD-90A5-AA17CE1B2679}"/>
    <cellStyle name="Normal 2 3 2 2 16 5 2 5" xfId="48427" xr:uid="{32D43BD4-AC95-4E9C-8AEF-996771930FAB}"/>
    <cellStyle name="Normal 2 3 2 2 16 5 3" xfId="11635" xr:uid="{D630B342-FB6B-44A9-BEFD-C59D3A12E496}"/>
    <cellStyle name="Normal 2 3 2 2 16 5 3 2" xfId="32003" xr:uid="{6D47D576-7AED-4973-A475-9E6A1FFBE20F}"/>
    <cellStyle name="Normal 2 3 2 2 16 5 4" xfId="18422" xr:uid="{554C357B-C1C4-4E3E-A5B5-582205261502}"/>
    <cellStyle name="Normal 2 3 2 2 16 5 4 2" xfId="38790" xr:uid="{9B317B23-31B6-422B-8F95-55C729706190}"/>
    <cellStyle name="Normal 2 3 2 2 16 5 5" xfId="25211" xr:uid="{F28D6E30-155C-4A4F-8654-2AC0B60A7BD2}"/>
    <cellStyle name="Normal 2 3 2 2 16 5 6" xfId="45579" xr:uid="{B62CB318-E583-4666-832F-A322C9A56B24}"/>
    <cellStyle name="Normal 2 3 2 2 16 6" xfId="5129" xr:uid="{A2EDFC79-AACC-44BD-B559-1746EA663DB0}"/>
    <cellStyle name="Normal 2 3 2 2 16 6 2" xfId="13771" xr:uid="{FB6BFE30-5E80-4F3C-A369-259D0314D7AC}"/>
    <cellStyle name="Normal 2 3 2 2 16 6 2 2" xfId="34139" xr:uid="{B2D03B0F-C484-4686-ABEB-DB2EF3B822D6}"/>
    <cellStyle name="Normal 2 3 2 2 16 6 3" xfId="20558" xr:uid="{92EDAFE9-A8CE-4E75-9985-1753CA62FA03}"/>
    <cellStyle name="Normal 2 3 2 2 16 6 3 2" xfId="40926" xr:uid="{DF78E7AF-8074-41C1-9B86-A6F8E75031E8}"/>
    <cellStyle name="Normal 2 3 2 2 16 6 4" xfId="27347" xr:uid="{F71E353B-5297-4EC8-A79D-08B8998DC1FD}"/>
    <cellStyle name="Normal 2 3 2 2 16 6 5" xfId="47715" xr:uid="{CFC7F7EE-38D1-4732-9B7E-6C6E4C326644}"/>
    <cellStyle name="Normal 2 3 2 2 16 7" xfId="2052" xr:uid="{7D902827-B93D-4D9D-92FC-687046A06DC0}"/>
    <cellStyle name="Normal 2 3 2 2 16 7 2" xfId="10923" xr:uid="{9143FD76-26ED-4B2F-BA7A-2452CABE086A}"/>
    <cellStyle name="Normal 2 3 2 2 16 7 2 2" xfId="31291" xr:uid="{13703482-B2EF-4F04-AA79-8EBE6546E699}"/>
    <cellStyle name="Normal 2 3 2 2 16 7 3" xfId="17710" xr:uid="{9C214B7E-9816-4C9D-8962-A9E04E3FDA22}"/>
    <cellStyle name="Normal 2 3 2 2 16 7 3 2" xfId="38078" xr:uid="{76758547-8AF4-4AD7-97B8-16E1BBB2B4B9}"/>
    <cellStyle name="Normal 2 3 2 2 16 7 4" xfId="24499" xr:uid="{8D34927C-F6A4-4912-A32A-8975F5FC835D}"/>
    <cellStyle name="Normal 2 3 2 2 16 7 5" xfId="44867" xr:uid="{51BBB8BB-4715-41CA-A0F4-8627A7590A7A}"/>
    <cellStyle name="Normal 2 3 2 2 16 8" xfId="9809" xr:uid="{A4051E83-56B6-48AC-B01B-74CB6713BFAA}"/>
    <cellStyle name="Normal 2 3 2 2 16 8 2" xfId="30177" xr:uid="{234C23EB-4846-4888-989E-D1023F24878C}"/>
    <cellStyle name="Normal 2 3 2 2 16 9" xfId="16597" xr:uid="{529763F0-8131-4DFB-8D2A-A151CE1DFF60}"/>
    <cellStyle name="Normal 2 3 2 2 16 9 2" xfId="36965" xr:uid="{5AE90BA8-224A-4E89-8D31-335E97645EC7}"/>
    <cellStyle name="Normal 2 3 2 2 16_Exec Drivers" xfId="8551" xr:uid="{60C731C7-B409-418C-906B-ACFF93A5CE9E}"/>
    <cellStyle name="Normal 2 3 2 2 17" xfId="203" xr:uid="{C871D754-ED7F-4CCC-9926-D1262742342F}"/>
    <cellStyle name="Normal 2 3 2 2 17 10" xfId="23393" xr:uid="{90470D45-485F-4630-A2B3-E237622EB8C1}"/>
    <cellStyle name="Normal 2 3 2 2 17 11" xfId="43761" xr:uid="{125DDD24-1DB1-494B-9704-EF61C3E16203}"/>
    <cellStyle name="Normal 2 3 2 2 17 2" xfId="1484" xr:uid="{A89F90DF-43A3-49C8-AABB-129B7C71F0D3}"/>
    <cellStyle name="Normal 2 3 2 2 17 2 10" xfId="44344" xr:uid="{439408F6-9EF6-4883-8A63-0C2BF1990559}"/>
    <cellStyle name="Normal 2 3 2 2 17 2 2" xfId="4024" xr:uid="{B9F268A5-620A-40B8-A96C-0160CF655F9B}"/>
    <cellStyle name="Normal 2 3 2 2 17 2 2 2" xfId="6890" xr:uid="{64FB89B2-8D58-445E-A81A-E842423DF23E}"/>
    <cellStyle name="Normal 2 3 2 2 17 2 2 2 2" xfId="15532" xr:uid="{75E7C4FC-0145-4C5C-9550-DC92C846E236}"/>
    <cellStyle name="Normal 2 3 2 2 17 2 2 2 2 2" xfId="35900" xr:uid="{A067F1D2-4988-49F6-8BEF-9043D9D3A739}"/>
    <cellStyle name="Normal 2 3 2 2 17 2 2 2 3" xfId="22319" xr:uid="{65A4A015-07CC-46AE-98BF-22080E0A9785}"/>
    <cellStyle name="Normal 2 3 2 2 17 2 2 2 3 2" xfId="42687" xr:uid="{947A9CF4-57B3-48CB-90D9-DA81E5A87FBA}"/>
    <cellStyle name="Normal 2 3 2 2 17 2 2 2 4" xfId="29108" xr:uid="{C74AF9AA-19DC-4B65-BF5F-0FD1697D1D58}"/>
    <cellStyle name="Normal 2 3 2 2 17 2 2 2 5" xfId="49476" xr:uid="{1D08AA4C-510F-42BE-8F96-EC3736CC3B59}"/>
    <cellStyle name="Normal 2 3 2 2 17 2 2 3" xfId="12684" xr:uid="{479758F8-8365-4D73-96BF-D8B4197EF195}"/>
    <cellStyle name="Normal 2 3 2 2 17 2 2 3 2" xfId="33052" xr:uid="{DECBFC81-F9BA-49F0-A3CE-D5E7BD359661}"/>
    <cellStyle name="Normal 2 3 2 2 17 2 2 4" xfId="19471" xr:uid="{1E44BC42-D3DC-4826-8169-43D7EEEC5F73}"/>
    <cellStyle name="Normal 2 3 2 2 17 2 2 4 2" xfId="39839" xr:uid="{0F944A07-D694-4068-8730-340EEB7E2183}"/>
    <cellStyle name="Normal 2 3 2 2 17 2 2 5" xfId="26260" xr:uid="{A00054E5-E452-4901-BD4B-BC3E998048EB}"/>
    <cellStyle name="Normal 2 3 2 2 17 2 2 6" xfId="46628" xr:uid="{D22B1BE1-1C6F-4FC0-80B3-10303D20E645}"/>
    <cellStyle name="Normal 2 3 2 2 17 2 2_Exec Drivers" xfId="8448" xr:uid="{20E44582-163C-4FE1-92F4-90CBD3390657}"/>
    <cellStyle name="Normal 2 3 2 2 17 2 3" xfId="4754" xr:uid="{5AC51118-8429-406D-B167-2CC9F1FFABC6}"/>
    <cellStyle name="Normal 2 3 2 2 17 2 3 2" xfId="7602" xr:uid="{E97C0565-6374-4830-AFCB-992E2DB6D6C1}"/>
    <cellStyle name="Normal 2 3 2 2 17 2 3 2 2" xfId="16244" xr:uid="{B3FB264C-80F5-473A-987F-2DC1FFB62F2F}"/>
    <cellStyle name="Normal 2 3 2 2 17 2 3 2 2 2" xfId="36612" xr:uid="{BF9D900C-3312-4EAF-A9BB-E0BECCBA8319}"/>
    <cellStyle name="Normal 2 3 2 2 17 2 3 2 3" xfId="23031" xr:uid="{BD487C55-4042-40B5-9914-8941E3680D92}"/>
    <cellStyle name="Normal 2 3 2 2 17 2 3 2 3 2" xfId="43399" xr:uid="{3E6BA55A-7695-48EB-B5A4-C60AA451D34E}"/>
    <cellStyle name="Normal 2 3 2 2 17 2 3 2 4" xfId="29820" xr:uid="{C11C6D28-E433-4300-AE08-405EAB17D578}"/>
    <cellStyle name="Normal 2 3 2 2 17 2 3 2 5" xfId="50188" xr:uid="{904730CB-6D2D-4C0B-A915-AE627F58A5BE}"/>
    <cellStyle name="Normal 2 3 2 2 17 2 3 3" xfId="13396" xr:uid="{3BBEAD10-4944-4D76-B1DD-25267C00DCFF}"/>
    <cellStyle name="Normal 2 3 2 2 17 2 3 3 2" xfId="33764" xr:uid="{63C02729-ECB5-4C0F-AEEA-3B47F089C03D}"/>
    <cellStyle name="Normal 2 3 2 2 17 2 3 4" xfId="20183" xr:uid="{6E8C6565-55DB-43CE-840D-0D39D345408E}"/>
    <cellStyle name="Normal 2 3 2 2 17 2 3 4 2" xfId="40551" xr:uid="{F54486E1-084D-40D8-91C7-7BA5F8580346}"/>
    <cellStyle name="Normal 2 3 2 2 17 2 3 5" xfId="26972" xr:uid="{55BE15DF-297C-42E1-A04D-EE5E8FF9D0C0}"/>
    <cellStyle name="Normal 2 3 2 2 17 2 3 6" xfId="47340" xr:uid="{D8E95504-E0F5-4B5C-985E-2CBBC32F7451}"/>
    <cellStyle name="Normal 2 3 2 2 17 2 4" xfId="3276" xr:uid="{F31F4A09-A279-4022-B32F-31F5487756D2}"/>
    <cellStyle name="Normal 2 3 2 2 17 2 4 2" xfId="6178" xr:uid="{6DF35B3E-3B5B-44BE-B40A-859C7DA6403E}"/>
    <cellStyle name="Normal 2 3 2 2 17 2 4 2 2" xfId="14820" xr:uid="{8A199108-C61D-4AE5-B080-658C735FA733}"/>
    <cellStyle name="Normal 2 3 2 2 17 2 4 2 2 2" xfId="35188" xr:uid="{D5B0F8CF-40D7-417E-9252-86A95C790EED}"/>
    <cellStyle name="Normal 2 3 2 2 17 2 4 2 3" xfId="21607" xr:uid="{4FFEAF7E-B44F-4CBE-9210-9D9847B85A11}"/>
    <cellStyle name="Normal 2 3 2 2 17 2 4 2 3 2" xfId="41975" xr:uid="{136B9F80-DAF5-4478-9134-FAFE7715ABAE}"/>
    <cellStyle name="Normal 2 3 2 2 17 2 4 2 4" xfId="28396" xr:uid="{D4AD9E9C-24D5-4FCC-82A6-81ED3CE7FD60}"/>
    <cellStyle name="Normal 2 3 2 2 17 2 4 2 5" xfId="48764" xr:uid="{AACA724E-3209-4044-9C63-E10C03DF9F6F}"/>
    <cellStyle name="Normal 2 3 2 2 17 2 4 3" xfId="11972" xr:uid="{A092C610-E23B-44B6-B65E-B6BE5A646D15}"/>
    <cellStyle name="Normal 2 3 2 2 17 2 4 3 2" xfId="32340" xr:uid="{39FEEEF3-D30E-41BA-A57F-3D1DB4883EA2}"/>
    <cellStyle name="Normal 2 3 2 2 17 2 4 4" xfId="18759" xr:uid="{3A739A1F-4B23-463B-A496-AABB2976CFB0}"/>
    <cellStyle name="Normal 2 3 2 2 17 2 4 4 2" xfId="39127" xr:uid="{B0744C03-84D0-4020-8178-ABE5CFD9B921}"/>
    <cellStyle name="Normal 2 3 2 2 17 2 4 5" xfId="25548" xr:uid="{19B46295-FBE5-4057-A7B9-51FE79785306}"/>
    <cellStyle name="Normal 2 3 2 2 17 2 4 6" xfId="45916" xr:uid="{A241759C-8AE2-49DC-A509-9D6DF8AC76D3}"/>
    <cellStyle name="Normal 2 3 2 2 17 2 5" xfId="5466" xr:uid="{EBF59282-0DA3-4D07-9714-4D1D22F6929B}"/>
    <cellStyle name="Normal 2 3 2 2 17 2 5 2" xfId="14108" xr:uid="{015E6A10-BEFC-4C28-85EC-D400D92D1A07}"/>
    <cellStyle name="Normal 2 3 2 2 17 2 5 2 2" xfId="34476" xr:uid="{91A82E42-8210-41CA-8033-10E58E60B19A}"/>
    <cellStyle name="Normal 2 3 2 2 17 2 5 3" xfId="20895" xr:uid="{558CDD46-2756-4D92-938B-8E70E3FD559C}"/>
    <cellStyle name="Normal 2 3 2 2 17 2 5 3 2" xfId="41263" xr:uid="{5C2A5298-74A8-412D-A3BB-A076FA1D780F}"/>
    <cellStyle name="Normal 2 3 2 2 17 2 5 4" xfId="27684" xr:uid="{A44D4D44-F011-4C5A-BC76-16F581BB5395}"/>
    <cellStyle name="Normal 2 3 2 2 17 2 5 5" xfId="48052" xr:uid="{EC80AA85-AB53-4F3A-87E5-413038B23348}"/>
    <cellStyle name="Normal 2 3 2 2 17 2 6" xfId="2527" xr:uid="{B1411F18-DEAB-473F-8307-FC0433269F9E}"/>
    <cellStyle name="Normal 2 3 2 2 17 2 6 2" xfId="11260" xr:uid="{60F46E8E-2763-4065-B5A0-58F8C3D54E87}"/>
    <cellStyle name="Normal 2 3 2 2 17 2 6 2 2" xfId="31628" xr:uid="{FB87C161-CA96-4E17-81AC-8EE88CE809A6}"/>
    <cellStyle name="Normal 2 3 2 2 17 2 6 3" xfId="18047" xr:uid="{E662FE04-128E-439F-A25C-6888691E91E1}"/>
    <cellStyle name="Normal 2 3 2 2 17 2 6 3 2" xfId="38415" xr:uid="{F9C33393-424C-4044-B25F-A9AE722C87E2}"/>
    <cellStyle name="Normal 2 3 2 2 17 2 6 4" xfId="24836" xr:uid="{BFE1DE55-A0AB-4B78-8D22-ED2E040A686C}"/>
    <cellStyle name="Normal 2 3 2 2 17 2 6 5" xfId="45204" xr:uid="{376BA0EB-81E0-4A96-BD44-4BC94A4B5F3D}"/>
    <cellStyle name="Normal 2 3 2 2 17 2 7" xfId="10400" xr:uid="{01418A60-B1D0-46A8-AE98-B443BF527413}"/>
    <cellStyle name="Normal 2 3 2 2 17 2 7 2" xfId="30768" xr:uid="{05C46E7D-C52D-4784-9C5A-77D2A3331B1F}"/>
    <cellStyle name="Normal 2 3 2 2 17 2 8" xfId="17187" xr:uid="{7792F19B-9118-4004-B21B-DDBA22740B9E}"/>
    <cellStyle name="Normal 2 3 2 2 17 2 8 2" xfId="37555" xr:uid="{C68D7A54-D018-4C8C-B03B-83D8B2938937}"/>
    <cellStyle name="Normal 2 3 2 2 17 2 9" xfId="23976" xr:uid="{990B8463-97D9-4941-90F2-66272318550D}"/>
    <cellStyle name="Normal 2 3 2 2 17 2_Exec Drivers" xfId="8618" xr:uid="{B9445A31-D5C3-48E9-9605-5AC8317C0D66}"/>
    <cellStyle name="Normal 2 3 2 2 17 3" xfId="3670" xr:uid="{E875E85F-491E-4565-8842-47063B8F19DE}"/>
    <cellStyle name="Normal 2 3 2 2 17 3 2" xfId="6554" xr:uid="{27951574-CB6B-4EDA-804D-A18DBE84B8ED}"/>
    <cellStyle name="Normal 2 3 2 2 17 3 2 2" xfId="15196" xr:uid="{443894FB-1641-4B50-BD4B-71A164C4AA4F}"/>
    <cellStyle name="Normal 2 3 2 2 17 3 2 2 2" xfId="35564" xr:uid="{C776C1F6-C2BE-4330-A9EC-E6D36CD4B5C1}"/>
    <cellStyle name="Normal 2 3 2 2 17 3 2 3" xfId="21983" xr:uid="{E8C4B285-5351-4DA6-9F8E-BF4A916A7AE7}"/>
    <cellStyle name="Normal 2 3 2 2 17 3 2 3 2" xfId="42351" xr:uid="{129FD466-B826-4589-938D-C4C13B823D0E}"/>
    <cellStyle name="Normal 2 3 2 2 17 3 2 4" xfId="28772" xr:uid="{24930597-DAFF-4EEE-AC93-06C307D4FF53}"/>
    <cellStyle name="Normal 2 3 2 2 17 3 2 5" xfId="49140" xr:uid="{3A1E3984-EFFC-4A62-885B-E95A9C5EC7BA}"/>
    <cellStyle name="Normal 2 3 2 2 17 3 3" xfId="12348" xr:uid="{0BBCABCD-9F67-4BE9-B3C6-2ADCDC90234C}"/>
    <cellStyle name="Normal 2 3 2 2 17 3 3 2" xfId="32716" xr:uid="{8F77ABA6-017A-432D-91AA-36BA9791B94D}"/>
    <cellStyle name="Normal 2 3 2 2 17 3 4" xfId="19135" xr:uid="{8BAEC859-F3A7-45D4-920C-1BF2A42ECE88}"/>
    <cellStyle name="Normal 2 3 2 2 17 3 4 2" xfId="39503" xr:uid="{4BC5209F-5DED-4B77-B69A-BDC7FAADB3D7}"/>
    <cellStyle name="Normal 2 3 2 2 17 3 5" xfId="25924" xr:uid="{7C250D7E-F0BF-47E4-9D96-887CD90A1D68}"/>
    <cellStyle name="Normal 2 3 2 2 17 3 6" xfId="46292" xr:uid="{A79F86DA-8632-4EAB-BD7D-E1F72D8A1BDF}"/>
    <cellStyle name="Normal 2 3 2 2 17 3_Exec Drivers" xfId="8726" xr:uid="{B63686CD-0CD0-4A21-BC73-D04743DF406D}"/>
    <cellStyle name="Normal 2 3 2 2 17 4" xfId="4418" xr:uid="{4AD029E2-4B06-479E-8A74-E7ACC353826F}"/>
    <cellStyle name="Normal 2 3 2 2 17 4 2" xfId="7266" xr:uid="{2A7108B5-7D41-416A-A7ED-4E4BA5F7E73E}"/>
    <cellStyle name="Normal 2 3 2 2 17 4 2 2" xfId="15908" xr:uid="{94CA2AB6-F4F1-4CCE-8A3E-BF2A8859E354}"/>
    <cellStyle name="Normal 2 3 2 2 17 4 2 2 2" xfId="36276" xr:uid="{4A519FAB-84EA-4A19-A120-7F44B21732A8}"/>
    <cellStyle name="Normal 2 3 2 2 17 4 2 3" xfId="22695" xr:uid="{71A1A8F8-A554-4438-BEA6-D47E765433F9}"/>
    <cellStyle name="Normal 2 3 2 2 17 4 2 3 2" xfId="43063" xr:uid="{216B59D4-02CE-4B76-91AB-AA9C9B2C022B}"/>
    <cellStyle name="Normal 2 3 2 2 17 4 2 4" xfId="29484" xr:uid="{9F22CEC9-5DFE-425F-8AD7-80F566D3EFB6}"/>
    <cellStyle name="Normal 2 3 2 2 17 4 2 5" xfId="49852" xr:uid="{DEF22071-F3C9-41F4-A6B6-3E36D2C6E371}"/>
    <cellStyle name="Normal 2 3 2 2 17 4 3" xfId="13060" xr:uid="{915923D9-C87B-42C1-BD2C-00EDE0B0B1A9}"/>
    <cellStyle name="Normal 2 3 2 2 17 4 3 2" xfId="33428" xr:uid="{06DD6121-DE3A-46C4-833F-2E928CB17C9F}"/>
    <cellStyle name="Normal 2 3 2 2 17 4 4" xfId="19847" xr:uid="{1E7BB1B7-B024-4C47-A01B-3CD209088545}"/>
    <cellStyle name="Normal 2 3 2 2 17 4 4 2" xfId="40215" xr:uid="{F17909AE-B3AA-46CF-BE44-DC3127CE7DE3}"/>
    <cellStyle name="Normal 2 3 2 2 17 4 5" xfId="26636" xr:uid="{486A494C-3DC3-42E3-9ADC-8CA35DBFEF68}"/>
    <cellStyle name="Normal 2 3 2 2 17 4 6" xfId="47004" xr:uid="{C067AA53-C096-4826-B2F9-E1EED6AA6109}"/>
    <cellStyle name="Normal 2 3 2 2 17 5" xfId="2922" xr:uid="{576A776F-08BA-47BA-BC3D-C0A87BA79BC2}"/>
    <cellStyle name="Normal 2 3 2 2 17 5 2" xfId="5842" xr:uid="{B7223437-A89D-4992-9A8B-A6A4325F88E4}"/>
    <cellStyle name="Normal 2 3 2 2 17 5 2 2" xfId="14484" xr:uid="{A3685826-0C5A-4ADF-AFC1-7D8062BC9157}"/>
    <cellStyle name="Normal 2 3 2 2 17 5 2 2 2" xfId="34852" xr:uid="{F77677F9-9C28-48FF-9A0C-F7ADC27BF00D}"/>
    <cellStyle name="Normal 2 3 2 2 17 5 2 3" xfId="21271" xr:uid="{85E20FB8-032F-4930-942F-D6504CB72B29}"/>
    <cellStyle name="Normal 2 3 2 2 17 5 2 3 2" xfId="41639" xr:uid="{1A15AD26-6733-4776-901D-CD9DA4BF5DE9}"/>
    <cellStyle name="Normal 2 3 2 2 17 5 2 4" xfId="28060" xr:uid="{F8024513-0A84-41EF-BA9D-74EC1721EDE0}"/>
    <cellStyle name="Normal 2 3 2 2 17 5 2 5" xfId="48428" xr:uid="{017B1F4B-473C-4D0D-AC7E-3AE9B6E20FBC}"/>
    <cellStyle name="Normal 2 3 2 2 17 5 3" xfId="11636" xr:uid="{4CFC64ED-C9DC-4166-84EA-B2BC37B51F44}"/>
    <cellStyle name="Normal 2 3 2 2 17 5 3 2" xfId="32004" xr:uid="{C72A9701-0DA0-494C-8D05-1FD2057F7C9A}"/>
    <cellStyle name="Normal 2 3 2 2 17 5 4" xfId="18423" xr:uid="{346CEA70-EC7C-40A5-B96D-51AEB538E130}"/>
    <cellStyle name="Normal 2 3 2 2 17 5 4 2" xfId="38791" xr:uid="{AEB7F58D-AB40-49EC-9D0B-1CE86A1AFDF6}"/>
    <cellStyle name="Normal 2 3 2 2 17 5 5" xfId="25212" xr:uid="{1C607F9C-CAA3-4DCE-BE6C-5C31B746304C}"/>
    <cellStyle name="Normal 2 3 2 2 17 5 6" xfId="45580" xr:uid="{69103173-0CCD-4A72-A5BD-E781AD967D1D}"/>
    <cellStyle name="Normal 2 3 2 2 17 6" xfId="5130" xr:uid="{80EEE9F4-CEDB-4C96-BEC7-2B48A3ECCF13}"/>
    <cellStyle name="Normal 2 3 2 2 17 6 2" xfId="13772" xr:uid="{C5482781-BF97-4136-90A3-FF811726B3D1}"/>
    <cellStyle name="Normal 2 3 2 2 17 6 2 2" xfId="34140" xr:uid="{8B5D5F46-D711-45A1-8483-01C25C8F71C4}"/>
    <cellStyle name="Normal 2 3 2 2 17 6 3" xfId="20559" xr:uid="{4E40D8C9-A257-4C8D-8F8C-E5A0F2B0B36C}"/>
    <cellStyle name="Normal 2 3 2 2 17 6 3 2" xfId="40927" xr:uid="{5068DEB3-F2A1-448A-AEA1-CDC8AB73647B}"/>
    <cellStyle name="Normal 2 3 2 2 17 6 4" xfId="27348" xr:uid="{65472908-D724-4A7D-861A-63C15F4D896C}"/>
    <cellStyle name="Normal 2 3 2 2 17 6 5" xfId="47716" xr:uid="{9A5052BD-72C4-4674-B3D3-DC24CE5002C6}"/>
    <cellStyle name="Normal 2 3 2 2 17 7" xfId="2053" xr:uid="{7F025205-8E76-4C47-8AB3-C3DF8C79F8B2}"/>
    <cellStyle name="Normal 2 3 2 2 17 7 2" xfId="10924" xr:uid="{3B4F1717-DEC6-4A29-BB2F-3D90B25FC288}"/>
    <cellStyle name="Normal 2 3 2 2 17 7 2 2" xfId="31292" xr:uid="{FB8814DA-64A4-4AE0-B9B3-022B3C64474E}"/>
    <cellStyle name="Normal 2 3 2 2 17 7 3" xfId="17711" xr:uid="{FE8223FB-5009-414A-B91E-DC1F95881B0A}"/>
    <cellStyle name="Normal 2 3 2 2 17 7 3 2" xfId="38079" xr:uid="{45BB6F10-B0CC-46D6-9034-472323797E56}"/>
    <cellStyle name="Normal 2 3 2 2 17 7 4" xfId="24500" xr:uid="{42B5FBD5-D3B8-43CF-BBF5-7C0B0203DC57}"/>
    <cellStyle name="Normal 2 3 2 2 17 7 5" xfId="44868" xr:uid="{313DCFD3-9C7F-4B30-A3C5-4725378F7267}"/>
    <cellStyle name="Normal 2 3 2 2 17 8" xfId="9816" xr:uid="{E8D54C91-199F-4BFE-8A20-7C3F09C8A291}"/>
    <cellStyle name="Normal 2 3 2 2 17 8 2" xfId="30184" xr:uid="{05861673-20A0-46BB-A03A-DE472E361F46}"/>
    <cellStyle name="Normal 2 3 2 2 17 9" xfId="16604" xr:uid="{8038317B-8756-45E0-923E-F9EE8ED4691E}"/>
    <cellStyle name="Normal 2 3 2 2 17 9 2" xfId="36972" xr:uid="{B9EF9924-933E-4180-BACE-8FB122C139D5}"/>
    <cellStyle name="Normal 2 3 2 2 17_Exec Drivers" xfId="9380" xr:uid="{15283840-CA74-4C4C-BC0E-BCB0C173AD34}"/>
    <cellStyle name="Normal 2 3 2 2 18" xfId="216" xr:uid="{FE731259-7DDD-43F8-A893-E78D11178B69}"/>
    <cellStyle name="Normal 2 3 2 2 18 10" xfId="23400" xr:uid="{7E3CB377-D799-478D-AF84-FE969A150A8A}"/>
    <cellStyle name="Normal 2 3 2 2 18 11" xfId="43768" xr:uid="{A0FA23C4-CB53-483D-8223-E010F87DFE39}"/>
    <cellStyle name="Normal 2 3 2 2 18 2" xfId="1491" xr:uid="{42B96823-1FE5-458C-A8D7-91F0B059405D}"/>
    <cellStyle name="Normal 2 3 2 2 18 2 10" xfId="44351" xr:uid="{708E5140-3D60-4EA4-BB5B-8CBB517A5AF7}"/>
    <cellStyle name="Normal 2 3 2 2 18 2 2" xfId="4017" xr:uid="{12072812-609F-4EF9-8CCB-429FD0C49472}"/>
    <cellStyle name="Normal 2 3 2 2 18 2 2 2" xfId="6883" xr:uid="{BC218029-69F3-4BB3-B72A-203FB97FA4E7}"/>
    <cellStyle name="Normal 2 3 2 2 18 2 2 2 2" xfId="15525" xr:uid="{4DAC8141-47DE-4F01-881C-6363BC1B9892}"/>
    <cellStyle name="Normal 2 3 2 2 18 2 2 2 2 2" xfId="35893" xr:uid="{4514149D-52EA-4479-B9C8-6194D0363462}"/>
    <cellStyle name="Normal 2 3 2 2 18 2 2 2 3" xfId="22312" xr:uid="{1859F43D-BA1A-484F-875F-8352EB15EF7F}"/>
    <cellStyle name="Normal 2 3 2 2 18 2 2 2 3 2" xfId="42680" xr:uid="{C10EBD70-0E0A-4024-8D66-E9162F4BB048}"/>
    <cellStyle name="Normal 2 3 2 2 18 2 2 2 4" xfId="29101" xr:uid="{6D55A99D-D6BF-4C80-BE89-F572246A053E}"/>
    <cellStyle name="Normal 2 3 2 2 18 2 2 2 5" xfId="49469" xr:uid="{CE62D44A-F5FD-4B5A-8981-EEAFE6C634AD}"/>
    <cellStyle name="Normal 2 3 2 2 18 2 2 3" xfId="12677" xr:uid="{57BBBE8A-8954-4077-8D9D-A973578F06B7}"/>
    <cellStyle name="Normal 2 3 2 2 18 2 2 3 2" xfId="33045" xr:uid="{EC36131B-7947-40F9-BB47-63457CC464E1}"/>
    <cellStyle name="Normal 2 3 2 2 18 2 2 4" xfId="19464" xr:uid="{80767F75-5A54-45FD-A4AC-38EE9CF4E119}"/>
    <cellStyle name="Normal 2 3 2 2 18 2 2 4 2" xfId="39832" xr:uid="{0F08CB8A-BB38-4269-B5F7-8051C23A4B76}"/>
    <cellStyle name="Normal 2 3 2 2 18 2 2 5" xfId="26253" xr:uid="{4053D50A-E719-4914-9730-FDD9F8ED8922}"/>
    <cellStyle name="Normal 2 3 2 2 18 2 2 6" xfId="46621" xr:uid="{F8DC5525-CC86-4FFC-927F-864128C8EF93}"/>
    <cellStyle name="Normal 2 3 2 2 18 2 2_Exec Drivers" xfId="9174" xr:uid="{9E3EF3C4-25EB-4842-96A7-63163C3D110C}"/>
    <cellStyle name="Normal 2 3 2 2 18 2 3" xfId="4747" xr:uid="{12D3B79A-74C0-4A46-BC15-985D5DDAB89F}"/>
    <cellStyle name="Normal 2 3 2 2 18 2 3 2" xfId="7595" xr:uid="{AF70E5C5-8C63-4CBC-BE3F-098473E79152}"/>
    <cellStyle name="Normal 2 3 2 2 18 2 3 2 2" xfId="16237" xr:uid="{ADB662DB-4812-4F9B-ABC7-A2C258A811E9}"/>
    <cellStyle name="Normal 2 3 2 2 18 2 3 2 2 2" xfId="36605" xr:uid="{04C3C066-D0DD-4599-B16F-46C0EA0AC4DD}"/>
    <cellStyle name="Normal 2 3 2 2 18 2 3 2 3" xfId="23024" xr:uid="{8C4CD071-8CD6-4949-93CA-B0E570727381}"/>
    <cellStyle name="Normal 2 3 2 2 18 2 3 2 3 2" xfId="43392" xr:uid="{2F878D1A-F07B-4BDD-9A72-5C8A2A0907EE}"/>
    <cellStyle name="Normal 2 3 2 2 18 2 3 2 4" xfId="29813" xr:uid="{8723975B-5356-4864-91BB-B18E8C908D2C}"/>
    <cellStyle name="Normal 2 3 2 2 18 2 3 2 5" xfId="50181" xr:uid="{C80D530E-C032-4BB3-9C86-B77A3793D567}"/>
    <cellStyle name="Normal 2 3 2 2 18 2 3 3" xfId="13389" xr:uid="{0103D727-4148-4314-9243-74947AD6BD1D}"/>
    <cellStyle name="Normal 2 3 2 2 18 2 3 3 2" xfId="33757" xr:uid="{E08EFDA4-0951-478B-94AA-ED81B2D2F157}"/>
    <cellStyle name="Normal 2 3 2 2 18 2 3 4" xfId="20176" xr:uid="{4B8B48BF-0690-45FB-A467-D7408FDA41B5}"/>
    <cellStyle name="Normal 2 3 2 2 18 2 3 4 2" xfId="40544" xr:uid="{272B5533-FC90-4A0E-BE22-E92851752CFB}"/>
    <cellStyle name="Normal 2 3 2 2 18 2 3 5" xfId="26965" xr:uid="{0428F37E-6770-44FB-802D-14C051DC1771}"/>
    <cellStyle name="Normal 2 3 2 2 18 2 3 6" xfId="47333" xr:uid="{2155EB7A-405B-4A33-AED7-DE08E68557B7}"/>
    <cellStyle name="Normal 2 3 2 2 18 2 4" xfId="3269" xr:uid="{AA95C455-131C-4E8A-A1D6-7539179BF109}"/>
    <cellStyle name="Normal 2 3 2 2 18 2 4 2" xfId="6171" xr:uid="{544BC5DB-B8E1-48F5-B15D-20C99DBFE348}"/>
    <cellStyle name="Normal 2 3 2 2 18 2 4 2 2" xfId="14813" xr:uid="{F7553F54-F5C0-4792-B562-1C086A25F87A}"/>
    <cellStyle name="Normal 2 3 2 2 18 2 4 2 2 2" xfId="35181" xr:uid="{66DBE20E-3FE8-4CB8-AF05-555210F6B11E}"/>
    <cellStyle name="Normal 2 3 2 2 18 2 4 2 3" xfId="21600" xr:uid="{69470468-2A40-499C-8AEA-112B81EE4BCC}"/>
    <cellStyle name="Normal 2 3 2 2 18 2 4 2 3 2" xfId="41968" xr:uid="{B2C022DB-F888-4B8A-81D1-A16EADD11A97}"/>
    <cellStyle name="Normal 2 3 2 2 18 2 4 2 4" xfId="28389" xr:uid="{28B7D354-FDEC-4973-AFBB-0265233C0AB2}"/>
    <cellStyle name="Normal 2 3 2 2 18 2 4 2 5" xfId="48757" xr:uid="{9202BEA8-5A88-41AE-908E-DC376397666E}"/>
    <cellStyle name="Normal 2 3 2 2 18 2 4 3" xfId="11965" xr:uid="{CE8F1B7C-0F7D-4B0F-8682-28D44466D520}"/>
    <cellStyle name="Normal 2 3 2 2 18 2 4 3 2" xfId="32333" xr:uid="{87453808-B615-4C49-9E69-2CE5B722F67D}"/>
    <cellStyle name="Normal 2 3 2 2 18 2 4 4" xfId="18752" xr:uid="{83AF90CA-CF54-4B2F-97EA-59366C8E05F1}"/>
    <cellStyle name="Normal 2 3 2 2 18 2 4 4 2" xfId="39120" xr:uid="{AAF9D0DD-165B-487E-82BC-726F90DC2551}"/>
    <cellStyle name="Normal 2 3 2 2 18 2 4 5" xfId="25541" xr:uid="{87C74A48-3688-45E1-B83C-956CA6D65518}"/>
    <cellStyle name="Normal 2 3 2 2 18 2 4 6" xfId="45909" xr:uid="{AC8CEB05-3C49-4C1A-B302-9D6C59D5030A}"/>
    <cellStyle name="Normal 2 3 2 2 18 2 5" xfId="5459" xr:uid="{575628FA-4AC4-4E36-A827-39E690FD2DA8}"/>
    <cellStyle name="Normal 2 3 2 2 18 2 5 2" xfId="14101" xr:uid="{42FAA65B-A2CA-4653-8BB0-188B5AF30354}"/>
    <cellStyle name="Normal 2 3 2 2 18 2 5 2 2" xfId="34469" xr:uid="{E46BC9DC-8119-4390-AA94-78B47449A0D5}"/>
    <cellStyle name="Normal 2 3 2 2 18 2 5 3" xfId="20888" xr:uid="{902D1AC2-EED4-49B2-A9EC-724E2ABF88EF}"/>
    <cellStyle name="Normal 2 3 2 2 18 2 5 3 2" xfId="41256" xr:uid="{FB4B6D08-5BD7-4713-BBEC-31FD93FFF6EA}"/>
    <cellStyle name="Normal 2 3 2 2 18 2 5 4" xfId="27677" xr:uid="{82F94183-6B9A-47C0-92E4-158A4DB0BE95}"/>
    <cellStyle name="Normal 2 3 2 2 18 2 5 5" xfId="48045" xr:uid="{5EB92695-C428-4380-ABA4-B8466ABC2A28}"/>
    <cellStyle name="Normal 2 3 2 2 18 2 6" xfId="2520" xr:uid="{417CE268-F66A-4C44-94A1-381163322D54}"/>
    <cellStyle name="Normal 2 3 2 2 18 2 6 2" xfId="11253" xr:uid="{B199011F-4518-4DE0-87E5-56DCD5F67C68}"/>
    <cellStyle name="Normal 2 3 2 2 18 2 6 2 2" xfId="31621" xr:uid="{4CB7C3DC-19A3-4547-A74F-1B2C8A6D41D3}"/>
    <cellStyle name="Normal 2 3 2 2 18 2 6 3" xfId="18040" xr:uid="{13C41410-BD91-4040-A703-F7F924C93154}"/>
    <cellStyle name="Normal 2 3 2 2 18 2 6 3 2" xfId="38408" xr:uid="{492082BC-7278-44D1-9CFD-FFCF4E36768B}"/>
    <cellStyle name="Normal 2 3 2 2 18 2 6 4" xfId="24829" xr:uid="{2807A3AC-A9D3-44F3-BBDC-817070C1361C}"/>
    <cellStyle name="Normal 2 3 2 2 18 2 6 5" xfId="45197" xr:uid="{A23991B5-FBEF-4BA9-B38E-7FE05FC2C98A}"/>
    <cellStyle name="Normal 2 3 2 2 18 2 7" xfId="10407" xr:uid="{92A1F288-8965-47F5-95AF-8D38766C1A5F}"/>
    <cellStyle name="Normal 2 3 2 2 18 2 7 2" xfId="30775" xr:uid="{66C1B23F-E5C5-4250-9C1D-38ACD925543A}"/>
    <cellStyle name="Normal 2 3 2 2 18 2 8" xfId="17194" xr:uid="{E1775333-224A-4615-B8A8-D1A60E55A2F8}"/>
    <cellStyle name="Normal 2 3 2 2 18 2 8 2" xfId="37562" xr:uid="{2AFC4574-F2ED-487F-A58F-23A6826D3615}"/>
    <cellStyle name="Normal 2 3 2 2 18 2 9" xfId="23983" xr:uid="{CD47C50A-B7B9-4409-884A-3D5F9BDCD086}"/>
    <cellStyle name="Normal 2 3 2 2 18 2_Exec Drivers" xfId="9141" xr:uid="{C4771002-B707-441D-BCAB-CB67AF03C15F}"/>
    <cellStyle name="Normal 2 3 2 2 18 3" xfId="3671" xr:uid="{4889D80D-2546-413C-9071-2C0663FA1196}"/>
    <cellStyle name="Normal 2 3 2 2 18 3 2" xfId="6555" xr:uid="{56FD51E4-C54F-42AC-BCDF-5CA824EA9DB3}"/>
    <cellStyle name="Normal 2 3 2 2 18 3 2 2" xfId="15197" xr:uid="{6CD0C4F8-3541-4092-9DB6-5DC378714858}"/>
    <cellStyle name="Normal 2 3 2 2 18 3 2 2 2" xfId="35565" xr:uid="{AD6C4D81-6EAA-4783-84A9-0F04ADBB786B}"/>
    <cellStyle name="Normal 2 3 2 2 18 3 2 3" xfId="21984" xr:uid="{4516D91F-0F4C-44EC-9B94-F7D17963D560}"/>
    <cellStyle name="Normal 2 3 2 2 18 3 2 3 2" xfId="42352" xr:uid="{A569B3FD-AB07-41BF-80F8-F6CF8A03D94C}"/>
    <cellStyle name="Normal 2 3 2 2 18 3 2 4" xfId="28773" xr:uid="{E4A47621-EFB2-47CD-83D6-BF462BB56234}"/>
    <cellStyle name="Normal 2 3 2 2 18 3 2 5" xfId="49141" xr:uid="{2F352045-8A31-4004-BEE1-94C21746823A}"/>
    <cellStyle name="Normal 2 3 2 2 18 3 3" xfId="12349" xr:uid="{DF1AD6C3-F8D1-44DE-8637-C38FE1CFCC2F}"/>
    <cellStyle name="Normal 2 3 2 2 18 3 3 2" xfId="32717" xr:uid="{7DDC2708-1CCF-4FE6-8A25-954581CC1752}"/>
    <cellStyle name="Normal 2 3 2 2 18 3 4" xfId="19136" xr:uid="{9AC442CD-FDF5-4981-9D43-E942F55E1CBB}"/>
    <cellStyle name="Normal 2 3 2 2 18 3 4 2" xfId="39504" xr:uid="{06FDBC37-6F95-4D61-8F82-70CA56F705AB}"/>
    <cellStyle name="Normal 2 3 2 2 18 3 5" xfId="25925" xr:uid="{E4D54286-2DCE-44C3-9A99-0957BA3E5DB7}"/>
    <cellStyle name="Normal 2 3 2 2 18 3 6" xfId="46293" xr:uid="{2694B0E0-10BE-491B-9F36-CAC1E14D116C}"/>
    <cellStyle name="Normal 2 3 2 2 18 3_Exec Drivers" xfId="9295" xr:uid="{1AF4604E-922A-4382-B00D-AD9D7BA003BA}"/>
    <cellStyle name="Normal 2 3 2 2 18 4" xfId="4419" xr:uid="{668BBB23-1F99-4B01-AFC5-ABA071FE0427}"/>
    <cellStyle name="Normal 2 3 2 2 18 4 2" xfId="7267" xr:uid="{8239FB44-159C-410C-BB57-597463EE695D}"/>
    <cellStyle name="Normal 2 3 2 2 18 4 2 2" xfId="15909" xr:uid="{3EFCA2A9-B196-4479-8571-73ECC6ED58F2}"/>
    <cellStyle name="Normal 2 3 2 2 18 4 2 2 2" xfId="36277" xr:uid="{D8AC0FD2-E343-49BE-9665-2DAB0459ADBE}"/>
    <cellStyle name="Normal 2 3 2 2 18 4 2 3" xfId="22696" xr:uid="{D4DD6DE4-1615-49D6-86B1-B5318F4FBDA3}"/>
    <cellStyle name="Normal 2 3 2 2 18 4 2 3 2" xfId="43064" xr:uid="{D67C8CA8-485D-43FA-A142-8CB37F3EBFFC}"/>
    <cellStyle name="Normal 2 3 2 2 18 4 2 4" xfId="29485" xr:uid="{A2815748-371F-486C-BB30-DBE513DBF2E2}"/>
    <cellStyle name="Normal 2 3 2 2 18 4 2 5" xfId="49853" xr:uid="{1D17E1F8-737B-4CFE-AFC5-742A87A5A161}"/>
    <cellStyle name="Normal 2 3 2 2 18 4 3" xfId="13061" xr:uid="{B87D85E6-847C-4647-B0D6-8AC0E25C9868}"/>
    <cellStyle name="Normal 2 3 2 2 18 4 3 2" xfId="33429" xr:uid="{82B2C92D-3471-4A83-A148-FBCA7563E7F8}"/>
    <cellStyle name="Normal 2 3 2 2 18 4 4" xfId="19848" xr:uid="{E1D4DFC6-3CEF-450F-A54D-88419E7877C0}"/>
    <cellStyle name="Normal 2 3 2 2 18 4 4 2" xfId="40216" xr:uid="{A4CB7A42-6440-4968-87BA-AAFBBD45EDEA}"/>
    <cellStyle name="Normal 2 3 2 2 18 4 5" xfId="26637" xr:uid="{B8E09587-C7C5-4F7C-8B8B-318800BFD20C}"/>
    <cellStyle name="Normal 2 3 2 2 18 4 6" xfId="47005" xr:uid="{E50C7675-3B77-4B30-AF16-4852F0142596}"/>
    <cellStyle name="Normal 2 3 2 2 18 5" xfId="2923" xr:uid="{AF909B86-4163-4EE8-A2BA-AA75C7820121}"/>
    <cellStyle name="Normal 2 3 2 2 18 5 2" xfId="5843" xr:uid="{18CC0E97-B481-471B-87B2-4EA4AFEF1D0A}"/>
    <cellStyle name="Normal 2 3 2 2 18 5 2 2" xfId="14485" xr:uid="{202EF217-D38E-4435-B021-890359912BA6}"/>
    <cellStyle name="Normal 2 3 2 2 18 5 2 2 2" xfId="34853" xr:uid="{FBF6687D-155A-47AB-B7C5-CF65330A35C6}"/>
    <cellStyle name="Normal 2 3 2 2 18 5 2 3" xfId="21272" xr:uid="{3B2EECCF-A858-4614-815E-753B438EBA1E}"/>
    <cellStyle name="Normal 2 3 2 2 18 5 2 3 2" xfId="41640" xr:uid="{142091BD-DE6A-49D3-A4ED-FA96B6B3ECD8}"/>
    <cellStyle name="Normal 2 3 2 2 18 5 2 4" xfId="28061" xr:uid="{DF0376E5-29CC-46DD-81FE-8C1464D4FF91}"/>
    <cellStyle name="Normal 2 3 2 2 18 5 2 5" xfId="48429" xr:uid="{4C12B544-8413-4C6F-AF3F-070874A069E2}"/>
    <cellStyle name="Normal 2 3 2 2 18 5 3" xfId="11637" xr:uid="{CDBC4963-B3FE-4E43-8878-5A41F7409279}"/>
    <cellStyle name="Normal 2 3 2 2 18 5 3 2" xfId="32005" xr:uid="{5D778726-9A96-4E70-B6ED-5106B478735E}"/>
    <cellStyle name="Normal 2 3 2 2 18 5 4" xfId="18424" xr:uid="{0049C4A7-19D7-4472-94A0-EAFB4C5FDDC7}"/>
    <cellStyle name="Normal 2 3 2 2 18 5 4 2" xfId="38792" xr:uid="{D5CDECF7-C4B4-4EA5-A48C-3D283BB21A5C}"/>
    <cellStyle name="Normal 2 3 2 2 18 5 5" xfId="25213" xr:uid="{EE5902C0-36CC-4E6C-A3D5-1C347EE30512}"/>
    <cellStyle name="Normal 2 3 2 2 18 5 6" xfId="45581" xr:uid="{653F885B-CEB1-4605-9A90-B35FD96BBEE9}"/>
    <cellStyle name="Normal 2 3 2 2 18 6" xfId="5131" xr:uid="{6754E3BF-E52D-4E3E-8A29-DC5046504349}"/>
    <cellStyle name="Normal 2 3 2 2 18 6 2" xfId="13773" xr:uid="{FA564C59-444E-4940-B86B-B3A25705D960}"/>
    <cellStyle name="Normal 2 3 2 2 18 6 2 2" xfId="34141" xr:uid="{87FE7510-F229-4D17-84C8-31BBCB41228B}"/>
    <cellStyle name="Normal 2 3 2 2 18 6 3" xfId="20560" xr:uid="{7B3753C4-7FC7-4B98-ACB1-21AC3CCD8994}"/>
    <cellStyle name="Normal 2 3 2 2 18 6 3 2" xfId="40928" xr:uid="{1DBDC546-CF71-4930-84B4-BA2431CEF6C9}"/>
    <cellStyle name="Normal 2 3 2 2 18 6 4" xfId="27349" xr:uid="{4A345305-05F9-47AB-AE00-CABA7D366F58}"/>
    <cellStyle name="Normal 2 3 2 2 18 6 5" xfId="47717" xr:uid="{15EEE2C8-C9EE-46B5-B744-0EFB6984A4B9}"/>
    <cellStyle name="Normal 2 3 2 2 18 7" xfId="2054" xr:uid="{96AC85CF-26DD-47ED-91C0-65819B2BD3ED}"/>
    <cellStyle name="Normal 2 3 2 2 18 7 2" xfId="10925" xr:uid="{46D7713A-69F2-473E-A70E-805F83859B20}"/>
    <cellStyle name="Normal 2 3 2 2 18 7 2 2" xfId="31293" xr:uid="{176E82CA-38F3-4C34-BE1E-284FEE5E1B41}"/>
    <cellStyle name="Normal 2 3 2 2 18 7 3" xfId="17712" xr:uid="{799607C7-B7EB-4384-9E56-AE180558B0DF}"/>
    <cellStyle name="Normal 2 3 2 2 18 7 3 2" xfId="38080" xr:uid="{83D09B19-E1AF-43B5-A33D-78FC47989722}"/>
    <cellStyle name="Normal 2 3 2 2 18 7 4" xfId="24501" xr:uid="{31B175EB-1BEE-418A-ACC0-98051F9C64B3}"/>
    <cellStyle name="Normal 2 3 2 2 18 7 5" xfId="44869" xr:uid="{F033A1BE-C98F-48E3-A5FE-0A3974F0EC43}"/>
    <cellStyle name="Normal 2 3 2 2 18 8" xfId="9823" xr:uid="{A58CC695-A7D5-4AA4-9555-DBFC573DDE5E}"/>
    <cellStyle name="Normal 2 3 2 2 18 8 2" xfId="30191" xr:uid="{65A61D80-4C9D-48B8-A6E3-114A2703215C}"/>
    <cellStyle name="Normal 2 3 2 2 18 9" xfId="16611" xr:uid="{7AB351F7-8854-4267-ADAB-8696FC08F6EE}"/>
    <cellStyle name="Normal 2 3 2 2 18 9 2" xfId="36979" xr:uid="{66A364C5-031C-4ED9-B7B0-D983745C6552}"/>
    <cellStyle name="Normal 2 3 2 2 18_Exec Drivers" xfId="9165" xr:uid="{FA623C05-F95E-4C86-BF04-A8495333431E}"/>
    <cellStyle name="Normal 2 3 2 2 19" xfId="229" xr:uid="{50CE0414-EC7E-4AFB-AC73-64C133FBB5C1}"/>
    <cellStyle name="Normal 2 3 2 2 19 10" xfId="23407" xr:uid="{04988665-3D9A-421B-9FF8-A79793DF31D7}"/>
    <cellStyle name="Normal 2 3 2 2 19 11" xfId="43775" xr:uid="{8DFEC47B-DE9E-4D85-91D0-DD051E648740}"/>
    <cellStyle name="Normal 2 3 2 2 19 2" xfId="1498" xr:uid="{23136041-46A9-4DD4-ADD4-54E466C73377}"/>
    <cellStyle name="Normal 2 3 2 2 19 2 10" xfId="44358" xr:uid="{4DB2755E-11E5-44A3-976F-C7FA9895EDE5}"/>
    <cellStyle name="Normal 2 3 2 2 19 2 2" xfId="4010" xr:uid="{0E7B22AB-C277-40A9-B96D-48B4D470A006}"/>
    <cellStyle name="Normal 2 3 2 2 19 2 2 2" xfId="6876" xr:uid="{795DEC2B-B4D1-4841-9C34-0E0F6CD1770A}"/>
    <cellStyle name="Normal 2 3 2 2 19 2 2 2 2" xfId="15518" xr:uid="{DC4A1ED1-520E-4D24-BCC2-CC519E5E0506}"/>
    <cellStyle name="Normal 2 3 2 2 19 2 2 2 2 2" xfId="35886" xr:uid="{9012DA10-27EC-431A-A013-C616A61572C0}"/>
    <cellStyle name="Normal 2 3 2 2 19 2 2 2 3" xfId="22305" xr:uid="{6F796E2A-0B14-4F01-B896-62742FBB90A2}"/>
    <cellStyle name="Normal 2 3 2 2 19 2 2 2 3 2" xfId="42673" xr:uid="{E8B601F3-B484-4683-A9F8-34E998F0D0F1}"/>
    <cellStyle name="Normal 2 3 2 2 19 2 2 2 4" xfId="29094" xr:uid="{F6071776-3A76-4452-8402-27399EAF116D}"/>
    <cellStyle name="Normal 2 3 2 2 19 2 2 2 5" xfId="49462" xr:uid="{88DF8EDB-D205-4922-ADB6-57913EFE1504}"/>
    <cellStyle name="Normal 2 3 2 2 19 2 2 3" xfId="12670" xr:uid="{0F2564B3-00F7-4D8E-B278-3B67892F9151}"/>
    <cellStyle name="Normal 2 3 2 2 19 2 2 3 2" xfId="33038" xr:uid="{359237FA-3787-414E-88E8-BF6DDA4CF4C9}"/>
    <cellStyle name="Normal 2 3 2 2 19 2 2 4" xfId="19457" xr:uid="{893505D4-99D1-4204-9962-1C666714A428}"/>
    <cellStyle name="Normal 2 3 2 2 19 2 2 4 2" xfId="39825" xr:uid="{4D837A6B-EBFF-45E2-9DB1-DB066EDE09ED}"/>
    <cellStyle name="Normal 2 3 2 2 19 2 2 5" xfId="26246" xr:uid="{1CFCB5A1-AB12-4E17-A8C0-F5BC4BC1B7ED}"/>
    <cellStyle name="Normal 2 3 2 2 19 2 2 6" xfId="46614" xr:uid="{E6C358A9-F1B8-4111-8D2F-503CDDCE4814}"/>
    <cellStyle name="Normal 2 3 2 2 19 2 2_Exec Drivers" xfId="8291" xr:uid="{85E83F5C-0312-4F58-BE25-5DE822A7DE66}"/>
    <cellStyle name="Normal 2 3 2 2 19 2 3" xfId="4740" xr:uid="{73C2D541-B50A-48C1-9EAC-A682C82A0C9D}"/>
    <cellStyle name="Normal 2 3 2 2 19 2 3 2" xfId="7588" xr:uid="{AAE01A94-8658-43BD-91F9-7F5031994280}"/>
    <cellStyle name="Normal 2 3 2 2 19 2 3 2 2" xfId="16230" xr:uid="{A9641753-1284-4B2A-87F1-28204E8C0109}"/>
    <cellStyle name="Normal 2 3 2 2 19 2 3 2 2 2" xfId="36598" xr:uid="{68050AE8-897D-4D12-9612-B8AAB6471708}"/>
    <cellStyle name="Normal 2 3 2 2 19 2 3 2 3" xfId="23017" xr:uid="{3030BE74-67FD-4550-B5CF-20CC9EE9066F}"/>
    <cellStyle name="Normal 2 3 2 2 19 2 3 2 3 2" xfId="43385" xr:uid="{22152779-3502-42F4-AA5F-CADBFBB4A0E8}"/>
    <cellStyle name="Normal 2 3 2 2 19 2 3 2 4" xfId="29806" xr:uid="{A58898DA-ACBC-4C7B-B058-592628D4D049}"/>
    <cellStyle name="Normal 2 3 2 2 19 2 3 2 5" xfId="50174" xr:uid="{99BA11CD-94A3-44B5-9DCF-D3FFB5B796A4}"/>
    <cellStyle name="Normal 2 3 2 2 19 2 3 3" xfId="13382" xr:uid="{6041B741-E1EC-4009-AB3B-A6F4ED43979A}"/>
    <cellStyle name="Normal 2 3 2 2 19 2 3 3 2" xfId="33750" xr:uid="{EBD0C7F6-4949-453E-92D9-F3E7D88D6EE1}"/>
    <cellStyle name="Normal 2 3 2 2 19 2 3 4" xfId="20169" xr:uid="{EABA5248-9858-4381-9ED8-86FD6D4CCED9}"/>
    <cellStyle name="Normal 2 3 2 2 19 2 3 4 2" xfId="40537" xr:uid="{D7FC02C4-2BEC-4D6F-90B5-032A14B1CEFB}"/>
    <cellStyle name="Normal 2 3 2 2 19 2 3 5" xfId="26958" xr:uid="{2F013501-82BE-4FA6-85F9-1D28DD7FC968}"/>
    <cellStyle name="Normal 2 3 2 2 19 2 3 6" xfId="47326" xr:uid="{92D46B1E-8AB5-4C55-B3A2-C87310767B29}"/>
    <cellStyle name="Normal 2 3 2 2 19 2 4" xfId="3262" xr:uid="{177F1D54-109A-436B-9523-FF8C42EB4F5F}"/>
    <cellStyle name="Normal 2 3 2 2 19 2 4 2" xfId="6164" xr:uid="{1F411346-1F18-4A8C-B9C0-A49A6CD9FD7D}"/>
    <cellStyle name="Normal 2 3 2 2 19 2 4 2 2" xfId="14806" xr:uid="{65654DE8-F53E-435F-A79F-251082A8A1E3}"/>
    <cellStyle name="Normal 2 3 2 2 19 2 4 2 2 2" xfId="35174" xr:uid="{D7C897AD-BFF9-4477-93C9-152E051316CC}"/>
    <cellStyle name="Normal 2 3 2 2 19 2 4 2 3" xfId="21593" xr:uid="{B70CE1F3-C9A6-4C54-AE96-6822C2F7D177}"/>
    <cellStyle name="Normal 2 3 2 2 19 2 4 2 3 2" xfId="41961" xr:uid="{F3F3C7F7-9F6A-4BC2-9FC7-1E7E135086FD}"/>
    <cellStyle name="Normal 2 3 2 2 19 2 4 2 4" xfId="28382" xr:uid="{DE84DF9A-1A04-43BE-9095-BF3E37B88CB0}"/>
    <cellStyle name="Normal 2 3 2 2 19 2 4 2 5" xfId="48750" xr:uid="{9DE043AE-D1D3-4537-9813-645125EABEF6}"/>
    <cellStyle name="Normal 2 3 2 2 19 2 4 3" xfId="11958" xr:uid="{1017A3A3-047E-4E38-BE6E-CE4EBFFF5649}"/>
    <cellStyle name="Normal 2 3 2 2 19 2 4 3 2" xfId="32326" xr:uid="{EE50BAF9-4CC1-4EB8-AC10-BABEA81407F2}"/>
    <cellStyle name="Normal 2 3 2 2 19 2 4 4" xfId="18745" xr:uid="{79ED46B7-E18D-401C-A013-9346DD0531EE}"/>
    <cellStyle name="Normal 2 3 2 2 19 2 4 4 2" xfId="39113" xr:uid="{F031AA2F-34F6-4EE7-B86C-778FE60ABBE3}"/>
    <cellStyle name="Normal 2 3 2 2 19 2 4 5" xfId="25534" xr:uid="{7F956211-57EE-4CDB-9701-D59C32C79F09}"/>
    <cellStyle name="Normal 2 3 2 2 19 2 4 6" xfId="45902" xr:uid="{62F6C3BE-3752-41D1-8485-B58597207A06}"/>
    <cellStyle name="Normal 2 3 2 2 19 2 5" xfId="5452" xr:uid="{80A056BB-2F70-4E2D-9140-79ED59A5FBCB}"/>
    <cellStyle name="Normal 2 3 2 2 19 2 5 2" xfId="14094" xr:uid="{CF02BC2B-5DE7-4AB4-85CD-4CB3845872C8}"/>
    <cellStyle name="Normal 2 3 2 2 19 2 5 2 2" xfId="34462" xr:uid="{8C44727B-DAF4-43BB-8165-A397F8837CB6}"/>
    <cellStyle name="Normal 2 3 2 2 19 2 5 3" xfId="20881" xr:uid="{11E4F2BB-F9CB-4650-AEC4-AC51AA3F1219}"/>
    <cellStyle name="Normal 2 3 2 2 19 2 5 3 2" xfId="41249" xr:uid="{20746F09-991A-4AB3-8D73-02C2187104EE}"/>
    <cellStyle name="Normal 2 3 2 2 19 2 5 4" xfId="27670" xr:uid="{FB31A094-D503-44FC-A988-221598944B6B}"/>
    <cellStyle name="Normal 2 3 2 2 19 2 5 5" xfId="48038" xr:uid="{2E5F9EE3-679C-47BF-95AF-4589871A71BC}"/>
    <cellStyle name="Normal 2 3 2 2 19 2 6" xfId="2513" xr:uid="{04CAD01C-734B-4765-A086-78FD618854AC}"/>
    <cellStyle name="Normal 2 3 2 2 19 2 6 2" xfId="11246" xr:uid="{BF2C7581-62DA-4957-854A-43149B92BC26}"/>
    <cellStyle name="Normal 2 3 2 2 19 2 6 2 2" xfId="31614" xr:uid="{3D2CC9A8-C79D-4542-9C4B-D95E71AEE373}"/>
    <cellStyle name="Normal 2 3 2 2 19 2 6 3" xfId="18033" xr:uid="{53129912-D95D-4920-A08A-22512DFF30E7}"/>
    <cellStyle name="Normal 2 3 2 2 19 2 6 3 2" xfId="38401" xr:uid="{54AA3137-CE67-4360-8F41-E3A02DB91E2D}"/>
    <cellStyle name="Normal 2 3 2 2 19 2 6 4" xfId="24822" xr:uid="{A0BE4802-4850-4588-8EE5-8D6F038872D7}"/>
    <cellStyle name="Normal 2 3 2 2 19 2 6 5" xfId="45190" xr:uid="{820B4A8D-A01B-4C82-A266-F328439336DD}"/>
    <cellStyle name="Normal 2 3 2 2 19 2 7" xfId="10414" xr:uid="{5DCC7F87-05CE-4EA4-9532-925661E0160D}"/>
    <cellStyle name="Normal 2 3 2 2 19 2 7 2" xfId="30782" xr:uid="{BCBA5744-3F45-4DB0-AC7E-60AB2396B10E}"/>
    <cellStyle name="Normal 2 3 2 2 19 2 8" xfId="17201" xr:uid="{99164A4D-167C-40F2-A772-9F3EEB372559}"/>
    <cellStyle name="Normal 2 3 2 2 19 2 8 2" xfId="37569" xr:uid="{C553579B-7B4D-4140-A986-A740CEFB691A}"/>
    <cellStyle name="Normal 2 3 2 2 19 2 9" xfId="23990" xr:uid="{0967F5B5-D0D9-46BA-B582-471E44A60487}"/>
    <cellStyle name="Normal 2 3 2 2 19 2_Exec Drivers" xfId="8314" xr:uid="{2E85BBBC-631F-425C-86EA-C31B95956C34}"/>
    <cellStyle name="Normal 2 3 2 2 19 3" xfId="3672" xr:uid="{6074B905-5093-48FD-A3CA-3A8F6DB926E7}"/>
    <cellStyle name="Normal 2 3 2 2 19 3 2" xfId="6556" xr:uid="{1AE68571-9FDD-46AF-ADC3-02702901B31F}"/>
    <cellStyle name="Normal 2 3 2 2 19 3 2 2" xfId="15198" xr:uid="{77C48B5B-B99B-49C4-B658-71DA9EA1FBDB}"/>
    <cellStyle name="Normal 2 3 2 2 19 3 2 2 2" xfId="35566" xr:uid="{62810CE3-2473-4066-87CB-8561AE845E05}"/>
    <cellStyle name="Normal 2 3 2 2 19 3 2 3" xfId="21985" xr:uid="{82B475A7-A427-49C2-A3CC-2D6DE6A8BC02}"/>
    <cellStyle name="Normal 2 3 2 2 19 3 2 3 2" xfId="42353" xr:uid="{BE3776EC-9CF0-4AA6-85A8-6A896FB7A395}"/>
    <cellStyle name="Normal 2 3 2 2 19 3 2 4" xfId="28774" xr:uid="{5264BBDB-6C84-467F-8C15-07FE51FB5883}"/>
    <cellStyle name="Normal 2 3 2 2 19 3 2 5" xfId="49142" xr:uid="{EDF3EA91-EE40-41A6-9887-057ED68DC864}"/>
    <cellStyle name="Normal 2 3 2 2 19 3 3" xfId="12350" xr:uid="{1C9B34A7-FA07-4F22-B509-76E5545643D1}"/>
    <cellStyle name="Normal 2 3 2 2 19 3 3 2" xfId="32718" xr:uid="{319FF436-F8AE-4526-83BA-AE16CE9961EA}"/>
    <cellStyle name="Normal 2 3 2 2 19 3 4" xfId="19137" xr:uid="{91D519A0-6BDC-4603-BBDB-28EC677CE1B9}"/>
    <cellStyle name="Normal 2 3 2 2 19 3 4 2" xfId="39505" xr:uid="{53D917F3-0AB3-407E-848A-165687405849}"/>
    <cellStyle name="Normal 2 3 2 2 19 3 5" xfId="25926" xr:uid="{7759D0C7-1D04-439F-A0DE-18BD46965701}"/>
    <cellStyle name="Normal 2 3 2 2 19 3 6" xfId="46294" xr:uid="{42463208-D88E-47F5-A11F-63A5AD870789}"/>
    <cellStyle name="Normal 2 3 2 2 19 3_Exec Drivers" xfId="8879" xr:uid="{23CF3037-8DDD-4056-806C-A6E3E214C0D0}"/>
    <cellStyle name="Normal 2 3 2 2 19 4" xfId="4420" xr:uid="{69AFC274-38B9-49D6-8C60-94B85B91310D}"/>
    <cellStyle name="Normal 2 3 2 2 19 4 2" xfId="7268" xr:uid="{D2B1B572-C129-4F36-BAC6-6C14071958A5}"/>
    <cellStyle name="Normal 2 3 2 2 19 4 2 2" xfId="15910" xr:uid="{FA69AF70-2583-4E60-8D66-24A60EF6A86E}"/>
    <cellStyle name="Normal 2 3 2 2 19 4 2 2 2" xfId="36278" xr:uid="{D6443177-8A0E-4DB7-8173-C92EB911844B}"/>
    <cellStyle name="Normal 2 3 2 2 19 4 2 3" xfId="22697" xr:uid="{38699BC6-7FDA-4AC1-ADE1-03CF479FC4E6}"/>
    <cellStyle name="Normal 2 3 2 2 19 4 2 3 2" xfId="43065" xr:uid="{4A5B59E6-8FCC-462B-82F6-55893584F7CC}"/>
    <cellStyle name="Normal 2 3 2 2 19 4 2 4" xfId="29486" xr:uid="{34DAE3DE-950A-44B4-A996-4FAB4D61B894}"/>
    <cellStyle name="Normal 2 3 2 2 19 4 2 5" xfId="49854" xr:uid="{4D453715-4CE5-4407-82F6-0F4DF6BE306F}"/>
    <cellStyle name="Normal 2 3 2 2 19 4 3" xfId="13062" xr:uid="{C6814811-EBE2-475C-8847-4C5F07E34293}"/>
    <cellStyle name="Normal 2 3 2 2 19 4 3 2" xfId="33430" xr:uid="{8CA4BFA7-1294-4CEE-B06D-1629E2B1659D}"/>
    <cellStyle name="Normal 2 3 2 2 19 4 4" xfId="19849" xr:uid="{30220C09-9063-45C3-9FE3-D43D4FD56A4D}"/>
    <cellStyle name="Normal 2 3 2 2 19 4 4 2" xfId="40217" xr:uid="{70CC956E-F778-4B5E-8E0F-7ADBADDAC322}"/>
    <cellStyle name="Normal 2 3 2 2 19 4 5" xfId="26638" xr:uid="{F161C7A4-68F7-41B0-970C-51F8A3362425}"/>
    <cellStyle name="Normal 2 3 2 2 19 4 6" xfId="47006" xr:uid="{278E528A-1033-4D52-ACF1-278EA1BFE885}"/>
    <cellStyle name="Normal 2 3 2 2 19 5" xfId="2924" xr:uid="{D4137070-DEAC-4B87-86EA-728CCC0BC8E6}"/>
    <cellStyle name="Normal 2 3 2 2 19 5 2" xfId="5844" xr:uid="{BBF151CC-A6F3-4D54-B107-5F344B43641E}"/>
    <cellStyle name="Normal 2 3 2 2 19 5 2 2" xfId="14486" xr:uid="{628E6209-2378-4B7F-951A-776CC071C12E}"/>
    <cellStyle name="Normal 2 3 2 2 19 5 2 2 2" xfId="34854" xr:uid="{13A99AEF-D055-460B-AE41-AF3BDFBE3490}"/>
    <cellStyle name="Normal 2 3 2 2 19 5 2 3" xfId="21273" xr:uid="{610CD9C0-7649-414F-9ED7-A6DEF63CCF45}"/>
    <cellStyle name="Normal 2 3 2 2 19 5 2 3 2" xfId="41641" xr:uid="{42726DBB-FF1C-4994-A768-A89AF29B5EC2}"/>
    <cellStyle name="Normal 2 3 2 2 19 5 2 4" xfId="28062" xr:uid="{3633215F-4606-4044-9F77-FBB22843D06D}"/>
    <cellStyle name="Normal 2 3 2 2 19 5 2 5" xfId="48430" xr:uid="{AE211DE1-A28D-4C18-9F4B-015F43B8BC52}"/>
    <cellStyle name="Normal 2 3 2 2 19 5 3" xfId="11638" xr:uid="{6AAE7453-22DC-4758-858C-5786DBD1FDD5}"/>
    <cellStyle name="Normal 2 3 2 2 19 5 3 2" xfId="32006" xr:uid="{5C1BD485-9359-434D-9094-965E58CF701B}"/>
    <cellStyle name="Normal 2 3 2 2 19 5 4" xfId="18425" xr:uid="{1652D273-EE57-4934-A662-1FDEA6B83156}"/>
    <cellStyle name="Normal 2 3 2 2 19 5 4 2" xfId="38793" xr:uid="{154FA1EE-7980-423B-A23E-8C0124FF295F}"/>
    <cellStyle name="Normal 2 3 2 2 19 5 5" xfId="25214" xr:uid="{892E15F1-F699-4F5F-AA05-9DE541693988}"/>
    <cellStyle name="Normal 2 3 2 2 19 5 6" xfId="45582" xr:uid="{DBF0D026-63B2-4FB8-91AA-9F0326523FFA}"/>
    <cellStyle name="Normal 2 3 2 2 19 6" xfId="5132" xr:uid="{731E4B07-2896-49E5-A94E-863D260C4AD1}"/>
    <cellStyle name="Normal 2 3 2 2 19 6 2" xfId="13774" xr:uid="{983256D2-2F10-432A-A027-691CAD999AD7}"/>
    <cellStyle name="Normal 2 3 2 2 19 6 2 2" xfId="34142" xr:uid="{2230B704-F411-4ED9-B849-8E90D4525723}"/>
    <cellStyle name="Normal 2 3 2 2 19 6 3" xfId="20561" xr:uid="{E9F8C00D-2818-4717-9EBA-51B7A056839A}"/>
    <cellStyle name="Normal 2 3 2 2 19 6 3 2" xfId="40929" xr:uid="{01158C21-CE8A-4828-8AA1-B1B56DBE2CE0}"/>
    <cellStyle name="Normal 2 3 2 2 19 6 4" xfId="27350" xr:uid="{F04CC36C-5EE1-4E51-AF73-B7B8B6BAFD93}"/>
    <cellStyle name="Normal 2 3 2 2 19 6 5" xfId="47718" xr:uid="{9B83234F-1FC0-462B-8BC9-2669837C3DF3}"/>
    <cellStyle name="Normal 2 3 2 2 19 7" xfId="2055" xr:uid="{DA30DAD8-9D01-41A5-82AD-1D1EA9B605C3}"/>
    <cellStyle name="Normal 2 3 2 2 19 7 2" xfId="10926" xr:uid="{58552460-0F9B-4BAB-B7E5-F9114B00A2C1}"/>
    <cellStyle name="Normal 2 3 2 2 19 7 2 2" xfId="31294" xr:uid="{E6EFC9A8-2D4E-4890-AD2D-0E771C7A7BBD}"/>
    <cellStyle name="Normal 2 3 2 2 19 7 3" xfId="17713" xr:uid="{F6243149-16EB-4658-A518-5CF116A3362E}"/>
    <cellStyle name="Normal 2 3 2 2 19 7 3 2" xfId="38081" xr:uid="{879F98E5-345A-4CD2-93D8-62CB5AEF526C}"/>
    <cellStyle name="Normal 2 3 2 2 19 7 4" xfId="24502" xr:uid="{A6626B1F-0361-4F4B-92AA-4D0FC5FDDDDC}"/>
    <cellStyle name="Normal 2 3 2 2 19 7 5" xfId="44870" xr:uid="{775A43EE-320E-4C87-A0BB-DE802CBF4794}"/>
    <cellStyle name="Normal 2 3 2 2 19 8" xfId="9830" xr:uid="{2E23B099-C34A-436B-8DE9-73519CD100BF}"/>
    <cellStyle name="Normal 2 3 2 2 19 8 2" xfId="30198" xr:uid="{E7A3E148-A7F8-4C02-B023-59BB593E0CF8}"/>
    <cellStyle name="Normal 2 3 2 2 19 9" xfId="16618" xr:uid="{75C551DA-53DA-4020-B862-9ED52698EF50}"/>
    <cellStyle name="Normal 2 3 2 2 19 9 2" xfId="36986" xr:uid="{EB848BA2-8EF7-48F7-A75D-1940F534DAD5}"/>
    <cellStyle name="Normal 2 3 2 2 19_Exec Drivers" xfId="8896" xr:uid="{741450F1-26B3-4718-B12F-46F429BC9092}"/>
    <cellStyle name="Normal 2 3 2 2 2" xfId="51" xr:uid="{6895CF9F-0F46-47C8-B69A-F86AB61F5245}"/>
    <cellStyle name="Normal 2 3 2 2 2 10" xfId="9738" xr:uid="{27EC905F-92A4-4195-AE0F-2F1B568F39EC}"/>
    <cellStyle name="Normal 2 3 2 2 2 10 2" xfId="30106" xr:uid="{1F76C4B9-32A4-47C3-B29C-51F64A1A3193}"/>
    <cellStyle name="Normal 2 3 2 2 2 11" xfId="16526" xr:uid="{B9D48209-85A1-41F8-A778-F484F9C50717}"/>
    <cellStyle name="Normal 2 3 2 2 2 11 2" xfId="36894" xr:uid="{DE743144-5868-4186-AAD4-6E0408D73A3D}"/>
    <cellStyle name="Normal 2 3 2 2 2 12" xfId="23315" xr:uid="{89231FE6-46D6-45F3-B990-7AC85188DB48}"/>
    <cellStyle name="Normal 2 3 2 2 2 13" xfId="43683" xr:uid="{62C51593-C9D2-4B37-B0AA-EC0E82E863D1}"/>
    <cellStyle name="Normal 2 3 2 2 2 2" xfId="479" xr:uid="{7E8C7A34-0F2B-4022-A6C9-5D05FC372BEE}"/>
    <cellStyle name="Normal 2 3 2 2 2 2 2" xfId="482" xr:uid="{3809FAF0-9037-4EAC-B88E-DA1A895DE458}"/>
    <cellStyle name="Normal 2 3 2 2 2 2 2 10" xfId="23542" xr:uid="{BAD1063F-9D3E-46B4-A3BE-02A0E87C0D04}"/>
    <cellStyle name="Normal 2 3 2 2 2 2 2 11" xfId="43910" xr:uid="{D1C788B5-2677-4C58-B35F-CE966BDBDD56}"/>
    <cellStyle name="Normal 2 3 2 2 2 2 2 2" xfId="1632" xr:uid="{933F07FB-6910-49FE-95D5-3B66A07D528B}"/>
    <cellStyle name="Normal 2 3 2 2 2 2 2 2 10" xfId="44492" xr:uid="{0DBD8D97-594F-4861-961D-B08D2DB02644}"/>
    <cellStyle name="Normal 2 3 2 2 2 2 2 2 2" xfId="4167" xr:uid="{AF13CC93-F631-438B-A6E4-83AF2764513B}"/>
    <cellStyle name="Normal 2 3 2 2 2 2 2 2 2 2" xfId="7015" xr:uid="{EDAE8D0A-02FC-4F4F-B6C9-D4902A59000E}"/>
    <cellStyle name="Normal 2 3 2 2 2 2 2 2 2 2 2" xfId="15657" xr:uid="{DDF1ED73-F45C-4F4D-B03E-FF2B51E57B6A}"/>
    <cellStyle name="Normal 2 3 2 2 2 2 2 2 2 2 2 2" xfId="36025" xr:uid="{85A18D2A-70D2-459B-B481-10FF729A830F}"/>
    <cellStyle name="Normal 2 3 2 2 2 2 2 2 2 2 3" xfId="22444" xr:uid="{AEE86830-9A5A-4236-89A1-1973A8052E9C}"/>
    <cellStyle name="Normal 2 3 2 2 2 2 2 2 2 2 3 2" xfId="42812" xr:uid="{6BF3A0C3-ACC4-41DA-86F8-6BE99356F8B3}"/>
    <cellStyle name="Normal 2 3 2 2 2 2 2 2 2 2 4" xfId="29233" xr:uid="{36DC9E66-E8C3-4A53-8584-4FA62293F920}"/>
    <cellStyle name="Normal 2 3 2 2 2 2 2 2 2 2 5" xfId="49601" xr:uid="{D6104AA4-FCA0-4AFA-BC8E-943256019AE5}"/>
    <cellStyle name="Normal 2 3 2 2 2 2 2 2 2 3" xfId="12809" xr:uid="{126EEB37-F2CB-431B-8778-E55E05EB3634}"/>
    <cellStyle name="Normal 2 3 2 2 2 2 2 2 2 3 2" xfId="33177" xr:uid="{815ACF83-3A77-4D94-9FA7-318563707F7A}"/>
    <cellStyle name="Normal 2 3 2 2 2 2 2 2 2 4" xfId="19596" xr:uid="{DB788D88-9F8F-4450-B4C8-E25EE1F18366}"/>
    <cellStyle name="Normal 2 3 2 2 2 2 2 2 2 4 2" xfId="39964" xr:uid="{2075721B-6F45-4A63-8B29-183ACA2E38D1}"/>
    <cellStyle name="Normal 2 3 2 2 2 2 2 2 2 5" xfId="26385" xr:uid="{71835D00-55B3-4561-B7B4-64CADB5AF0BF}"/>
    <cellStyle name="Normal 2 3 2 2 2 2 2 2 2 6" xfId="46753" xr:uid="{0337A991-1763-46FA-B08B-3A6F9FEE2A34}"/>
    <cellStyle name="Normal 2 3 2 2 2 2 2 2 2_Exec Drivers" xfId="1900" xr:uid="{ECDFF2D1-D3A7-41B2-8834-376951A066C1}"/>
    <cellStyle name="Normal 2 3 2 2 2 2 2 2 3" xfId="4879" xr:uid="{CA8E8620-BFD3-4A95-BE4C-3D5FB99389C3}"/>
    <cellStyle name="Normal 2 3 2 2 2 2 2 2 3 2" xfId="7727" xr:uid="{37E76629-6A68-412B-BC5C-0C118DAE5087}"/>
    <cellStyle name="Normal 2 3 2 2 2 2 2 2 3 2 2" xfId="16369" xr:uid="{81647125-E779-4D37-831F-868760BA94D7}"/>
    <cellStyle name="Normal 2 3 2 2 2 2 2 2 3 2 2 2" xfId="36737" xr:uid="{52B3ADBA-EA28-4107-9B20-D87F9F53F86C}"/>
    <cellStyle name="Normal 2 3 2 2 2 2 2 2 3 2 3" xfId="23156" xr:uid="{3941C76F-2CBA-493C-AD5E-B144F6CA50F6}"/>
    <cellStyle name="Normal 2 3 2 2 2 2 2 2 3 2 3 2" xfId="43524" xr:uid="{43178CAE-F77B-437F-BEFF-E7A5CB87F61E}"/>
    <cellStyle name="Normal 2 3 2 2 2 2 2 2 3 2 4" xfId="29945" xr:uid="{9C28508A-9B69-4EEC-8EBC-BED0BFA260C8}"/>
    <cellStyle name="Normal 2 3 2 2 2 2 2 2 3 2 5" xfId="50313" xr:uid="{E2AAE90A-414F-482B-9989-485FA67535C0}"/>
    <cellStyle name="Normal 2 3 2 2 2 2 2 2 3 3" xfId="13521" xr:uid="{2A390BBE-DEDA-4CE1-A6B4-060F2764FB06}"/>
    <cellStyle name="Normal 2 3 2 2 2 2 2 2 3 3 2" xfId="33889" xr:uid="{6F4E7BA5-1079-46C3-8D9B-AB62540FBCD5}"/>
    <cellStyle name="Normal 2 3 2 2 2 2 2 2 3 4" xfId="20308" xr:uid="{7D3085F8-F8DC-40C9-A584-75198E82C083}"/>
    <cellStyle name="Normal 2 3 2 2 2 2 2 2 3 4 2" xfId="40676" xr:uid="{11CEFBD2-9291-4C24-BAC8-3600D7686477}"/>
    <cellStyle name="Normal 2 3 2 2 2 2 2 2 3 5" xfId="27097" xr:uid="{EC8F8A7F-67EE-4CC9-818B-A5E94A59C99B}"/>
    <cellStyle name="Normal 2 3 2 2 2 2 2 2 3 6" xfId="47465" xr:uid="{EA4DB9CB-562B-433E-9D7B-F70001715436}"/>
    <cellStyle name="Normal 2 3 2 2 2 2 2 2 4" xfId="3419" xr:uid="{C141C512-196B-49E1-B797-08BC48C0A561}"/>
    <cellStyle name="Normal 2 3 2 2 2 2 2 2 4 2" xfId="6303" xr:uid="{12A1C3B2-CC22-4E7E-A86E-6D8C5C4A0A6B}"/>
    <cellStyle name="Normal 2 3 2 2 2 2 2 2 4 2 2" xfId="14945" xr:uid="{DC45BEAA-E53E-464C-AE42-88FBEA00BD19}"/>
    <cellStyle name="Normal 2 3 2 2 2 2 2 2 4 2 2 2" xfId="35313" xr:uid="{D1185273-81F0-4242-97C6-C7AE435FAD68}"/>
    <cellStyle name="Normal 2 3 2 2 2 2 2 2 4 2 3" xfId="21732" xr:uid="{3D387546-E58A-4173-8575-0566C5C123E4}"/>
    <cellStyle name="Normal 2 3 2 2 2 2 2 2 4 2 3 2" xfId="42100" xr:uid="{6DD1FDBF-7A9C-4095-AA6F-D3B71D2A2C0B}"/>
    <cellStyle name="Normal 2 3 2 2 2 2 2 2 4 2 4" xfId="28521" xr:uid="{0D4BFC10-2870-4E42-95D4-016D2C47B8FC}"/>
    <cellStyle name="Normal 2 3 2 2 2 2 2 2 4 2 5" xfId="48889" xr:uid="{1213C989-CDF8-4A17-800A-12AD7E299293}"/>
    <cellStyle name="Normal 2 3 2 2 2 2 2 2 4 3" xfId="12097" xr:uid="{0E713986-6F70-4F3E-BB91-6835430212D3}"/>
    <cellStyle name="Normal 2 3 2 2 2 2 2 2 4 3 2" xfId="32465" xr:uid="{63C642B0-27F8-4155-B790-5B03A74279C0}"/>
    <cellStyle name="Normal 2 3 2 2 2 2 2 2 4 4" xfId="18884" xr:uid="{0C287D82-EBAE-49D1-9B4D-9EDB1A96B56F}"/>
    <cellStyle name="Normal 2 3 2 2 2 2 2 2 4 4 2" xfId="39252" xr:uid="{9E17B198-BA2C-41CC-BBCC-50EB02788B1E}"/>
    <cellStyle name="Normal 2 3 2 2 2 2 2 2 4 5" xfId="25673" xr:uid="{CD72B8D3-D793-4FF9-930E-1E569257343D}"/>
    <cellStyle name="Normal 2 3 2 2 2 2 2 2 4 6" xfId="46041" xr:uid="{45340A33-A32E-4BD7-89C9-3C216CBA6763}"/>
    <cellStyle name="Normal 2 3 2 2 2 2 2 2 5" xfId="5591" xr:uid="{B6CFBEA2-9B52-41F1-8DEF-651123AE41A2}"/>
    <cellStyle name="Normal 2 3 2 2 2 2 2 2 5 2" xfId="14233" xr:uid="{908ABA23-7452-4623-B18A-12E6D079DC22}"/>
    <cellStyle name="Normal 2 3 2 2 2 2 2 2 5 2 2" xfId="34601" xr:uid="{161088D7-A9B4-46F0-8587-572D280845C6}"/>
    <cellStyle name="Normal 2 3 2 2 2 2 2 2 5 3" xfId="21020" xr:uid="{0351E358-B5FD-4B04-8513-EEFE692F8481}"/>
    <cellStyle name="Normal 2 3 2 2 2 2 2 2 5 3 2" xfId="41388" xr:uid="{853A668F-8DDE-4A2E-815C-4027E7746E86}"/>
    <cellStyle name="Normal 2 3 2 2 2 2 2 2 5 4" xfId="27809" xr:uid="{3CCFDCA2-3259-4C0E-AB01-3EDE4BAD80FF}"/>
    <cellStyle name="Normal 2 3 2 2 2 2 2 2 5 5" xfId="48177" xr:uid="{801C087C-7CC3-4911-AEA2-E35D544733DA}"/>
    <cellStyle name="Normal 2 3 2 2 2 2 2 2 6" xfId="2670" xr:uid="{CD7741FD-67F3-4E8C-875E-22FE4C43FD8F}"/>
    <cellStyle name="Normal 2 3 2 2 2 2 2 2 6 2" xfId="11385" xr:uid="{CFE8D34A-7097-4814-A62D-15E1AA92A1AB}"/>
    <cellStyle name="Normal 2 3 2 2 2 2 2 2 6 2 2" xfId="31753" xr:uid="{E2DD0D05-DA40-4A70-8570-9ACD9A041B85}"/>
    <cellStyle name="Normal 2 3 2 2 2 2 2 2 6 3" xfId="18172" xr:uid="{F95B3879-20A9-4CD0-8FBD-37396DA49F06}"/>
    <cellStyle name="Normal 2 3 2 2 2 2 2 2 6 3 2" xfId="38540" xr:uid="{C331F5EB-E6F0-4280-B51B-B3DC7222BAAC}"/>
    <cellStyle name="Normal 2 3 2 2 2 2 2 2 6 4" xfId="24961" xr:uid="{8C30385D-ABA9-497C-BD64-DC678D317999}"/>
    <cellStyle name="Normal 2 3 2 2 2 2 2 2 6 5" xfId="45329" xr:uid="{7D5EDD35-2C0C-430B-81D6-763B1F20D957}"/>
    <cellStyle name="Normal 2 3 2 2 2 2 2 2 7" xfId="10548" xr:uid="{2A1BED86-90E0-453E-90C0-755645D46952}"/>
    <cellStyle name="Normal 2 3 2 2 2 2 2 2 7 2" xfId="30916" xr:uid="{DD6C6FBA-6DAC-49FC-9E91-F1E4CFD7982E}"/>
    <cellStyle name="Normal 2 3 2 2 2 2 2 2 8" xfId="17335" xr:uid="{52EE9E75-F9F2-4AF6-B6F0-6EBCF7D34CDC}"/>
    <cellStyle name="Normal 2 3 2 2 2 2 2 2 8 2" xfId="37703" xr:uid="{88E28493-C89C-484C-A877-DF324D651F8F}"/>
    <cellStyle name="Normal 2 3 2 2 2 2 2 2 9" xfId="24124" xr:uid="{FADD9542-39CF-4878-8D94-65C59E4D7137}"/>
    <cellStyle name="Normal 2 3 2 2 2 2 2 2_Exec Drivers" xfId="8530" xr:uid="{A32615E7-12FD-4E82-B8FE-C4F1694A2A5C}"/>
    <cellStyle name="Normal 2 3 2 2 2 2 2 3" xfId="3674" xr:uid="{50B047E2-B858-4DC4-99C7-88EB4D50B0A9}"/>
    <cellStyle name="Normal 2 3 2 2 2 2 2 3 2" xfId="6558" xr:uid="{7EB25F00-0CF3-44CB-934D-BDC5D88C3FE3}"/>
    <cellStyle name="Normal 2 3 2 2 2 2 2 3 2 2" xfId="15200" xr:uid="{F431B6D9-5D8A-434A-9580-B2259C0B32E6}"/>
    <cellStyle name="Normal 2 3 2 2 2 2 2 3 2 2 2" xfId="35568" xr:uid="{389577B8-4AB9-4632-9941-747875A53BE6}"/>
    <cellStyle name="Normal 2 3 2 2 2 2 2 3 2 3" xfId="21987" xr:uid="{0048A4A2-30A1-4D75-8A0D-EA63BE7AB6BD}"/>
    <cellStyle name="Normal 2 3 2 2 2 2 2 3 2 3 2" xfId="42355" xr:uid="{99AB9A8B-2489-4A67-98F7-E0D0741AD378}"/>
    <cellStyle name="Normal 2 3 2 2 2 2 2 3 2 4" xfId="28776" xr:uid="{393AC26C-AA8C-4C48-91EF-764C7D27F370}"/>
    <cellStyle name="Normal 2 3 2 2 2 2 2 3 2 5" xfId="49144" xr:uid="{3E88239B-C4D5-44E0-989F-E8CCD0685413}"/>
    <cellStyle name="Normal 2 3 2 2 2 2 2 3 3" xfId="12352" xr:uid="{C2D6812E-8D15-4EFE-8D01-980BFDC8E6A7}"/>
    <cellStyle name="Normal 2 3 2 2 2 2 2 3 3 2" xfId="32720" xr:uid="{26BF6422-17BC-4F0C-9C74-CB22C15037E8}"/>
    <cellStyle name="Normal 2 3 2 2 2 2 2 3 4" xfId="19139" xr:uid="{DAAAC1E8-291F-4138-B9DF-8B28744DB451}"/>
    <cellStyle name="Normal 2 3 2 2 2 2 2 3 4 2" xfId="39507" xr:uid="{327B0D92-67FF-4D3C-8B80-5D9B2CE21C66}"/>
    <cellStyle name="Normal 2 3 2 2 2 2 2 3 5" xfId="25928" xr:uid="{4CF77D40-E017-4E1A-9026-01AC6A96FF79}"/>
    <cellStyle name="Normal 2 3 2 2 2 2 2 3 6" xfId="46296" xr:uid="{72139074-C80B-4B98-AA34-4710AA240AAD}"/>
    <cellStyle name="Normal 2 3 2 2 2 2 2 3_Exec Drivers" xfId="2314" xr:uid="{2816642D-402C-4D62-99A2-82CC3FB262F0}"/>
    <cellStyle name="Normal 2 3 2 2 2 2 2 4" xfId="4422" xr:uid="{DF8A7EFD-A691-4045-B81F-176149DD2D6F}"/>
    <cellStyle name="Normal 2 3 2 2 2 2 2 4 2" xfId="7270" xr:uid="{59DF36B6-FE8D-4248-A1B5-18E718436BC0}"/>
    <cellStyle name="Normal 2 3 2 2 2 2 2 4 2 2" xfId="15912" xr:uid="{AEBC25F9-9075-4AE7-B825-788C39840570}"/>
    <cellStyle name="Normal 2 3 2 2 2 2 2 4 2 2 2" xfId="36280" xr:uid="{45894F2E-51FF-49ED-93B2-E8799234901C}"/>
    <cellStyle name="Normal 2 3 2 2 2 2 2 4 2 3" xfId="22699" xr:uid="{FD393AA1-DA7C-4865-A53A-826D439AD0F4}"/>
    <cellStyle name="Normal 2 3 2 2 2 2 2 4 2 3 2" xfId="43067" xr:uid="{226CA046-AE44-49F0-B4AF-1FC055CAC28E}"/>
    <cellStyle name="Normal 2 3 2 2 2 2 2 4 2 4" xfId="29488" xr:uid="{7D29B46B-03F0-4278-A952-0EA0D5F2CF42}"/>
    <cellStyle name="Normal 2 3 2 2 2 2 2 4 2 5" xfId="49856" xr:uid="{B4B4AE0B-6CBA-4319-8006-AC288F49BC74}"/>
    <cellStyle name="Normal 2 3 2 2 2 2 2 4 3" xfId="13064" xr:uid="{3A9A25CA-4E7C-4317-98D9-5A4F871F375D}"/>
    <cellStyle name="Normal 2 3 2 2 2 2 2 4 3 2" xfId="33432" xr:uid="{C095F486-B212-4E43-91A7-91E169186C3C}"/>
    <cellStyle name="Normal 2 3 2 2 2 2 2 4 4" xfId="19851" xr:uid="{5A0F57EB-33FA-480E-997E-D7D8DB97A452}"/>
    <cellStyle name="Normal 2 3 2 2 2 2 2 4 4 2" xfId="40219" xr:uid="{A14796FA-A4A5-4311-94B7-D5CA9A3D19FF}"/>
    <cellStyle name="Normal 2 3 2 2 2 2 2 4 5" xfId="26640" xr:uid="{F851D437-4AEC-4F27-A59C-31E04CC8F2CB}"/>
    <cellStyle name="Normal 2 3 2 2 2 2 2 4 6" xfId="47008" xr:uid="{51F9AB7B-25DF-4DBB-8062-5788557945E2}"/>
    <cellStyle name="Normal 2 3 2 2 2 2 2 5" xfId="2926" xr:uid="{0569CBF7-AA58-4E94-837E-B4D570D3B13F}"/>
    <cellStyle name="Normal 2 3 2 2 2 2 2 5 2" xfId="5846" xr:uid="{EE0A2FB0-3470-4A4C-9F6C-5DC729166383}"/>
    <cellStyle name="Normal 2 3 2 2 2 2 2 5 2 2" xfId="14488" xr:uid="{8FBCF5AE-816E-4601-9FD0-FC1013A9E770}"/>
    <cellStyle name="Normal 2 3 2 2 2 2 2 5 2 2 2" xfId="34856" xr:uid="{4B4060EC-21DE-4EB8-9383-DD2670BDE8E8}"/>
    <cellStyle name="Normal 2 3 2 2 2 2 2 5 2 3" xfId="21275" xr:uid="{B14D0642-435A-4D3A-8438-820A56C1F0C5}"/>
    <cellStyle name="Normal 2 3 2 2 2 2 2 5 2 3 2" xfId="41643" xr:uid="{CD353B2B-7733-46CF-8BD2-FCE940389412}"/>
    <cellStyle name="Normal 2 3 2 2 2 2 2 5 2 4" xfId="28064" xr:uid="{DB9F72DE-BE7D-4043-A9BE-896E2139A35B}"/>
    <cellStyle name="Normal 2 3 2 2 2 2 2 5 2 5" xfId="48432" xr:uid="{766D7BC6-FF6B-4322-8413-55917C5962E2}"/>
    <cellStyle name="Normal 2 3 2 2 2 2 2 5 3" xfId="11640" xr:uid="{711925B1-B0E3-40AC-AECA-7B94086BCFE9}"/>
    <cellStyle name="Normal 2 3 2 2 2 2 2 5 3 2" xfId="32008" xr:uid="{DB976FA9-E4AD-4EC3-8F1C-FDACE01C64B4}"/>
    <cellStyle name="Normal 2 3 2 2 2 2 2 5 4" xfId="18427" xr:uid="{EBC589A0-3A25-4DCF-A884-EB98CB4F83E9}"/>
    <cellStyle name="Normal 2 3 2 2 2 2 2 5 4 2" xfId="38795" xr:uid="{AB721CCA-5DC0-4C94-9545-4BBCAE4F6CBA}"/>
    <cellStyle name="Normal 2 3 2 2 2 2 2 5 5" xfId="25216" xr:uid="{CD60BC89-9660-4F27-9910-BEC699589B75}"/>
    <cellStyle name="Normal 2 3 2 2 2 2 2 5 6" xfId="45584" xr:uid="{F4287A4A-9166-4C95-A135-73E1732FD7FD}"/>
    <cellStyle name="Normal 2 3 2 2 2 2 2 6" xfId="5134" xr:uid="{1A45AFBA-A4C2-4129-9B8A-454FF2FB1D8D}"/>
    <cellStyle name="Normal 2 3 2 2 2 2 2 6 2" xfId="13776" xr:uid="{F48B0E6A-6FCC-4EFC-B85C-5FC0773AE520}"/>
    <cellStyle name="Normal 2 3 2 2 2 2 2 6 2 2" xfId="34144" xr:uid="{58CA5C8E-6AD4-4D56-B4AA-29F59BFEF5E1}"/>
    <cellStyle name="Normal 2 3 2 2 2 2 2 6 3" xfId="20563" xr:uid="{568A0458-33BD-465F-B276-1143ED997B06}"/>
    <cellStyle name="Normal 2 3 2 2 2 2 2 6 3 2" xfId="40931" xr:uid="{2C2F0C94-793D-467E-B53D-635124F119BC}"/>
    <cellStyle name="Normal 2 3 2 2 2 2 2 6 4" xfId="27352" xr:uid="{03F8C92D-CC76-47D6-8AA5-49137A38FA4E}"/>
    <cellStyle name="Normal 2 3 2 2 2 2 2 6 5" xfId="47720" xr:uid="{5034D4D4-4B67-48DA-9D80-CBDEF7D186F2}"/>
    <cellStyle name="Normal 2 3 2 2 2 2 2 7" xfId="2057" xr:uid="{FE934478-70AB-4484-8D7F-3C9898B85C98}"/>
    <cellStyle name="Normal 2 3 2 2 2 2 2 7 2" xfId="10928" xr:uid="{B9438D75-24BE-4013-9D3C-9424C8A4B1B0}"/>
    <cellStyle name="Normal 2 3 2 2 2 2 2 7 2 2" xfId="31296" xr:uid="{9564B248-873E-43A5-B8D4-D4FA01449C16}"/>
    <cellStyle name="Normal 2 3 2 2 2 2 2 7 3" xfId="17715" xr:uid="{C8D851E3-0C21-4692-85E9-C53A92E282AB}"/>
    <cellStyle name="Normal 2 3 2 2 2 2 2 7 3 2" xfId="38083" xr:uid="{EAC11C69-8030-4B81-8F51-482088B2412B}"/>
    <cellStyle name="Normal 2 3 2 2 2 2 2 7 4" xfId="24504" xr:uid="{2BC21A82-09F2-48A2-9883-34F7924F74D0}"/>
    <cellStyle name="Normal 2 3 2 2 2 2 2 7 5" xfId="44872" xr:uid="{06D9F562-A098-4D11-9882-1027B042725C}"/>
    <cellStyle name="Normal 2 3 2 2 2 2 2 8" xfId="9965" xr:uid="{8F7FBD20-49AB-4902-8AE0-6053DC6D296C}"/>
    <cellStyle name="Normal 2 3 2 2 2 2 2 8 2" xfId="30333" xr:uid="{40E3D610-4BD1-4B78-BDE4-E9B8D535EEB1}"/>
    <cellStyle name="Normal 2 3 2 2 2 2 2 9" xfId="16753" xr:uid="{2324934B-9E79-4854-966E-987C1419FB91}"/>
    <cellStyle name="Normal 2 3 2 2 2 2 2 9 2" xfId="37121" xr:uid="{6E0F090D-703B-4510-BAFA-C86F9851C3DA}"/>
    <cellStyle name="Normal 2 3 2 2 2 2 2_Exec Drivers" xfId="9082" xr:uid="{C0210993-2204-47AE-AC02-A11D7521A616}"/>
    <cellStyle name="Normal 2 3 2 2 2 2 3" xfId="499" xr:uid="{BFBD8EE7-4E53-43A2-8275-4FA7710955E3}"/>
    <cellStyle name="Normal 2 3 2 2 2 2 3 10" xfId="23550" xr:uid="{B2E03EA2-F6E1-4FF9-A31F-07FFBE6A4D45}"/>
    <cellStyle name="Normal 2 3 2 2 2 2 3 11" xfId="43918" xr:uid="{A5F8A157-58DD-49B5-877D-5190647F85D4}"/>
    <cellStyle name="Normal 2 3 2 2 2 2 3 2" xfId="1640" xr:uid="{D02B191E-C7FC-4C23-93F4-82EEBD15B473}"/>
    <cellStyle name="Normal 2 3 2 2 2 2 3 2 10" xfId="44500" xr:uid="{26239CC2-D1FF-4824-A460-A8C40EE53B43}"/>
    <cellStyle name="Normal 2 3 2 2 2 2 3 2 2" xfId="4175" xr:uid="{D42371B7-6215-4272-946F-9026A4144760}"/>
    <cellStyle name="Normal 2 3 2 2 2 2 3 2 2 2" xfId="7023" xr:uid="{E9CA11D4-FA09-4C49-9646-C00A6D4C97FA}"/>
    <cellStyle name="Normal 2 3 2 2 2 2 3 2 2 2 2" xfId="15665" xr:uid="{AE08BEEE-BC41-4D1E-8223-8FAB3A09F957}"/>
    <cellStyle name="Normal 2 3 2 2 2 2 3 2 2 2 2 2" xfId="36033" xr:uid="{7D4239AA-D035-4269-9B17-20809428F49A}"/>
    <cellStyle name="Normal 2 3 2 2 2 2 3 2 2 2 3" xfId="22452" xr:uid="{37AA41EE-8988-4BC3-8D1E-8657C1F8D28A}"/>
    <cellStyle name="Normal 2 3 2 2 2 2 3 2 2 2 3 2" xfId="42820" xr:uid="{C40D83D8-314A-4236-A579-B146F30D2390}"/>
    <cellStyle name="Normal 2 3 2 2 2 2 3 2 2 2 4" xfId="29241" xr:uid="{30E5DB99-0B13-4332-8526-4A8BD9D9223D}"/>
    <cellStyle name="Normal 2 3 2 2 2 2 3 2 2 2 5" xfId="49609" xr:uid="{74F5C381-6337-4234-9DF5-2CF7F63E708F}"/>
    <cellStyle name="Normal 2 3 2 2 2 2 3 2 2 3" xfId="12817" xr:uid="{AEE37D24-4875-48F7-9A48-B6EA9F539811}"/>
    <cellStyle name="Normal 2 3 2 2 2 2 3 2 2 3 2" xfId="33185" xr:uid="{31C3A2BE-0EB5-4717-9EAE-FB82F4EE430F}"/>
    <cellStyle name="Normal 2 3 2 2 2 2 3 2 2 4" xfId="19604" xr:uid="{AB3B0EEF-1083-44D2-BA01-9A04EE241FF1}"/>
    <cellStyle name="Normal 2 3 2 2 2 2 3 2 2 4 2" xfId="39972" xr:uid="{4EA2EC2A-A37E-4519-B3EE-B1A90BBD9CDB}"/>
    <cellStyle name="Normal 2 3 2 2 2 2 3 2 2 5" xfId="26393" xr:uid="{87CFA414-2AE0-403C-B763-897ADEDA5DDE}"/>
    <cellStyle name="Normal 2 3 2 2 2 2 3 2 2 6" xfId="46761" xr:uid="{72CEEEF8-AC4E-48C1-A13E-43050F90B21D}"/>
    <cellStyle name="Normal 2 3 2 2 2 2 3 2 2_Exec Drivers" xfId="8620" xr:uid="{9D24C89E-E40E-4A67-86A3-F57782E71EF4}"/>
    <cellStyle name="Normal 2 3 2 2 2 2 3 2 3" xfId="4887" xr:uid="{2D1A5E6F-660F-42D8-9A0A-4FEB8DC5C67C}"/>
    <cellStyle name="Normal 2 3 2 2 2 2 3 2 3 2" xfId="7735" xr:uid="{727898EF-7CB6-485A-8603-99F4B1124A65}"/>
    <cellStyle name="Normal 2 3 2 2 2 2 3 2 3 2 2" xfId="16377" xr:uid="{9B00E498-0265-4766-A831-5D1929424C61}"/>
    <cellStyle name="Normal 2 3 2 2 2 2 3 2 3 2 2 2" xfId="36745" xr:uid="{158FE7E4-F5A8-4B9C-9668-33E2288C0EF8}"/>
    <cellStyle name="Normal 2 3 2 2 2 2 3 2 3 2 3" xfId="23164" xr:uid="{8A79CF97-6E6B-44F3-AE0A-F9F06D6A5E87}"/>
    <cellStyle name="Normal 2 3 2 2 2 2 3 2 3 2 3 2" xfId="43532" xr:uid="{F585650D-CBBE-42F4-9F74-90AC05A0DCF4}"/>
    <cellStyle name="Normal 2 3 2 2 2 2 3 2 3 2 4" xfId="29953" xr:uid="{06E05455-8ECA-40B8-B176-3183E2C064E0}"/>
    <cellStyle name="Normal 2 3 2 2 2 2 3 2 3 2 5" xfId="50321" xr:uid="{9573B302-24B8-481E-BAAE-B682F49262BD}"/>
    <cellStyle name="Normal 2 3 2 2 2 2 3 2 3 3" xfId="13529" xr:uid="{CAFB6C92-8E5E-44D9-9A6B-394F66762ACA}"/>
    <cellStyle name="Normal 2 3 2 2 2 2 3 2 3 3 2" xfId="33897" xr:uid="{9AFF9FE1-50DC-4F4F-84C8-DCF661C42BC7}"/>
    <cellStyle name="Normal 2 3 2 2 2 2 3 2 3 4" xfId="20316" xr:uid="{76C6480A-DC19-4BE7-8FE9-18DEC8697B98}"/>
    <cellStyle name="Normal 2 3 2 2 2 2 3 2 3 4 2" xfId="40684" xr:uid="{7FE16CEE-2F97-45D6-B34F-49769292F669}"/>
    <cellStyle name="Normal 2 3 2 2 2 2 3 2 3 5" xfId="27105" xr:uid="{DEF0DD50-99DA-4A49-B604-FCF3B75A8C82}"/>
    <cellStyle name="Normal 2 3 2 2 2 2 3 2 3 6" xfId="47473" xr:uid="{4B1D0F5D-7316-4C48-A81B-33346109F846}"/>
    <cellStyle name="Normal 2 3 2 2 2 2 3 2 4" xfId="3427" xr:uid="{E57B4848-13EE-4A7C-BAE2-54347E06502E}"/>
    <cellStyle name="Normal 2 3 2 2 2 2 3 2 4 2" xfId="6311" xr:uid="{E34F8C65-8A46-4077-932A-0C012033AD9F}"/>
    <cellStyle name="Normal 2 3 2 2 2 2 3 2 4 2 2" xfId="14953" xr:uid="{981FE59C-260B-477F-B3F9-5D95F17F1844}"/>
    <cellStyle name="Normal 2 3 2 2 2 2 3 2 4 2 2 2" xfId="35321" xr:uid="{5583A492-0626-4688-8A80-B5365041C217}"/>
    <cellStyle name="Normal 2 3 2 2 2 2 3 2 4 2 3" xfId="21740" xr:uid="{F018134A-68E8-4599-B34C-76EDAE1FE35B}"/>
    <cellStyle name="Normal 2 3 2 2 2 2 3 2 4 2 3 2" xfId="42108" xr:uid="{8660DADC-7D53-4EC4-BFE0-3DB3A346DDE5}"/>
    <cellStyle name="Normal 2 3 2 2 2 2 3 2 4 2 4" xfId="28529" xr:uid="{1C99FCEA-5A36-4648-8669-EAC4F4684596}"/>
    <cellStyle name="Normal 2 3 2 2 2 2 3 2 4 2 5" xfId="48897" xr:uid="{B3AC5EB7-15B3-4D05-A2C3-2A5EF800A50D}"/>
    <cellStyle name="Normal 2 3 2 2 2 2 3 2 4 3" xfId="12105" xr:uid="{98DA5211-2B22-4AC5-967D-3FCA5155C6C0}"/>
    <cellStyle name="Normal 2 3 2 2 2 2 3 2 4 3 2" xfId="32473" xr:uid="{ADBC6AB9-0DF8-4A7E-B429-D474C975F337}"/>
    <cellStyle name="Normal 2 3 2 2 2 2 3 2 4 4" xfId="18892" xr:uid="{3C6B8E0B-086C-4874-80D8-3423C613BB0F}"/>
    <cellStyle name="Normal 2 3 2 2 2 2 3 2 4 4 2" xfId="39260" xr:uid="{AFB5E62F-6246-4607-9C67-2901C74CFD47}"/>
    <cellStyle name="Normal 2 3 2 2 2 2 3 2 4 5" xfId="25681" xr:uid="{5432736F-9DEA-41AE-9722-0C510B92EA37}"/>
    <cellStyle name="Normal 2 3 2 2 2 2 3 2 4 6" xfId="46049" xr:uid="{9C4551D1-2897-494E-AFA8-F7D79950CC27}"/>
    <cellStyle name="Normal 2 3 2 2 2 2 3 2 5" xfId="5599" xr:uid="{A5AC2AF6-7B3E-4409-AF5E-285AAFB2B982}"/>
    <cellStyle name="Normal 2 3 2 2 2 2 3 2 5 2" xfId="14241" xr:uid="{CEDBAE45-95F1-4A71-9D41-9BFA69F5ACEE}"/>
    <cellStyle name="Normal 2 3 2 2 2 2 3 2 5 2 2" xfId="34609" xr:uid="{9C3A5ABB-84C6-446E-AD5B-63A523EE1205}"/>
    <cellStyle name="Normal 2 3 2 2 2 2 3 2 5 3" xfId="21028" xr:uid="{EB48A581-9D48-4961-A4F6-ACEE7DFE20B7}"/>
    <cellStyle name="Normal 2 3 2 2 2 2 3 2 5 3 2" xfId="41396" xr:uid="{BA241F4D-2F49-44A7-912A-8F957D311360}"/>
    <cellStyle name="Normal 2 3 2 2 2 2 3 2 5 4" xfId="27817" xr:uid="{C32AFA5A-F414-4189-ABA5-2242E95B14BD}"/>
    <cellStyle name="Normal 2 3 2 2 2 2 3 2 5 5" xfId="48185" xr:uid="{D547FB8C-CF9F-42B5-897A-D26CD1C74D32}"/>
    <cellStyle name="Normal 2 3 2 2 2 2 3 2 6" xfId="2678" xr:uid="{80726B2B-EF94-4C0C-A584-06A899B6EEE8}"/>
    <cellStyle name="Normal 2 3 2 2 2 2 3 2 6 2" xfId="11393" xr:uid="{92BA4E28-E101-4981-A2E1-E5F096EAA2C0}"/>
    <cellStyle name="Normal 2 3 2 2 2 2 3 2 6 2 2" xfId="31761" xr:uid="{C02892D8-BC8E-4432-9FD9-8FDC1E464D3E}"/>
    <cellStyle name="Normal 2 3 2 2 2 2 3 2 6 3" xfId="18180" xr:uid="{3CCC5179-AE89-4CE8-97F6-1B3DF4262E57}"/>
    <cellStyle name="Normal 2 3 2 2 2 2 3 2 6 3 2" xfId="38548" xr:uid="{775FDEE1-B31C-43F4-90D4-92035C17BCAC}"/>
    <cellStyle name="Normal 2 3 2 2 2 2 3 2 6 4" xfId="24969" xr:uid="{102C8B54-F1DC-4D51-8128-D9D1A67A2012}"/>
    <cellStyle name="Normal 2 3 2 2 2 2 3 2 6 5" xfId="45337" xr:uid="{7B8BFACC-D2DD-4676-B902-5F224601A351}"/>
    <cellStyle name="Normal 2 3 2 2 2 2 3 2 7" xfId="10556" xr:uid="{C4A1003B-C69C-4A57-AF1E-3001212978CC}"/>
    <cellStyle name="Normal 2 3 2 2 2 2 3 2 7 2" xfId="30924" xr:uid="{24F567C2-994D-4CE3-93EB-455D71369140}"/>
    <cellStyle name="Normal 2 3 2 2 2 2 3 2 8" xfId="17343" xr:uid="{D5C344EA-0368-443C-BCE9-7757CEEEB07A}"/>
    <cellStyle name="Normal 2 3 2 2 2 2 3 2 8 2" xfId="37711" xr:uid="{A84AB57E-B06D-4E97-A626-8E670166B128}"/>
    <cellStyle name="Normal 2 3 2 2 2 2 3 2 9" xfId="24132" xr:uid="{D276A7EC-4AEF-4A9E-A971-53FCE3F7E320}"/>
    <cellStyle name="Normal 2 3 2 2 2 2 3 2_Exec Drivers" xfId="8632" xr:uid="{ADA24098-3803-4A97-8129-3B925BDB7B29}"/>
    <cellStyle name="Normal 2 3 2 2 2 2 3 3" xfId="3675" xr:uid="{6C6DEE44-E887-4D1C-9B7D-66B0641597A0}"/>
    <cellStyle name="Normal 2 3 2 2 2 2 3 3 2" xfId="6559" xr:uid="{EE6FE933-4013-4CBC-91CD-BCE015D2487D}"/>
    <cellStyle name="Normal 2 3 2 2 2 2 3 3 2 2" xfId="15201" xr:uid="{6CC966F2-68F9-4E6B-8048-D06B68F35782}"/>
    <cellStyle name="Normal 2 3 2 2 2 2 3 3 2 2 2" xfId="35569" xr:uid="{F564BCD8-1742-4966-8540-A9E08BB7BB75}"/>
    <cellStyle name="Normal 2 3 2 2 2 2 3 3 2 3" xfId="21988" xr:uid="{0CA6FE42-4712-4786-AA4D-EFDFE86399FE}"/>
    <cellStyle name="Normal 2 3 2 2 2 2 3 3 2 3 2" xfId="42356" xr:uid="{0569FA78-164C-4EDE-B92B-571F4B8DD82F}"/>
    <cellStyle name="Normal 2 3 2 2 2 2 3 3 2 4" xfId="28777" xr:uid="{9D96E37D-4BE4-4019-852A-A3E1696E1317}"/>
    <cellStyle name="Normal 2 3 2 2 2 2 3 3 2 5" xfId="49145" xr:uid="{D58DB1A0-048E-4DD0-8B52-2F9D7C0AD73F}"/>
    <cellStyle name="Normal 2 3 2 2 2 2 3 3 3" xfId="12353" xr:uid="{9E04438D-84AC-4ECD-8E98-3085E379B628}"/>
    <cellStyle name="Normal 2 3 2 2 2 2 3 3 3 2" xfId="32721" xr:uid="{58F015AF-9CFD-488E-BC40-2B1902DABBB5}"/>
    <cellStyle name="Normal 2 3 2 2 2 2 3 3 4" xfId="19140" xr:uid="{FBAAAB44-B8A5-452E-8515-B6F03501A0B4}"/>
    <cellStyle name="Normal 2 3 2 2 2 2 3 3 4 2" xfId="39508" xr:uid="{7978E0D3-F781-4AE7-807E-E8AF3DE65340}"/>
    <cellStyle name="Normal 2 3 2 2 2 2 3 3 5" xfId="25929" xr:uid="{B81B763E-66E2-4BEF-A735-719C3A08CC13}"/>
    <cellStyle name="Normal 2 3 2 2 2 2 3 3 6" xfId="46297" xr:uid="{98EE5766-C0A8-4940-84E3-D2271B747783}"/>
    <cellStyle name="Normal 2 3 2 2 2 2 3 3_Exec Drivers" xfId="8153" xr:uid="{FF524704-C1C7-4403-A2EB-96DD18AE8CCC}"/>
    <cellStyle name="Normal 2 3 2 2 2 2 3 4" xfId="4423" xr:uid="{CA2AF3C5-269C-4195-BC16-81D49D1245C6}"/>
    <cellStyle name="Normal 2 3 2 2 2 2 3 4 2" xfId="7271" xr:uid="{83F3F8EF-2414-4733-89A2-7ACAB2620E96}"/>
    <cellStyle name="Normal 2 3 2 2 2 2 3 4 2 2" xfId="15913" xr:uid="{75E6465E-F41A-4FD0-BCCD-72CDA4D44107}"/>
    <cellStyle name="Normal 2 3 2 2 2 2 3 4 2 2 2" xfId="36281" xr:uid="{EDCE934E-98D8-47D0-AC5F-129E395EF9AA}"/>
    <cellStyle name="Normal 2 3 2 2 2 2 3 4 2 3" xfId="22700" xr:uid="{223F3595-6B9D-431D-9B99-DCFAE457651C}"/>
    <cellStyle name="Normal 2 3 2 2 2 2 3 4 2 3 2" xfId="43068" xr:uid="{B776F0D0-718F-4BEA-8554-6352611085C7}"/>
    <cellStyle name="Normal 2 3 2 2 2 2 3 4 2 4" xfId="29489" xr:uid="{0C271304-0F69-4017-A806-52A72D5CB09E}"/>
    <cellStyle name="Normal 2 3 2 2 2 2 3 4 2 5" xfId="49857" xr:uid="{7633BD0B-E977-41AC-9802-4335E3008ECA}"/>
    <cellStyle name="Normal 2 3 2 2 2 2 3 4 3" xfId="13065" xr:uid="{187193B9-1E16-42EE-88CD-1F43F1A0AFC9}"/>
    <cellStyle name="Normal 2 3 2 2 2 2 3 4 3 2" xfId="33433" xr:uid="{315AE3CD-D0D4-4E7D-9B3A-7C7718970846}"/>
    <cellStyle name="Normal 2 3 2 2 2 2 3 4 4" xfId="19852" xr:uid="{36928776-FDA2-4983-8853-E4C2186C6F03}"/>
    <cellStyle name="Normal 2 3 2 2 2 2 3 4 4 2" xfId="40220" xr:uid="{8CC852A9-0825-4AF8-92BF-F654FC3FEDBA}"/>
    <cellStyle name="Normal 2 3 2 2 2 2 3 4 5" xfId="26641" xr:uid="{47261335-1CB3-44F9-A1BB-7DF3C8104E91}"/>
    <cellStyle name="Normal 2 3 2 2 2 2 3 4 6" xfId="47009" xr:uid="{2A7573F9-4F04-4F1A-B11A-29A91123AE88}"/>
    <cellStyle name="Normal 2 3 2 2 2 2 3 5" xfId="2927" xr:uid="{8A9F908A-6510-43AC-BF80-6794C121E119}"/>
    <cellStyle name="Normal 2 3 2 2 2 2 3 5 2" xfId="5847" xr:uid="{5BCC5817-7A9B-405F-9919-8ECB81DAC34E}"/>
    <cellStyle name="Normal 2 3 2 2 2 2 3 5 2 2" xfId="14489" xr:uid="{1504EA89-B8E7-4655-B969-C496F379116E}"/>
    <cellStyle name="Normal 2 3 2 2 2 2 3 5 2 2 2" xfId="34857" xr:uid="{735DC175-3841-42E4-9170-3292A11C645F}"/>
    <cellStyle name="Normal 2 3 2 2 2 2 3 5 2 3" xfId="21276" xr:uid="{87CFB9A3-B6D8-43B4-A147-8AA6A1B81863}"/>
    <cellStyle name="Normal 2 3 2 2 2 2 3 5 2 3 2" xfId="41644" xr:uid="{92D0A022-722F-4E72-AF0B-546D70748B21}"/>
    <cellStyle name="Normal 2 3 2 2 2 2 3 5 2 4" xfId="28065" xr:uid="{D637D885-EDDD-4A87-915C-09812061E670}"/>
    <cellStyle name="Normal 2 3 2 2 2 2 3 5 2 5" xfId="48433" xr:uid="{F974C38B-4D5F-41A9-88C2-8DD2621F977C}"/>
    <cellStyle name="Normal 2 3 2 2 2 2 3 5 3" xfId="11641" xr:uid="{815475BB-D424-49B2-918E-2A68B722174D}"/>
    <cellStyle name="Normal 2 3 2 2 2 2 3 5 3 2" xfId="32009" xr:uid="{32122342-6CB2-4774-921B-EA7ECE22AEEB}"/>
    <cellStyle name="Normal 2 3 2 2 2 2 3 5 4" xfId="18428" xr:uid="{AA761466-EAFC-43F7-81FF-C9A45C42C14B}"/>
    <cellStyle name="Normal 2 3 2 2 2 2 3 5 4 2" xfId="38796" xr:uid="{24B5BA4E-E9D3-4B29-8BF6-09E272AA6C0D}"/>
    <cellStyle name="Normal 2 3 2 2 2 2 3 5 5" xfId="25217" xr:uid="{1F0283D5-6C4C-4FD4-857D-27A2B1CDE223}"/>
    <cellStyle name="Normal 2 3 2 2 2 2 3 5 6" xfId="45585" xr:uid="{C77C4659-F8B5-4703-AA74-274BD9665441}"/>
    <cellStyle name="Normal 2 3 2 2 2 2 3 6" xfId="5135" xr:uid="{8AB8BEA5-D3FD-4D08-807B-D4C8E1D13ABA}"/>
    <cellStyle name="Normal 2 3 2 2 2 2 3 6 2" xfId="13777" xr:uid="{067D41A6-DEAD-4D2A-A0E5-9F0CA2D3C245}"/>
    <cellStyle name="Normal 2 3 2 2 2 2 3 6 2 2" xfId="34145" xr:uid="{0916029C-38CF-44DB-80CA-A0E7CEF15AEA}"/>
    <cellStyle name="Normal 2 3 2 2 2 2 3 6 3" xfId="20564" xr:uid="{4287D22F-F812-47EE-ADF7-49CB41A919DC}"/>
    <cellStyle name="Normal 2 3 2 2 2 2 3 6 3 2" xfId="40932" xr:uid="{B57EC6BF-DC6D-4F94-8FD8-6157E14C4010}"/>
    <cellStyle name="Normal 2 3 2 2 2 2 3 6 4" xfId="27353" xr:uid="{2D2D6495-2E04-452B-BEC7-FF6578257F59}"/>
    <cellStyle name="Normal 2 3 2 2 2 2 3 6 5" xfId="47721" xr:uid="{D8B5C5E5-4952-4483-BEC8-5C05F7632B54}"/>
    <cellStyle name="Normal 2 3 2 2 2 2 3 7" xfId="2058" xr:uid="{696F482A-947C-4572-9BC6-438A544353A6}"/>
    <cellStyle name="Normal 2 3 2 2 2 2 3 7 2" xfId="10929" xr:uid="{AFBF6870-8D48-4A16-AFAB-5414DBD07174}"/>
    <cellStyle name="Normal 2 3 2 2 2 2 3 7 2 2" xfId="31297" xr:uid="{B4532751-AD64-42BC-AC6F-87825E64A025}"/>
    <cellStyle name="Normal 2 3 2 2 2 2 3 7 3" xfId="17716" xr:uid="{6F995732-8E91-4B9B-B522-DC0AE9BA20C0}"/>
    <cellStyle name="Normal 2 3 2 2 2 2 3 7 3 2" xfId="38084" xr:uid="{C7BD1BF6-7A08-4577-B8C5-1DF62C462407}"/>
    <cellStyle name="Normal 2 3 2 2 2 2 3 7 4" xfId="24505" xr:uid="{A8F03F01-6375-4B51-97EB-844A5993F48C}"/>
    <cellStyle name="Normal 2 3 2 2 2 2 3 7 5" xfId="44873" xr:uid="{7E69E801-6CC4-49B5-BBEB-E85F78F6E583}"/>
    <cellStyle name="Normal 2 3 2 2 2 2 3 8" xfId="9973" xr:uid="{3786CEAB-FBD9-40E4-9BBB-CCBF2BC0AE07}"/>
    <cellStyle name="Normal 2 3 2 2 2 2 3 8 2" xfId="30341" xr:uid="{F7575206-CBBE-420F-B047-B0F971ADC643}"/>
    <cellStyle name="Normal 2 3 2 2 2 2 3 9" xfId="16761" xr:uid="{EA1451C3-B9D5-4A93-B4CA-3FBEFFE4878B}"/>
    <cellStyle name="Normal 2 3 2 2 2 2 3 9 2" xfId="37129" xr:uid="{88134E55-9C5D-4269-91D5-BE50694B5627}"/>
    <cellStyle name="Normal 2 3 2 2 2 2 3_Exec Drivers" xfId="9300" xr:uid="{54378BBF-90ED-4FA6-BAA7-8F9A8B3C71BB}"/>
    <cellStyle name="Normal 2 3 2 2 2 3" xfId="546" xr:uid="{6063E05B-3D1A-43D8-A39A-D768F19DB574}"/>
    <cellStyle name="Normal 2 3 2 2 2 4" xfId="1406" xr:uid="{1E59177E-4FEE-4BD6-B490-9E9F6306DB3A}"/>
    <cellStyle name="Normal 2 3 2 2 2 4 10" xfId="44266" xr:uid="{7D53BF40-00FF-4D62-B546-D76C6D7929C4}"/>
    <cellStyle name="Normal 2 3 2 2 2 4 2" xfId="4113" xr:uid="{A69B82B4-2FBA-4CC4-B0A3-AE224D489012}"/>
    <cellStyle name="Normal 2 3 2 2 2 4 2 2" xfId="6967" xr:uid="{4C2F66C0-A1F5-49B4-AB49-1868B29BBE97}"/>
    <cellStyle name="Normal 2 3 2 2 2 4 2 2 2" xfId="15609" xr:uid="{46648D07-1046-4434-8455-ACAFDABBA147}"/>
    <cellStyle name="Normal 2 3 2 2 2 4 2 2 2 2" xfId="35977" xr:uid="{0069B8FE-F8A4-4C20-90E1-CDCB3B54B840}"/>
    <cellStyle name="Normal 2 3 2 2 2 4 2 2 3" xfId="22396" xr:uid="{AC2FFCBE-6505-481B-A90E-321A7BD63B7F}"/>
    <cellStyle name="Normal 2 3 2 2 2 4 2 2 3 2" xfId="42764" xr:uid="{613D1AEA-8FCF-4A65-9CC8-3FC3E87EC046}"/>
    <cellStyle name="Normal 2 3 2 2 2 4 2 2 4" xfId="29185" xr:uid="{13FB3283-0B4C-429E-8BF8-2A139945129D}"/>
    <cellStyle name="Normal 2 3 2 2 2 4 2 2 5" xfId="49553" xr:uid="{4D6AEE60-EE28-4881-A10D-7125FA427103}"/>
    <cellStyle name="Normal 2 3 2 2 2 4 2 3" xfId="12761" xr:uid="{485136D0-BFA0-48F7-811B-57889FA11851}"/>
    <cellStyle name="Normal 2 3 2 2 2 4 2 3 2" xfId="33129" xr:uid="{CA32F794-4485-42A4-A5BC-090EBB805722}"/>
    <cellStyle name="Normal 2 3 2 2 2 4 2 4" xfId="19548" xr:uid="{AD8FCEE6-58E0-4A1E-B793-3474E51A22B5}"/>
    <cellStyle name="Normal 2 3 2 2 2 4 2 4 2" xfId="39916" xr:uid="{2E235448-C274-4689-BDEC-F759FA0CCA42}"/>
    <cellStyle name="Normal 2 3 2 2 2 4 2 5" xfId="26337" xr:uid="{CFED9E23-54E1-475F-BFA3-17752553CD43}"/>
    <cellStyle name="Normal 2 3 2 2 2 4 2 6" xfId="46705" xr:uid="{2039A09C-1309-4F68-A44C-162F2822D523}"/>
    <cellStyle name="Normal 2 3 2 2 2 4 2_Exec Drivers" xfId="8668" xr:uid="{3FAFE202-32CA-479D-9514-E6BA581D4614}"/>
    <cellStyle name="Normal 2 3 2 2 2 4 3" xfId="4831" xr:uid="{4BCB920B-3AAA-4433-9B86-D0A7C0C69350}"/>
    <cellStyle name="Normal 2 3 2 2 2 4 3 2" xfId="7679" xr:uid="{4DB0BF9F-92A0-40BB-B625-E7623099AB46}"/>
    <cellStyle name="Normal 2 3 2 2 2 4 3 2 2" xfId="16321" xr:uid="{15BB53C1-482A-4C17-89C1-4801BD2EE590}"/>
    <cellStyle name="Normal 2 3 2 2 2 4 3 2 2 2" xfId="36689" xr:uid="{F33202D1-EE66-4FA9-BECD-0A6AF0499874}"/>
    <cellStyle name="Normal 2 3 2 2 2 4 3 2 3" xfId="23108" xr:uid="{5DBCCF77-53E2-45BD-8ED3-305D6D0520D0}"/>
    <cellStyle name="Normal 2 3 2 2 2 4 3 2 3 2" xfId="43476" xr:uid="{BEA1BBF9-0CBA-48EB-B429-07458F29B689}"/>
    <cellStyle name="Normal 2 3 2 2 2 4 3 2 4" xfId="29897" xr:uid="{6A9DB18A-D6B4-475C-BDCC-1242EC8DC7B1}"/>
    <cellStyle name="Normal 2 3 2 2 2 4 3 2 5" xfId="50265" xr:uid="{D88DE8E1-B513-46C7-999F-42ACE6AAFD27}"/>
    <cellStyle name="Normal 2 3 2 2 2 4 3 3" xfId="13473" xr:uid="{9D0B1D83-9D46-4EA7-95B5-506BD076827A}"/>
    <cellStyle name="Normal 2 3 2 2 2 4 3 3 2" xfId="33841" xr:uid="{DAB121FA-59E5-44A7-A252-4999446B7145}"/>
    <cellStyle name="Normal 2 3 2 2 2 4 3 4" xfId="20260" xr:uid="{A73E99CA-DE15-495A-9F38-92476394C209}"/>
    <cellStyle name="Normal 2 3 2 2 2 4 3 4 2" xfId="40628" xr:uid="{76EC0923-7836-4386-85B4-FCF9209E0C53}"/>
    <cellStyle name="Normal 2 3 2 2 2 4 3 5" xfId="27049" xr:uid="{E09663A0-C0B3-41C6-9F40-CFAAAC361E16}"/>
    <cellStyle name="Normal 2 3 2 2 2 4 3 6" xfId="47417" xr:uid="{D4765100-2AF2-4934-AA76-AEA8836BF8BC}"/>
    <cellStyle name="Normal 2 3 2 2 2 4 4" xfId="3365" xr:uid="{CDD8D5CC-BA37-4491-A98F-42F41408972E}"/>
    <cellStyle name="Normal 2 3 2 2 2 4 4 2" xfId="6255" xr:uid="{502D7131-4B95-48AE-86B6-10FB51B2C7F9}"/>
    <cellStyle name="Normal 2 3 2 2 2 4 4 2 2" xfId="14897" xr:uid="{05F3712C-6F01-4809-BF2E-89190FD09BA4}"/>
    <cellStyle name="Normal 2 3 2 2 2 4 4 2 2 2" xfId="35265" xr:uid="{B3E90BCE-D08C-4DD1-B432-232013A856E3}"/>
    <cellStyle name="Normal 2 3 2 2 2 4 4 2 3" xfId="21684" xr:uid="{36AD4658-F5DF-49EC-8A6A-E57E80877CD3}"/>
    <cellStyle name="Normal 2 3 2 2 2 4 4 2 3 2" xfId="42052" xr:uid="{E3B58147-E733-4031-9429-38209FF9382D}"/>
    <cellStyle name="Normal 2 3 2 2 2 4 4 2 4" xfId="28473" xr:uid="{6487E7E6-7A10-4698-9308-6CF3C469E83A}"/>
    <cellStyle name="Normal 2 3 2 2 2 4 4 2 5" xfId="48841" xr:uid="{A85F677F-287D-4A78-9F1B-E77573CFB962}"/>
    <cellStyle name="Normal 2 3 2 2 2 4 4 3" xfId="12049" xr:uid="{9D450546-241D-4329-8029-8DC9AD7A9D31}"/>
    <cellStyle name="Normal 2 3 2 2 2 4 4 3 2" xfId="32417" xr:uid="{D21D8C8F-4798-4503-84EB-F33442B853EF}"/>
    <cellStyle name="Normal 2 3 2 2 2 4 4 4" xfId="18836" xr:uid="{120946AB-8DE0-45EB-A1C1-25C94656DAB2}"/>
    <cellStyle name="Normal 2 3 2 2 2 4 4 4 2" xfId="39204" xr:uid="{5C0630B0-BF9E-4598-9B59-A1F0A8971717}"/>
    <cellStyle name="Normal 2 3 2 2 2 4 4 5" xfId="25625" xr:uid="{0F8A726A-9CA4-495E-91CB-72EE7D38F069}"/>
    <cellStyle name="Normal 2 3 2 2 2 4 4 6" xfId="45993" xr:uid="{ACBA65CC-D6F6-40AB-9DA9-B2A1F210E422}"/>
    <cellStyle name="Normal 2 3 2 2 2 4 5" xfId="5543" xr:uid="{BF222DBC-2FB6-4954-825D-0C3636D55852}"/>
    <cellStyle name="Normal 2 3 2 2 2 4 5 2" xfId="14185" xr:uid="{582AD793-77CF-43C0-BE6B-C2E045EF2D28}"/>
    <cellStyle name="Normal 2 3 2 2 2 4 5 2 2" xfId="34553" xr:uid="{EC7ACB67-F77D-445E-A716-BD51A03B06FB}"/>
    <cellStyle name="Normal 2 3 2 2 2 4 5 3" xfId="20972" xr:uid="{C5493573-132B-42F3-810B-D0D4D4AAEF3C}"/>
    <cellStyle name="Normal 2 3 2 2 2 4 5 3 2" xfId="41340" xr:uid="{C0FE06EB-072F-4F5A-AAF9-D0C018865A39}"/>
    <cellStyle name="Normal 2 3 2 2 2 4 5 4" xfId="27761" xr:uid="{A91F83CD-16EE-4D45-BB83-4DCAE499BA23}"/>
    <cellStyle name="Normal 2 3 2 2 2 4 5 5" xfId="48129" xr:uid="{71CAD258-C855-4A8D-853A-766C19F8C044}"/>
    <cellStyle name="Normal 2 3 2 2 2 4 6" xfId="2616" xr:uid="{4390896C-412F-40AB-A907-4043CFD14C1C}"/>
    <cellStyle name="Normal 2 3 2 2 2 4 6 2" xfId="11337" xr:uid="{ECC55768-4B56-45FF-A8A5-1BA695A69E84}"/>
    <cellStyle name="Normal 2 3 2 2 2 4 6 2 2" xfId="31705" xr:uid="{2334D533-489B-4419-8453-6AEC562D8DC7}"/>
    <cellStyle name="Normal 2 3 2 2 2 4 6 3" xfId="18124" xr:uid="{6A1E4F61-E249-4644-A1F6-4B19C321FCA6}"/>
    <cellStyle name="Normal 2 3 2 2 2 4 6 3 2" xfId="38492" xr:uid="{AC80246B-63AD-42E7-9DEC-8FD90AF124E3}"/>
    <cellStyle name="Normal 2 3 2 2 2 4 6 4" xfId="24913" xr:uid="{CCC00DA8-FE33-4C46-9458-CBF1130B865A}"/>
    <cellStyle name="Normal 2 3 2 2 2 4 6 5" xfId="45281" xr:uid="{68769922-4919-413A-B801-79CE90F1A616}"/>
    <cellStyle name="Normal 2 3 2 2 2 4 7" xfId="10322" xr:uid="{0950BA9C-E394-488B-968E-C1BDDE804E71}"/>
    <cellStyle name="Normal 2 3 2 2 2 4 7 2" xfId="30690" xr:uid="{01C2DF8D-3A50-4E56-9AE2-570D3BF9861F}"/>
    <cellStyle name="Normal 2 3 2 2 2 4 8" xfId="17109" xr:uid="{92AD65BA-09CA-481F-805E-9035DA5CE2CD}"/>
    <cellStyle name="Normal 2 3 2 2 2 4 8 2" xfId="37477" xr:uid="{FD51584A-729F-4417-BD5E-E516D6A3D46D}"/>
    <cellStyle name="Normal 2 3 2 2 2 4 9" xfId="23898" xr:uid="{85ECEDCE-8E44-4FBE-BA34-E928609ED017}"/>
    <cellStyle name="Normal 2 3 2 2 2 4_Exec Drivers" xfId="8998" xr:uid="{80BB988C-1F80-40D9-A936-DB7101AEE571}"/>
    <cellStyle name="Normal 2 3 2 2 2 5" xfId="3673" xr:uid="{2B224F81-BEF5-47D8-A0F3-54EDBF61D6DF}"/>
    <cellStyle name="Normal 2 3 2 2 2 5 2" xfId="6557" xr:uid="{CB2C6314-D9BC-4AD8-85EE-B9792C3A57C6}"/>
    <cellStyle name="Normal 2 3 2 2 2 5 2 2" xfId="15199" xr:uid="{F58FA1E4-EB66-4934-8386-9208AB109D4E}"/>
    <cellStyle name="Normal 2 3 2 2 2 5 2 2 2" xfId="35567" xr:uid="{CAAEB10A-4787-41E5-AD47-CA756A77F938}"/>
    <cellStyle name="Normal 2 3 2 2 2 5 2 3" xfId="21986" xr:uid="{1BD76B7B-8BC3-41D0-B27B-3AFF305832DC}"/>
    <cellStyle name="Normal 2 3 2 2 2 5 2 3 2" xfId="42354" xr:uid="{5D1CFE98-F028-4C01-B672-47281B476071}"/>
    <cellStyle name="Normal 2 3 2 2 2 5 2 4" xfId="28775" xr:uid="{5A02C1BB-63C7-4379-8561-BDB222EA42D3}"/>
    <cellStyle name="Normal 2 3 2 2 2 5 2 5" xfId="49143" xr:uid="{89EFB1A5-5AB1-46D0-8953-20487CACC8F6}"/>
    <cellStyle name="Normal 2 3 2 2 2 5 3" xfId="12351" xr:uid="{456982BA-FACF-4552-BCA7-E8FAB7039AC0}"/>
    <cellStyle name="Normal 2 3 2 2 2 5 3 2" xfId="32719" xr:uid="{A250D75A-4BBD-4850-832C-BA2D6F6D4ECE}"/>
    <cellStyle name="Normal 2 3 2 2 2 5 4" xfId="19138" xr:uid="{D3148ABD-B8DE-4278-AFE1-DAF7AF9C0B7B}"/>
    <cellStyle name="Normal 2 3 2 2 2 5 4 2" xfId="39506" xr:uid="{3BA6CB03-7C49-419A-B037-282CA43E6769}"/>
    <cellStyle name="Normal 2 3 2 2 2 5 5" xfId="25927" xr:uid="{CA759C3D-8164-486E-9AF8-EB5D9627CDA2}"/>
    <cellStyle name="Normal 2 3 2 2 2 5 6" xfId="46295" xr:uid="{E4713EC9-77B1-4355-AE9B-99833953CD89}"/>
    <cellStyle name="Normal 2 3 2 2 2 5_Exec Drivers" xfId="8818" xr:uid="{0C40F55B-899B-4547-A1C7-6AD4E3E8E6B0}"/>
    <cellStyle name="Normal 2 3 2 2 2 6" xfId="4421" xr:uid="{4EBB256F-B3FF-49C5-B366-6856DDDB4830}"/>
    <cellStyle name="Normal 2 3 2 2 2 6 2" xfId="7269" xr:uid="{2F8F1AFA-363C-443D-9D6F-CAEBC603B78F}"/>
    <cellStyle name="Normal 2 3 2 2 2 6 2 2" xfId="15911" xr:uid="{67600CD4-E0DB-4325-B2B9-EE066BB5C558}"/>
    <cellStyle name="Normal 2 3 2 2 2 6 2 2 2" xfId="36279" xr:uid="{5922CE67-A7B6-491B-ACB3-BF885B3D5C75}"/>
    <cellStyle name="Normal 2 3 2 2 2 6 2 3" xfId="22698" xr:uid="{F4D37CE2-01C3-422C-A1F0-0676C22B7E14}"/>
    <cellStyle name="Normal 2 3 2 2 2 6 2 3 2" xfId="43066" xr:uid="{DD3014AB-3499-44C7-B970-43792D4FB469}"/>
    <cellStyle name="Normal 2 3 2 2 2 6 2 4" xfId="29487" xr:uid="{9024384A-DF73-4958-8B60-CA019D710ED2}"/>
    <cellStyle name="Normal 2 3 2 2 2 6 2 5" xfId="49855" xr:uid="{28457A16-0E13-4300-BE08-5B4D699C86DF}"/>
    <cellStyle name="Normal 2 3 2 2 2 6 3" xfId="13063" xr:uid="{983418F6-D84F-46A7-BECC-0C7617B36ED3}"/>
    <cellStyle name="Normal 2 3 2 2 2 6 3 2" xfId="33431" xr:uid="{DA276406-E86A-4927-8A33-DB4A054CF75E}"/>
    <cellStyle name="Normal 2 3 2 2 2 6 4" xfId="19850" xr:uid="{C2186A99-E127-4562-B824-4483A2C26CD1}"/>
    <cellStyle name="Normal 2 3 2 2 2 6 4 2" xfId="40218" xr:uid="{75A6A9E5-C3FF-489A-AF46-8AE1EA1A6958}"/>
    <cellStyle name="Normal 2 3 2 2 2 6 5" xfId="26639" xr:uid="{D410F0C9-8B77-43ED-91FA-D7593A43BA29}"/>
    <cellStyle name="Normal 2 3 2 2 2 6 6" xfId="47007" xr:uid="{B6ED32B3-0245-4952-A970-FACF6F524E6A}"/>
    <cellStyle name="Normal 2 3 2 2 2 7" xfId="2925" xr:uid="{11AC81C4-36CA-409C-8FC4-79EEBCBAA597}"/>
    <cellStyle name="Normal 2 3 2 2 2 7 2" xfId="5845" xr:uid="{D93AA175-DDC3-4FCB-9906-DF5432F34FB6}"/>
    <cellStyle name="Normal 2 3 2 2 2 7 2 2" xfId="14487" xr:uid="{0738DA63-1101-4441-936E-725631733D3D}"/>
    <cellStyle name="Normal 2 3 2 2 2 7 2 2 2" xfId="34855" xr:uid="{EB01AA2E-2B09-4A06-B7F2-AD5BA277D236}"/>
    <cellStyle name="Normal 2 3 2 2 2 7 2 3" xfId="21274" xr:uid="{F95E9BEA-3FDD-47D7-8668-CD23E7D1DFEC}"/>
    <cellStyle name="Normal 2 3 2 2 2 7 2 3 2" xfId="41642" xr:uid="{E99CAD62-6AF9-4F8D-AAA0-8583F07198DA}"/>
    <cellStyle name="Normal 2 3 2 2 2 7 2 4" xfId="28063" xr:uid="{3B9AF375-D39D-47F9-A173-FC9A485F5386}"/>
    <cellStyle name="Normal 2 3 2 2 2 7 2 5" xfId="48431" xr:uid="{5EC99C1C-5983-49C9-BE8F-EFED97532C5E}"/>
    <cellStyle name="Normal 2 3 2 2 2 7 3" xfId="11639" xr:uid="{97E7120E-6D09-406B-B248-74481ADAF7FA}"/>
    <cellStyle name="Normal 2 3 2 2 2 7 3 2" xfId="32007" xr:uid="{DB6C0880-74F2-4881-9C54-7CB623573074}"/>
    <cellStyle name="Normal 2 3 2 2 2 7 4" xfId="18426" xr:uid="{096035F7-8F0A-45FE-AF6E-57C6178686E1}"/>
    <cellStyle name="Normal 2 3 2 2 2 7 4 2" xfId="38794" xr:uid="{3D38FB2F-54D5-4C11-A420-81CA8E8C10F3}"/>
    <cellStyle name="Normal 2 3 2 2 2 7 5" xfId="25215" xr:uid="{B4435785-30A8-45AD-8D22-CAD195214DC8}"/>
    <cellStyle name="Normal 2 3 2 2 2 7 6" xfId="45583" xr:uid="{B01638B6-5E42-42E6-B0AC-1A1BD9D973B0}"/>
    <cellStyle name="Normal 2 3 2 2 2 8" xfId="5133" xr:uid="{AF2B2C50-CC98-43CE-B36E-BEB68C99F7D8}"/>
    <cellStyle name="Normal 2 3 2 2 2 8 2" xfId="13775" xr:uid="{E2D27823-3DFB-472F-9157-317FEA4ECD54}"/>
    <cellStyle name="Normal 2 3 2 2 2 8 2 2" xfId="34143" xr:uid="{FD6F775B-3ABA-487B-A037-F1F6D6808100}"/>
    <cellStyle name="Normal 2 3 2 2 2 8 3" xfId="20562" xr:uid="{1CED529A-EAE3-4BE9-9154-158BDE0F908C}"/>
    <cellStyle name="Normal 2 3 2 2 2 8 3 2" xfId="40930" xr:uid="{E5FC2EE7-71F9-43C1-882E-F8B5B0E522EB}"/>
    <cellStyle name="Normal 2 3 2 2 2 8 4" xfId="27351" xr:uid="{76507786-FD20-479D-8158-166B3B98D6E5}"/>
    <cellStyle name="Normal 2 3 2 2 2 8 5" xfId="47719" xr:uid="{D37DE453-F556-40AD-8489-A14011BC4288}"/>
    <cellStyle name="Normal 2 3 2 2 2 9" xfId="2056" xr:uid="{81726B2D-4374-46BA-B62D-4D270C826EC1}"/>
    <cellStyle name="Normal 2 3 2 2 2 9 2" xfId="10927" xr:uid="{80184BC4-8D63-4755-93F1-35A05B0C1657}"/>
    <cellStyle name="Normal 2 3 2 2 2 9 2 2" xfId="31295" xr:uid="{0C9D293D-57B4-4D23-90A3-A5280B6A9BA0}"/>
    <cellStyle name="Normal 2 3 2 2 2 9 3" xfId="17714" xr:uid="{A6888EB8-E933-444D-8D70-CF6B2C9149C7}"/>
    <cellStyle name="Normal 2 3 2 2 2 9 3 2" xfId="38082" xr:uid="{DB080581-97E4-4F8A-84F2-3C0246140440}"/>
    <cellStyle name="Normal 2 3 2 2 2 9 4" xfId="24503" xr:uid="{497E3F58-D8D5-487F-B5EF-0D49FDD9FB2A}"/>
    <cellStyle name="Normal 2 3 2 2 2 9 5" xfId="44871" xr:uid="{552F79D5-FAF7-49BC-A368-261C421817FA}"/>
    <cellStyle name="Normal 2 3 2 2 2_Exec Drivers" xfId="9198" xr:uid="{66CDB009-F5A9-4D30-BA8D-C2093E086AB9}"/>
    <cellStyle name="Normal 2 3 2 2 20" xfId="242" xr:uid="{6E9C265F-BB09-48BC-9C4E-D58F40E732E7}"/>
    <cellStyle name="Normal 2 3 2 2 20 10" xfId="23414" xr:uid="{26EEEDA4-F4D5-428B-8672-3FD4263381FB}"/>
    <cellStyle name="Normal 2 3 2 2 20 11" xfId="43782" xr:uid="{1254E3CF-3F8C-4517-8E7D-4BFB5B53E299}"/>
    <cellStyle name="Normal 2 3 2 2 20 2" xfId="1505" xr:uid="{ED1A11AD-6D2E-4DC2-98D0-C793022AF0C5}"/>
    <cellStyle name="Normal 2 3 2 2 20 2 10" xfId="44365" xr:uid="{D6AC8309-11FB-4CC5-A257-C3D56209001F}"/>
    <cellStyle name="Normal 2 3 2 2 20 2 2" xfId="4003" xr:uid="{C4A37A9F-49AE-4DCE-8796-5E99AAF76754}"/>
    <cellStyle name="Normal 2 3 2 2 20 2 2 2" xfId="6869" xr:uid="{2F66691B-C9B0-4626-A7EA-8A41DAB0C918}"/>
    <cellStyle name="Normal 2 3 2 2 20 2 2 2 2" xfId="15511" xr:uid="{E7734271-6D43-41BC-9A76-968C246DC6D9}"/>
    <cellStyle name="Normal 2 3 2 2 20 2 2 2 2 2" xfId="35879" xr:uid="{445BEC1F-729F-467B-907C-17FB8A4F51F0}"/>
    <cellStyle name="Normal 2 3 2 2 20 2 2 2 3" xfId="22298" xr:uid="{758EFB70-3518-4342-8A2C-BA4D66FDD6A3}"/>
    <cellStyle name="Normal 2 3 2 2 20 2 2 2 3 2" xfId="42666" xr:uid="{E5FD9D63-00A1-4A24-97C0-7F2F4543B173}"/>
    <cellStyle name="Normal 2 3 2 2 20 2 2 2 4" xfId="29087" xr:uid="{19B81E8C-AEEE-4D91-929C-B76D9737C8AA}"/>
    <cellStyle name="Normal 2 3 2 2 20 2 2 2 5" xfId="49455" xr:uid="{C05B1BE9-61C6-4340-A33F-6910C80E619F}"/>
    <cellStyle name="Normal 2 3 2 2 20 2 2 3" xfId="12663" xr:uid="{6B5EDDB3-8D14-4534-B601-85DC742D8E80}"/>
    <cellStyle name="Normal 2 3 2 2 20 2 2 3 2" xfId="33031" xr:uid="{E1242B55-07A3-4FDA-B0C8-4D91F6F0AF22}"/>
    <cellStyle name="Normal 2 3 2 2 20 2 2 4" xfId="19450" xr:uid="{B7BFC7D0-B926-4590-A309-0D63BF09F117}"/>
    <cellStyle name="Normal 2 3 2 2 20 2 2 4 2" xfId="39818" xr:uid="{DE6B8DB4-E8F8-48F7-A054-40EF6FECD0ED}"/>
    <cellStyle name="Normal 2 3 2 2 20 2 2 5" xfId="26239" xr:uid="{FF356CDB-7747-4C49-A931-E90FA7D6722C}"/>
    <cellStyle name="Normal 2 3 2 2 20 2 2 6" xfId="46607" xr:uid="{E4F5253E-5FEB-4017-BF1E-223309BF8573}"/>
    <cellStyle name="Normal 2 3 2 2 20 2 2_Exec Drivers" xfId="9339" xr:uid="{64101345-40E7-474F-9198-FB223F32DED3}"/>
    <cellStyle name="Normal 2 3 2 2 20 2 3" xfId="4733" xr:uid="{F841B923-BD8F-43D7-94BE-6436E0F7803C}"/>
    <cellStyle name="Normal 2 3 2 2 20 2 3 2" xfId="7581" xr:uid="{E5EB4012-3161-4AA4-BA43-676CE5D2CD74}"/>
    <cellStyle name="Normal 2 3 2 2 20 2 3 2 2" xfId="16223" xr:uid="{5DE8D2DE-A750-4772-9BF6-A4D4DA7153FC}"/>
    <cellStyle name="Normal 2 3 2 2 20 2 3 2 2 2" xfId="36591" xr:uid="{3F0B48E0-7093-4194-A717-3DD05904C57D}"/>
    <cellStyle name="Normal 2 3 2 2 20 2 3 2 3" xfId="23010" xr:uid="{00C240EE-E6B6-4BA0-B0DC-CDCDE3C50515}"/>
    <cellStyle name="Normal 2 3 2 2 20 2 3 2 3 2" xfId="43378" xr:uid="{E537795D-439C-4A12-9971-D2931F129131}"/>
    <cellStyle name="Normal 2 3 2 2 20 2 3 2 4" xfId="29799" xr:uid="{A81769E8-2691-4090-92CB-32D695926E37}"/>
    <cellStyle name="Normal 2 3 2 2 20 2 3 2 5" xfId="50167" xr:uid="{7BC55AB3-F0E1-48B5-9EB5-FD69D28A51D9}"/>
    <cellStyle name="Normal 2 3 2 2 20 2 3 3" xfId="13375" xr:uid="{80D6D2EC-85F8-4813-B9B2-44F03BD37595}"/>
    <cellStyle name="Normal 2 3 2 2 20 2 3 3 2" xfId="33743" xr:uid="{0F684A83-D81A-47C4-84E5-8367C7E2E644}"/>
    <cellStyle name="Normal 2 3 2 2 20 2 3 4" xfId="20162" xr:uid="{687C13AB-3127-493A-AAD1-3AE8D11AA883}"/>
    <cellStyle name="Normal 2 3 2 2 20 2 3 4 2" xfId="40530" xr:uid="{55F023A0-68A3-4C38-80A7-05A2F6C84C3F}"/>
    <cellStyle name="Normal 2 3 2 2 20 2 3 5" xfId="26951" xr:uid="{9DF80340-5B52-432D-8294-AC9D3DEA4754}"/>
    <cellStyle name="Normal 2 3 2 2 20 2 3 6" xfId="47319" xr:uid="{25007887-BCC7-46E0-8EE8-76ECE6A67169}"/>
    <cellStyle name="Normal 2 3 2 2 20 2 4" xfId="3255" xr:uid="{E5005D9A-6E11-45E7-8C7A-5F03327BD2DA}"/>
    <cellStyle name="Normal 2 3 2 2 20 2 4 2" xfId="6157" xr:uid="{B5C41324-E484-4F14-B224-1C79CA0A3CDD}"/>
    <cellStyle name="Normal 2 3 2 2 20 2 4 2 2" xfId="14799" xr:uid="{4E686EDA-7E08-45C6-B618-9910C51FF0A8}"/>
    <cellStyle name="Normal 2 3 2 2 20 2 4 2 2 2" xfId="35167" xr:uid="{686F564B-113E-407D-A707-4F4449CD89A7}"/>
    <cellStyle name="Normal 2 3 2 2 20 2 4 2 3" xfId="21586" xr:uid="{3738D964-D0C6-4342-BD71-7B4666235AE1}"/>
    <cellStyle name="Normal 2 3 2 2 20 2 4 2 3 2" xfId="41954" xr:uid="{F8ACB9BC-ABD0-4787-9CF8-6C62EDBD57A1}"/>
    <cellStyle name="Normal 2 3 2 2 20 2 4 2 4" xfId="28375" xr:uid="{5577AFC3-5056-4121-ACF5-D52D9A1D81C3}"/>
    <cellStyle name="Normal 2 3 2 2 20 2 4 2 5" xfId="48743" xr:uid="{7111CA8C-B072-4DF1-AA92-5586F5D12491}"/>
    <cellStyle name="Normal 2 3 2 2 20 2 4 3" xfId="11951" xr:uid="{4DBC9B1B-6DA5-4EA6-8BB1-5BC64939F4F9}"/>
    <cellStyle name="Normal 2 3 2 2 20 2 4 3 2" xfId="32319" xr:uid="{33839794-E20E-4EBF-A0F6-B2B2D47D2024}"/>
    <cellStyle name="Normal 2 3 2 2 20 2 4 4" xfId="18738" xr:uid="{A5DAA86B-2607-4405-A195-BCD099260C1C}"/>
    <cellStyle name="Normal 2 3 2 2 20 2 4 4 2" xfId="39106" xr:uid="{F731FC23-B240-4AB8-B555-19C2B2798872}"/>
    <cellStyle name="Normal 2 3 2 2 20 2 4 5" xfId="25527" xr:uid="{909E7CA4-4356-440E-B77D-16B54D9A4B8E}"/>
    <cellStyle name="Normal 2 3 2 2 20 2 4 6" xfId="45895" xr:uid="{81EEE7B3-BE62-4714-80D0-872BDD30B5DD}"/>
    <cellStyle name="Normal 2 3 2 2 20 2 5" xfId="5445" xr:uid="{CCFCF9A4-97C6-4FF3-A3D3-C6B0BA7D0358}"/>
    <cellStyle name="Normal 2 3 2 2 20 2 5 2" xfId="14087" xr:uid="{EE3C2332-64C5-4E0B-B38D-2DFDFFF16AE4}"/>
    <cellStyle name="Normal 2 3 2 2 20 2 5 2 2" xfId="34455" xr:uid="{2B8F4AD8-D6F2-46F9-A304-D097FDE1FF9B}"/>
    <cellStyle name="Normal 2 3 2 2 20 2 5 3" xfId="20874" xr:uid="{B9E0870A-B7D9-4538-A9E5-47E7F4F43832}"/>
    <cellStyle name="Normal 2 3 2 2 20 2 5 3 2" xfId="41242" xr:uid="{5626974C-2CD5-49A6-BD67-D1010F5AAFA2}"/>
    <cellStyle name="Normal 2 3 2 2 20 2 5 4" xfId="27663" xr:uid="{D22C328B-970D-485C-AE11-C3CF52A78A99}"/>
    <cellStyle name="Normal 2 3 2 2 20 2 5 5" xfId="48031" xr:uid="{D279FA39-4DB1-4472-8D49-B4E307FED8EC}"/>
    <cellStyle name="Normal 2 3 2 2 20 2 6" xfId="2506" xr:uid="{1E06A406-B53A-475F-8B64-429FCBCB1379}"/>
    <cellStyle name="Normal 2 3 2 2 20 2 6 2" xfId="11239" xr:uid="{0E6A47D6-E69F-44CA-ADF5-2FA0B3D110EA}"/>
    <cellStyle name="Normal 2 3 2 2 20 2 6 2 2" xfId="31607" xr:uid="{40DAE12C-4E4E-42FA-A579-261306A5056B}"/>
    <cellStyle name="Normal 2 3 2 2 20 2 6 3" xfId="18026" xr:uid="{7A886523-95FE-497B-8106-F9AD2B203330}"/>
    <cellStyle name="Normal 2 3 2 2 20 2 6 3 2" xfId="38394" xr:uid="{3E133271-1116-47FD-B902-05FE62D40AFF}"/>
    <cellStyle name="Normal 2 3 2 2 20 2 6 4" xfId="24815" xr:uid="{24DFC852-485F-4101-8B1C-8ABC4E1B4046}"/>
    <cellStyle name="Normal 2 3 2 2 20 2 6 5" xfId="45183" xr:uid="{4D498973-F032-49CE-BE62-F537D4FF284A}"/>
    <cellStyle name="Normal 2 3 2 2 20 2 7" xfId="10421" xr:uid="{51023934-F2C9-4E0F-9516-D22E5C542CDB}"/>
    <cellStyle name="Normal 2 3 2 2 20 2 7 2" xfId="30789" xr:uid="{782CF40A-09AC-4555-AB09-FF3A3CE9ED4C}"/>
    <cellStyle name="Normal 2 3 2 2 20 2 8" xfId="17208" xr:uid="{586A1734-C1E9-431E-B62C-A2BF0BFBB972}"/>
    <cellStyle name="Normal 2 3 2 2 20 2 8 2" xfId="37576" xr:uid="{3AF67D92-EDC1-4E9F-8DC4-8C6EC3110FB2}"/>
    <cellStyle name="Normal 2 3 2 2 20 2 9" xfId="23997" xr:uid="{F116E5F6-4863-47B0-9D71-85234A2AEE26}"/>
    <cellStyle name="Normal 2 3 2 2 20 2_Exec Drivers" xfId="8217" xr:uid="{7353A9C6-3D60-4216-A416-37A1E72019D0}"/>
    <cellStyle name="Normal 2 3 2 2 20 3" xfId="3676" xr:uid="{529DC308-1633-4E29-91EB-6D2CEDEC6F5D}"/>
    <cellStyle name="Normal 2 3 2 2 20 3 2" xfId="6560" xr:uid="{99AE3CE8-E182-4131-A360-055F8353ED1A}"/>
    <cellStyle name="Normal 2 3 2 2 20 3 2 2" xfId="15202" xr:uid="{D8A4EC2A-8FD2-40B3-83A1-7C0BEF707ECA}"/>
    <cellStyle name="Normal 2 3 2 2 20 3 2 2 2" xfId="35570" xr:uid="{8266E8B2-D88E-4D75-B9AC-95CCE15FEBD5}"/>
    <cellStyle name="Normal 2 3 2 2 20 3 2 3" xfId="21989" xr:uid="{5A06A37B-DC5B-47F1-B3B9-606E0BAD026F}"/>
    <cellStyle name="Normal 2 3 2 2 20 3 2 3 2" xfId="42357" xr:uid="{C6A679B2-AC6E-41A6-907F-44EE92D42AAD}"/>
    <cellStyle name="Normal 2 3 2 2 20 3 2 4" xfId="28778" xr:uid="{E3169FEA-9B83-4602-85A5-62674358AAB2}"/>
    <cellStyle name="Normal 2 3 2 2 20 3 2 5" xfId="49146" xr:uid="{C010819C-CDCB-4B5B-8D14-98734F6F38B2}"/>
    <cellStyle name="Normal 2 3 2 2 20 3 3" xfId="12354" xr:uid="{B91BA594-94E5-49AD-9A55-D5F6C544D57A}"/>
    <cellStyle name="Normal 2 3 2 2 20 3 3 2" xfId="32722" xr:uid="{1BB87FA6-0658-4EFA-8481-287A0D33D591}"/>
    <cellStyle name="Normal 2 3 2 2 20 3 4" xfId="19141" xr:uid="{D6AEE716-10FC-4EFF-BA54-71F59B6F6EE2}"/>
    <cellStyle name="Normal 2 3 2 2 20 3 4 2" xfId="39509" xr:uid="{EA1AB97C-9F4F-405A-8FE5-68F1721CB2BC}"/>
    <cellStyle name="Normal 2 3 2 2 20 3 5" xfId="25930" xr:uid="{B6678FD7-EE6F-48AD-92DC-1D4F6CCD4DAF}"/>
    <cellStyle name="Normal 2 3 2 2 20 3 6" xfId="46298" xr:uid="{289430CF-5295-4A11-8DD1-FC810378CCD0}"/>
    <cellStyle name="Normal 2 3 2 2 20 3_Exec Drivers" xfId="8471" xr:uid="{C4DBF039-36C5-4535-9C32-0330471CCFC6}"/>
    <cellStyle name="Normal 2 3 2 2 20 4" xfId="4424" xr:uid="{9F58FA4C-AA66-48E0-9AF9-9CDC955F14F5}"/>
    <cellStyle name="Normal 2 3 2 2 20 4 2" xfId="7272" xr:uid="{3744CD82-F163-4ABC-8BE1-368EF0DD8EDE}"/>
    <cellStyle name="Normal 2 3 2 2 20 4 2 2" xfId="15914" xr:uid="{2B47ABB7-4638-4A15-A72A-123B10579779}"/>
    <cellStyle name="Normal 2 3 2 2 20 4 2 2 2" xfId="36282" xr:uid="{4BABE4D2-2022-41CE-8E91-377A48071E72}"/>
    <cellStyle name="Normal 2 3 2 2 20 4 2 3" xfId="22701" xr:uid="{37B6B892-9521-4105-B8D5-9D9815D0E40B}"/>
    <cellStyle name="Normal 2 3 2 2 20 4 2 3 2" xfId="43069" xr:uid="{B807ED45-8294-463D-A2E8-7E2D0E85E91A}"/>
    <cellStyle name="Normal 2 3 2 2 20 4 2 4" xfId="29490" xr:uid="{340D2283-7C90-46D8-91E4-5B11A052925E}"/>
    <cellStyle name="Normal 2 3 2 2 20 4 2 5" xfId="49858" xr:uid="{05AC49F6-9FDE-4EF3-AC5E-52D371944DEA}"/>
    <cellStyle name="Normal 2 3 2 2 20 4 3" xfId="13066" xr:uid="{5036D514-1FE2-43C2-96D9-1C097AC50EE5}"/>
    <cellStyle name="Normal 2 3 2 2 20 4 3 2" xfId="33434" xr:uid="{E2BF2A27-88F4-441B-B6BB-9B002969148F}"/>
    <cellStyle name="Normal 2 3 2 2 20 4 4" xfId="19853" xr:uid="{27C8DEA8-D7F7-4D98-9924-2ABA6E91F225}"/>
    <cellStyle name="Normal 2 3 2 2 20 4 4 2" xfId="40221" xr:uid="{D552F5BF-1904-4126-906D-BD0C5CD30485}"/>
    <cellStyle name="Normal 2 3 2 2 20 4 5" xfId="26642" xr:uid="{FA1F808D-EC06-42D3-B117-AA02D566F2C2}"/>
    <cellStyle name="Normal 2 3 2 2 20 4 6" xfId="47010" xr:uid="{00471409-322D-4D74-B232-B8A41C2202AE}"/>
    <cellStyle name="Normal 2 3 2 2 20 5" xfId="2928" xr:uid="{311DCFF9-67F6-4C5E-9275-3338B9F84C47}"/>
    <cellStyle name="Normal 2 3 2 2 20 5 2" xfId="5848" xr:uid="{5CC82028-04CA-4E8C-B64F-DFB73A65905B}"/>
    <cellStyle name="Normal 2 3 2 2 20 5 2 2" xfId="14490" xr:uid="{96A28F73-46BC-4C30-BD81-85E92898C654}"/>
    <cellStyle name="Normal 2 3 2 2 20 5 2 2 2" xfId="34858" xr:uid="{9D710FE8-B802-4A2F-9998-698DEEF82560}"/>
    <cellStyle name="Normal 2 3 2 2 20 5 2 3" xfId="21277" xr:uid="{FD570A49-DB79-4808-B149-73D0E0285094}"/>
    <cellStyle name="Normal 2 3 2 2 20 5 2 3 2" xfId="41645" xr:uid="{68295DE7-446C-47F9-811C-5462630BC7D0}"/>
    <cellStyle name="Normal 2 3 2 2 20 5 2 4" xfId="28066" xr:uid="{81373E69-36A2-4FFC-BA8E-6F00444C4625}"/>
    <cellStyle name="Normal 2 3 2 2 20 5 2 5" xfId="48434" xr:uid="{7D4D85B6-4D6F-459D-8344-0DA3687DD19E}"/>
    <cellStyle name="Normal 2 3 2 2 20 5 3" xfId="11642" xr:uid="{4BBB4709-ABD8-4D8C-BABC-478E1595FDAF}"/>
    <cellStyle name="Normal 2 3 2 2 20 5 3 2" xfId="32010" xr:uid="{FBD6376E-56D7-4863-AF09-6B5BC0A7ED37}"/>
    <cellStyle name="Normal 2 3 2 2 20 5 4" xfId="18429" xr:uid="{0C50B46C-438C-46E2-B8E1-9CB283819A2A}"/>
    <cellStyle name="Normal 2 3 2 2 20 5 4 2" xfId="38797" xr:uid="{93FD6B6B-3EDB-4B55-9E2D-2F491C3C8CA9}"/>
    <cellStyle name="Normal 2 3 2 2 20 5 5" xfId="25218" xr:uid="{448F0FC2-521D-4DD5-B632-F55E793FAB00}"/>
    <cellStyle name="Normal 2 3 2 2 20 5 6" xfId="45586" xr:uid="{761E315C-0EB6-47D3-8E70-B2B1A42F5240}"/>
    <cellStyle name="Normal 2 3 2 2 20 6" xfId="5136" xr:uid="{26F9CA91-E65A-429E-A7B7-72249F54E98D}"/>
    <cellStyle name="Normal 2 3 2 2 20 6 2" xfId="13778" xr:uid="{AF1AC601-E2B2-4732-86EF-4CC7F0418192}"/>
    <cellStyle name="Normal 2 3 2 2 20 6 2 2" xfId="34146" xr:uid="{67FC19F9-77B3-4AA3-AF3F-2A10B7F189CC}"/>
    <cellStyle name="Normal 2 3 2 2 20 6 3" xfId="20565" xr:uid="{9605B0BC-10E6-4354-BB92-C5190A268932}"/>
    <cellStyle name="Normal 2 3 2 2 20 6 3 2" xfId="40933" xr:uid="{FAE157F7-07D1-4FD3-9517-35CC051DEA97}"/>
    <cellStyle name="Normal 2 3 2 2 20 6 4" xfId="27354" xr:uid="{D8CE9501-4A90-40E3-90D8-17802DB5C7DE}"/>
    <cellStyle name="Normal 2 3 2 2 20 6 5" xfId="47722" xr:uid="{62CA4567-3D30-447E-BF7D-82D1F853ECB2}"/>
    <cellStyle name="Normal 2 3 2 2 20 7" xfId="2059" xr:uid="{4CA4D44F-541A-4422-A702-795B962F7CB8}"/>
    <cellStyle name="Normal 2 3 2 2 20 7 2" xfId="10930" xr:uid="{27DF77D3-C716-494E-9FC3-B0C17FBD34EC}"/>
    <cellStyle name="Normal 2 3 2 2 20 7 2 2" xfId="31298" xr:uid="{CEDBDF05-2AA1-4ED3-8DA2-309ED7772445}"/>
    <cellStyle name="Normal 2 3 2 2 20 7 3" xfId="17717" xr:uid="{26CB09EB-1357-4263-8522-53AE8415F1FE}"/>
    <cellStyle name="Normal 2 3 2 2 20 7 3 2" xfId="38085" xr:uid="{7A8AE814-60A5-4EC1-9585-1CA6FFAA5ABC}"/>
    <cellStyle name="Normal 2 3 2 2 20 7 4" xfId="24506" xr:uid="{3F77411E-290A-4D16-844B-03BDA272C66D}"/>
    <cellStyle name="Normal 2 3 2 2 20 7 5" xfId="44874" xr:uid="{E86D4F94-E5BA-482B-876D-CC447FDE6ABA}"/>
    <cellStyle name="Normal 2 3 2 2 20 8" xfId="9837" xr:uid="{74B5885D-E0E7-41C6-AD29-EBAD366D187F}"/>
    <cellStyle name="Normal 2 3 2 2 20 8 2" xfId="30205" xr:uid="{E521E498-9407-4464-B49D-441BDDD21D1A}"/>
    <cellStyle name="Normal 2 3 2 2 20 9" xfId="16625" xr:uid="{3798A73C-3BBB-4830-98C4-A17DBC7DD18F}"/>
    <cellStyle name="Normal 2 3 2 2 20 9 2" xfId="36993" xr:uid="{4CCA270E-1C67-4EE5-8608-C3400D1EA4DA}"/>
    <cellStyle name="Normal 2 3 2 2 20_Exec Drivers" xfId="8601" xr:uid="{B4EAF423-7394-438B-9287-86B323BE006C}"/>
    <cellStyle name="Normal 2 3 2 2 21" xfId="255" xr:uid="{A49127EE-CB76-4454-860E-23C7081B10CA}"/>
    <cellStyle name="Normal 2 3 2 2 21 10" xfId="23421" xr:uid="{DAF070E9-A0A0-47F8-8AA2-A3E5753D6712}"/>
    <cellStyle name="Normal 2 3 2 2 21 11" xfId="43789" xr:uid="{40511FD3-F5B0-4BEE-872C-5FB40E4D3E36}"/>
    <cellStyle name="Normal 2 3 2 2 21 2" xfId="1512" xr:uid="{8CC3FEF7-AAB1-4E9F-83F8-2365044B17E3}"/>
    <cellStyle name="Normal 2 3 2 2 21 2 10" xfId="44372" xr:uid="{C3B34939-78E2-4ED4-AD34-1646AA590C3B}"/>
    <cellStyle name="Normal 2 3 2 2 21 2 2" xfId="3996" xr:uid="{616CF2C6-28AC-4F87-83C9-F902CFCCB041}"/>
    <cellStyle name="Normal 2 3 2 2 21 2 2 2" xfId="6862" xr:uid="{9050DACA-154A-459C-9BBC-79CE9AA06B4C}"/>
    <cellStyle name="Normal 2 3 2 2 21 2 2 2 2" xfId="15504" xr:uid="{772F80C6-1B35-4FCE-B67F-8BE9737DDE62}"/>
    <cellStyle name="Normal 2 3 2 2 21 2 2 2 2 2" xfId="35872" xr:uid="{9ECDAF1B-10FA-46C3-AEBF-CDA72E8ED984}"/>
    <cellStyle name="Normal 2 3 2 2 21 2 2 2 3" xfId="22291" xr:uid="{4ACAC132-8BE9-4803-868F-76C26E1A9AF0}"/>
    <cellStyle name="Normal 2 3 2 2 21 2 2 2 3 2" xfId="42659" xr:uid="{66560415-46B0-4E5E-A4F0-F96BCACEE489}"/>
    <cellStyle name="Normal 2 3 2 2 21 2 2 2 4" xfId="29080" xr:uid="{4A64BB11-8D80-46B3-9595-1B241CB60030}"/>
    <cellStyle name="Normal 2 3 2 2 21 2 2 2 5" xfId="49448" xr:uid="{ADD314D4-701E-4D12-96F9-3885620DE397}"/>
    <cellStyle name="Normal 2 3 2 2 21 2 2 3" xfId="12656" xr:uid="{9663CAF7-B432-46CD-B6FA-6678A7C34D03}"/>
    <cellStyle name="Normal 2 3 2 2 21 2 2 3 2" xfId="33024" xr:uid="{C08A3C55-9B5E-4826-8077-749EE419B634}"/>
    <cellStyle name="Normal 2 3 2 2 21 2 2 4" xfId="19443" xr:uid="{76A35180-943F-4BEF-A7CE-6EEC2F6369F6}"/>
    <cellStyle name="Normal 2 3 2 2 21 2 2 4 2" xfId="39811" xr:uid="{7D51B654-A98D-4CC2-97CF-A1AAB053D8BF}"/>
    <cellStyle name="Normal 2 3 2 2 21 2 2 5" xfId="26232" xr:uid="{DA324A37-97C2-4880-8A92-1045D84DB881}"/>
    <cellStyle name="Normal 2 3 2 2 21 2 2 6" xfId="46600" xr:uid="{2C3B72CF-8447-4F5F-9AD2-1415E52206A4}"/>
    <cellStyle name="Normal 2 3 2 2 21 2 2_Exec Drivers" xfId="9207" xr:uid="{B477C6EB-752C-4140-9DF9-1F9EB5EC4B2D}"/>
    <cellStyle name="Normal 2 3 2 2 21 2 3" xfId="4726" xr:uid="{DAFE7FC4-DD63-4EE8-A2B3-CE8639C4B5F7}"/>
    <cellStyle name="Normal 2 3 2 2 21 2 3 2" xfId="7574" xr:uid="{8C716507-C8EA-4557-8B1B-8E0AB9C1814A}"/>
    <cellStyle name="Normal 2 3 2 2 21 2 3 2 2" xfId="16216" xr:uid="{341148B1-0B3D-4C1A-A0C3-C9F1266CEE3F}"/>
    <cellStyle name="Normal 2 3 2 2 21 2 3 2 2 2" xfId="36584" xr:uid="{E2555609-9924-467B-8830-B21F818BA2E7}"/>
    <cellStyle name="Normal 2 3 2 2 21 2 3 2 3" xfId="23003" xr:uid="{09F5866E-A502-41A2-8E04-10D2739EDD15}"/>
    <cellStyle name="Normal 2 3 2 2 21 2 3 2 3 2" xfId="43371" xr:uid="{42BD8AEA-670B-4222-8AE1-AB55BCBA26AC}"/>
    <cellStyle name="Normal 2 3 2 2 21 2 3 2 4" xfId="29792" xr:uid="{740833EB-41A5-43C4-A9D2-FA036E2D5192}"/>
    <cellStyle name="Normal 2 3 2 2 21 2 3 2 5" xfId="50160" xr:uid="{60B4D7CA-C8FB-4815-A36D-822D4988A9A6}"/>
    <cellStyle name="Normal 2 3 2 2 21 2 3 3" xfId="13368" xr:uid="{E0002B6D-F742-4614-A472-93160A145C0D}"/>
    <cellStyle name="Normal 2 3 2 2 21 2 3 3 2" xfId="33736" xr:uid="{59815A12-CF31-41B6-9BE6-E4A5F0506198}"/>
    <cellStyle name="Normal 2 3 2 2 21 2 3 4" xfId="20155" xr:uid="{A10D9401-2724-4357-866C-D5E169A02032}"/>
    <cellStyle name="Normal 2 3 2 2 21 2 3 4 2" xfId="40523" xr:uid="{39B9B137-F897-4F32-8C02-679DACB984CF}"/>
    <cellStyle name="Normal 2 3 2 2 21 2 3 5" xfId="26944" xr:uid="{E1D39E2D-C7DE-4B56-85DB-DD15C2BD8A60}"/>
    <cellStyle name="Normal 2 3 2 2 21 2 3 6" xfId="47312" xr:uid="{4449D84E-E83A-4690-80B4-82637F096ED1}"/>
    <cellStyle name="Normal 2 3 2 2 21 2 4" xfId="3248" xr:uid="{C9B85E62-AC73-4FE2-972E-433AAC32F443}"/>
    <cellStyle name="Normal 2 3 2 2 21 2 4 2" xfId="6150" xr:uid="{FA544912-7FF5-4F8D-9A2C-5D1422103E81}"/>
    <cellStyle name="Normal 2 3 2 2 21 2 4 2 2" xfId="14792" xr:uid="{F49001EC-3CD4-4E45-9572-AB3B2549AF94}"/>
    <cellStyle name="Normal 2 3 2 2 21 2 4 2 2 2" xfId="35160" xr:uid="{6B684E92-BC22-4591-8D8D-8A9C30C8E1AB}"/>
    <cellStyle name="Normal 2 3 2 2 21 2 4 2 3" xfId="21579" xr:uid="{4215C014-488E-4864-8174-1B8A2DBEDB22}"/>
    <cellStyle name="Normal 2 3 2 2 21 2 4 2 3 2" xfId="41947" xr:uid="{99EE5710-79DE-43B8-8BCA-AC926E29F4E7}"/>
    <cellStyle name="Normal 2 3 2 2 21 2 4 2 4" xfId="28368" xr:uid="{A109D759-ED0D-4389-9955-4C9EAEA2B01A}"/>
    <cellStyle name="Normal 2 3 2 2 21 2 4 2 5" xfId="48736" xr:uid="{3D1F8AA9-DA6D-4897-9057-9D9CB0AB8D7C}"/>
    <cellStyle name="Normal 2 3 2 2 21 2 4 3" xfId="11944" xr:uid="{8B79F17B-C550-4DB7-AA86-20E160ACBC72}"/>
    <cellStyle name="Normal 2 3 2 2 21 2 4 3 2" xfId="32312" xr:uid="{9A619079-AF6B-454B-B65C-92BFDD0A061F}"/>
    <cellStyle name="Normal 2 3 2 2 21 2 4 4" xfId="18731" xr:uid="{6267C743-3642-4643-9945-7A403CF28E50}"/>
    <cellStyle name="Normal 2 3 2 2 21 2 4 4 2" xfId="39099" xr:uid="{F4F296FD-2E49-4845-9B98-C800792CEC6C}"/>
    <cellStyle name="Normal 2 3 2 2 21 2 4 5" xfId="25520" xr:uid="{312898D2-33B7-4ADE-B2C1-071FF0EBE893}"/>
    <cellStyle name="Normal 2 3 2 2 21 2 4 6" xfId="45888" xr:uid="{29C658CC-48C0-4ED8-9B91-6EA05300C72E}"/>
    <cellStyle name="Normal 2 3 2 2 21 2 5" xfId="5438" xr:uid="{9379F2D4-5361-4DA4-AF11-226975FC55E0}"/>
    <cellStyle name="Normal 2 3 2 2 21 2 5 2" xfId="14080" xr:uid="{DB1B677E-75B4-4156-9113-723018216649}"/>
    <cellStyle name="Normal 2 3 2 2 21 2 5 2 2" xfId="34448" xr:uid="{96041B6B-2E18-4445-9F2D-F7962A02B6CE}"/>
    <cellStyle name="Normal 2 3 2 2 21 2 5 3" xfId="20867" xr:uid="{D262A967-7E43-45B1-BF87-49AB4DBBACF9}"/>
    <cellStyle name="Normal 2 3 2 2 21 2 5 3 2" xfId="41235" xr:uid="{454DC7EF-5CA4-4272-82A4-62FE7514343A}"/>
    <cellStyle name="Normal 2 3 2 2 21 2 5 4" xfId="27656" xr:uid="{8AAD9BA1-A69D-4C55-AF1A-66E6D1A46F61}"/>
    <cellStyle name="Normal 2 3 2 2 21 2 5 5" xfId="48024" xr:uid="{F50F31A7-BC96-442C-9381-761C38A97ED9}"/>
    <cellStyle name="Normal 2 3 2 2 21 2 6" xfId="2499" xr:uid="{1259CBF9-6349-4254-AB11-C098C52A9808}"/>
    <cellStyle name="Normal 2 3 2 2 21 2 6 2" xfId="11232" xr:uid="{829759B5-2509-4DFF-BB59-31795E350C00}"/>
    <cellStyle name="Normal 2 3 2 2 21 2 6 2 2" xfId="31600" xr:uid="{4AF7EB38-26AD-466F-9C86-EF001A05FBEA}"/>
    <cellStyle name="Normal 2 3 2 2 21 2 6 3" xfId="18019" xr:uid="{46D2F35F-305F-4AFD-84EA-74311C0D9965}"/>
    <cellStyle name="Normal 2 3 2 2 21 2 6 3 2" xfId="38387" xr:uid="{6DA011AD-3FBE-470F-93E3-E75A774B32AC}"/>
    <cellStyle name="Normal 2 3 2 2 21 2 6 4" xfId="24808" xr:uid="{B5A70B16-7FEC-4A99-90C1-7F012BAB6DBE}"/>
    <cellStyle name="Normal 2 3 2 2 21 2 6 5" xfId="45176" xr:uid="{5386A63E-E78A-4A89-B3DE-3B377BDEA286}"/>
    <cellStyle name="Normal 2 3 2 2 21 2 7" xfId="10428" xr:uid="{04A45F2A-36BF-403A-97AA-F11E2D7DC901}"/>
    <cellStyle name="Normal 2 3 2 2 21 2 7 2" xfId="30796" xr:uid="{663708FD-CC00-42B1-A4B7-7C601B3C6E6A}"/>
    <cellStyle name="Normal 2 3 2 2 21 2 8" xfId="17215" xr:uid="{9B8C2D6A-81AA-4B56-94C3-5C3B56702547}"/>
    <cellStyle name="Normal 2 3 2 2 21 2 8 2" xfId="37583" xr:uid="{430DAD7E-D1F6-43C4-968C-D539A4167888}"/>
    <cellStyle name="Normal 2 3 2 2 21 2 9" xfId="24004" xr:uid="{BF3E52EC-C39B-496F-AB70-8208EE2DBB47}"/>
    <cellStyle name="Normal 2 3 2 2 21 2_Exec Drivers" xfId="9075" xr:uid="{44247958-D3D5-4E54-A6BD-1F44D34A56FD}"/>
    <cellStyle name="Normal 2 3 2 2 21 3" xfId="3677" xr:uid="{A7822965-086C-4A92-9B0D-A7B813C1DF98}"/>
    <cellStyle name="Normal 2 3 2 2 21 3 2" xfId="6561" xr:uid="{8D58C173-026D-492A-856B-4396151D4AE9}"/>
    <cellStyle name="Normal 2 3 2 2 21 3 2 2" xfId="15203" xr:uid="{30177767-F3B6-47F7-AE7D-8D11A05CD292}"/>
    <cellStyle name="Normal 2 3 2 2 21 3 2 2 2" xfId="35571" xr:uid="{E1B46F20-B882-4183-A36F-B3E75C2DF442}"/>
    <cellStyle name="Normal 2 3 2 2 21 3 2 3" xfId="21990" xr:uid="{EF9072AE-73A0-4EF7-B915-6AC77A8D6297}"/>
    <cellStyle name="Normal 2 3 2 2 21 3 2 3 2" xfId="42358" xr:uid="{12B44528-D879-4AF2-8F58-EC9AA93536D2}"/>
    <cellStyle name="Normal 2 3 2 2 21 3 2 4" xfId="28779" xr:uid="{6D25614D-5F58-4B0C-8C54-3E567362374F}"/>
    <cellStyle name="Normal 2 3 2 2 21 3 2 5" xfId="49147" xr:uid="{11554DFA-B95C-4AE0-BBFD-81B6A5304463}"/>
    <cellStyle name="Normal 2 3 2 2 21 3 3" xfId="12355" xr:uid="{1EFB6045-2214-4EC0-AC8C-31CF5155891F}"/>
    <cellStyle name="Normal 2 3 2 2 21 3 3 2" xfId="32723" xr:uid="{98857A97-60D4-493A-941D-4A4B2CC17036}"/>
    <cellStyle name="Normal 2 3 2 2 21 3 4" xfId="19142" xr:uid="{2B3001EC-74DD-4AFB-B469-A7AD2D27963A}"/>
    <cellStyle name="Normal 2 3 2 2 21 3 4 2" xfId="39510" xr:uid="{20C777A4-AEF3-4CF8-83D9-B0E8B8ECDD15}"/>
    <cellStyle name="Normal 2 3 2 2 21 3 5" xfId="25931" xr:uid="{C2ADE16C-D44F-4498-B0D0-48DECD62457A}"/>
    <cellStyle name="Normal 2 3 2 2 21 3 6" xfId="46299" xr:uid="{B1F1BC84-13F7-410F-B653-A1A1D0C2DAE1}"/>
    <cellStyle name="Normal 2 3 2 2 21 3_Exec Drivers" xfId="8133" xr:uid="{A4907BE7-6F9E-480C-85FA-54AC99B24AE3}"/>
    <cellStyle name="Normal 2 3 2 2 21 4" xfId="4425" xr:uid="{E5ABA1D7-A9A7-48C5-A1E2-8B7CABB9D6F5}"/>
    <cellStyle name="Normal 2 3 2 2 21 4 2" xfId="7273" xr:uid="{DA155159-DA4D-4594-BFDE-E014F3E60303}"/>
    <cellStyle name="Normal 2 3 2 2 21 4 2 2" xfId="15915" xr:uid="{23652A73-0D9D-4C74-8DFE-007CC0F480ED}"/>
    <cellStyle name="Normal 2 3 2 2 21 4 2 2 2" xfId="36283" xr:uid="{F561B6D9-68BA-485B-864B-7C6A3536E74D}"/>
    <cellStyle name="Normal 2 3 2 2 21 4 2 3" xfId="22702" xr:uid="{BC3B4779-006A-416C-AF0C-42AA8F3590C2}"/>
    <cellStyle name="Normal 2 3 2 2 21 4 2 3 2" xfId="43070" xr:uid="{CDA7AF57-DD53-4221-9BC7-6D59C012FA25}"/>
    <cellStyle name="Normal 2 3 2 2 21 4 2 4" xfId="29491" xr:uid="{AFC6D013-225E-465E-85F3-AE190A4B758D}"/>
    <cellStyle name="Normal 2 3 2 2 21 4 2 5" xfId="49859" xr:uid="{E01EB56E-D277-4817-B663-988F84221040}"/>
    <cellStyle name="Normal 2 3 2 2 21 4 3" xfId="13067" xr:uid="{3784A795-15E0-4629-AD3C-F08FD33A4FBA}"/>
    <cellStyle name="Normal 2 3 2 2 21 4 3 2" xfId="33435" xr:uid="{0A4535B1-FDCD-4002-9619-013B00AE28E3}"/>
    <cellStyle name="Normal 2 3 2 2 21 4 4" xfId="19854" xr:uid="{FAFB2FE7-6E64-441A-AA2D-5573EB04B7DD}"/>
    <cellStyle name="Normal 2 3 2 2 21 4 4 2" xfId="40222" xr:uid="{3B049FAE-13E9-4EA8-A966-C0B1934CF909}"/>
    <cellStyle name="Normal 2 3 2 2 21 4 5" xfId="26643" xr:uid="{0D015C6A-A94F-4471-A9AC-22C9CF714DD0}"/>
    <cellStyle name="Normal 2 3 2 2 21 4 6" xfId="47011" xr:uid="{197DD808-86D9-49B4-B7D8-EB0415F35FB0}"/>
    <cellStyle name="Normal 2 3 2 2 21 5" xfId="2929" xr:uid="{CBB936D5-4791-4F64-AFA0-AF457D379306}"/>
    <cellStyle name="Normal 2 3 2 2 21 5 2" xfId="5849" xr:uid="{0F0060E4-414D-4ED5-9702-E58E144B2A31}"/>
    <cellStyle name="Normal 2 3 2 2 21 5 2 2" xfId="14491" xr:uid="{DADA472D-EDB3-4489-82FA-B8AB8A9DCB82}"/>
    <cellStyle name="Normal 2 3 2 2 21 5 2 2 2" xfId="34859" xr:uid="{4FF1749C-7FA6-4905-B2F9-FEFB428B4FC4}"/>
    <cellStyle name="Normal 2 3 2 2 21 5 2 3" xfId="21278" xr:uid="{6DF3EFB7-2FED-4635-B1B4-DE1FEA3EB27A}"/>
    <cellStyle name="Normal 2 3 2 2 21 5 2 3 2" xfId="41646" xr:uid="{0A900EFB-93BB-421C-8FC2-022E7ECE0100}"/>
    <cellStyle name="Normal 2 3 2 2 21 5 2 4" xfId="28067" xr:uid="{07F7F89D-5E43-4CEB-AC05-73FA40E68F5C}"/>
    <cellStyle name="Normal 2 3 2 2 21 5 2 5" xfId="48435" xr:uid="{5A244369-667E-4B16-8D3A-E68796A218F7}"/>
    <cellStyle name="Normal 2 3 2 2 21 5 3" xfId="11643" xr:uid="{5C30C9EE-B830-4E89-BEFA-16379A097BB3}"/>
    <cellStyle name="Normal 2 3 2 2 21 5 3 2" xfId="32011" xr:uid="{5A5AA5C4-7E86-40F4-9A01-1DF32772EFD5}"/>
    <cellStyle name="Normal 2 3 2 2 21 5 4" xfId="18430" xr:uid="{BE875C03-784A-47EF-B3EC-8FE6B2F3C760}"/>
    <cellStyle name="Normal 2 3 2 2 21 5 4 2" xfId="38798" xr:uid="{479CFBDD-F089-43C6-A197-55BC6EC369DA}"/>
    <cellStyle name="Normal 2 3 2 2 21 5 5" xfId="25219" xr:uid="{DDE48815-E12A-4A61-A8C8-3F3AADD8C1BE}"/>
    <cellStyle name="Normal 2 3 2 2 21 5 6" xfId="45587" xr:uid="{C9588F5A-071F-491B-AC70-3F714C14FE7B}"/>
    <cellStyle name="Normal 2 3 2 2 21 6" xfId="5137" xr:uid="{4C1CEF62-018C-4C94-8BCB-C3D2CC58ECA6}"/>
    <cellStyle name="Normal 2 3 2 2 21 6 2" xfId="13779" xr:uid="{B010793C-1715-4C2A-99CD-384A83E6F7FB}"/>
    <cellStyle name="Normal 2 3 2 2 21 6 2 2" xfId="34147" xr:uid="{8F93983A-FA50-4C36-BC22-BA072F7787B7}"/>
    <cellStyle name="Normal 2 3 2 2 21 6 3" xfId="20566" xr:uid="{7451DC32-9A87-4C00-A9DB-DB138CCDF13C}"/>
    <cellStyle name="Normal 2 3 2 2 21 6 3 2" xfId="40934" xr:uid="{AE639F78-CC60-4ACD-BDB6-6A136527DE13}"/>
    <cellStyle name="Normal 2 3 2 2 21 6 4" xfId="27355" xr:uid="{80BD274C-34EB-407A-A9C4-C7DC1E48EBCC}"/>
    <cellStyle name="Normal 2 3 2 2 21 6 5" xfId="47723" xr:uid="{16AF4F30-5DD2-4332-9E79-59032784EC4D}"/>
    <cellStyle name="Normal 2 3 2 2 21 7" xfId="2060" xr:uid="{E3244BEF-2723-4E4B-9D84-2EBFF0DF56A1}"/>
    <cellStyle name="Normal 2 3 2 2 21 7 2" xfId="10931" xr:uid="{10FE521B-6329-49B3-81CB-81AAC715F6E2}"/>
    <cellStyle name="Normal 2 3 2 2 21 7 2 2" xfId="31299" xr:uid="{AA96F241-F1AA-4354-9064-7EF2338FAE88}"/>
    <cellStyle name="Normal 2 3 2 2 21 7 3" xfId="17718" xr:uid="{669233EB-0884-462F-A9EA-18DFA80CBC3E}"/>
    <cellStyle name="Normal 2 3 2 2 21 7 3 2" xfId="38086" xr:uid="{9A782429-1DFD-4E49-977D-D35D28158D98}"/>
    <cellStyle name="Normal 2 3 2 2 21 7 4" xfId="24507" xr:uid="{2054F2E6-E359-4AB7-951E-5F357003CDAF}"/>
    <cellStyle name="Normal 2 3 2 2 21 7 5" xfId="44875" xr:uid="{93026032-C8E9-4F6B-B6B8-9E37297BCF4B}"/>
    <cellStyle name="Normal 2 3 2 2 21 8" xfId="9844" xr:uid="{08BE8C54-1173-404E-BC45-6274B2F006AA}"/>
    <cellStyle name="Normal 2 3 2 2 21 8 2" xfId="30212" xr:uid="{A7B759B2-BE7E-49DD-BAE0-E04F01C628E6}"/>
    <cellStyle name="Normal 2 3 2 2 21 9" xfId="16632" xr:uid="{ACECBCD0-69B5-4F0E-A77B-BCB05B588A2F}"/>
    <cellStyle name="Normal 2 3 2 2 21 9 2" xfId="37000" xr:uid="{1FA6CF0A-CB7B-41CF-9F0A-A88A336AA14F}"/>
    <cellStyle name="Normal 2 3 2 2 21_Exec Drivers" xfId="8330" xr:uid="{4D9C8810-4259-4822-BB6D-AD7631371D1D}"/>
    <cellStyle name="Normal 2 3 2 2 22" xfId="268" xr:uid="{D6FC1F72-C4E4-40B9-8841-07F1C87D291C}"/>
    <cellStyle name="Normal 2 3 2 2 22 10" xfId="23428" xr:uid="{398A2B79-12EA-4195-A9DC-F08F9A7E42CD}"/>
    <cellStyle name="Normal 2 3 2 2 22 11" xfId="43796" xr:uid="{ECA0F61A-7FBC-4694-A0BE-929EE7CBA6B6}"/>
    <cellStyle name="Normal 2 3 2 2 22 2" xfId="1519" xr:uid="{B7968EE6-A122-44F7-BEBA-C50AF8570E45}"/>
    <cellStyle name="Normal 2 3 2 2 22 2 10" xfId="44379" xr:uid="{FEC80345-701B-4FD2-9AC3-BD6365E23F50}"/>
    <cellStyle name="Normal 2 3 2 2 22 2 2" xfId="3983" xr:uid="{64215F8D-D64C-4B60-B40E-34E1EEBC1C38}"/>
    <cellStyle name="Normal 2 3 2 2 22 2 2 2" xfId="6855" xr:uid="{B9016A56-59D1-4B3C-869A-BD7BB07E7487}"/>
    <cellStyle name="Normal 2 3 2 2 22 2 2 2 2" xfId="15497" xr:uid="{D8CE0DBA-F1F8-4CF1-8A49-4A9C43ECB4E0}"/>
    <cellStyle name="Normal 2 3 2 2 22 2 2 2 2 2" xfId="35865" xr:uid="{78F98B59-21D0-4556-9003-EC3EC54112F4}"/>
    <cellStyle name="Normal 2 3 2 2 22 2 2 2 3" xfId="22284" xr:uid="{7A5EF751-C567-4975-8A7D-3397FE2CE88B}"/>
    <cellStyle name="Normal 2 3 2 2 22 2 2 2 3 2" xfId="42652" xr:uid="{D0B1673C-409B-4D93-B9AB-83C4141A3052}"/>
    <cellStyle name="Normal 2 3 2 2 22 2 2 2 4" xfId="29073" xr:uid="{6884420E-A9A2-493C-98D9-B8F968C2CAD6}"/>
    <cellStyle name="Normal 2 3 2 2 22 2 2 2 5" xfId="49441" xr:uid="{E1D19BC6-6C06-49CC-A05F-5E8E2B324EBA}"/>
    <cellStyle name="Normal 2 3 2 2 22 2 2 3" xfId="12649" xr:uid="{0BA5D9AB-FA05-4234-80EC-7CC13310EFF6}"/>
    <cellStyle name="Normal 2 3 2 2 22 2 2 3 2" xfId="33017" xr:uid="{94FA7CD1-FD77-418A-83A7-A5F41F78B469}"/>
    <cellStyle name="Normal 2 3 2 2 22 2 2 4" xfId="19436" xr:uid="{3A807168-9A73-4AE3-8742-A03B6BC5D011}"/>
    <cellStyle name="Normal 2 3 2 2 22 2 2 4 2" xfId="39804" xr:uid="{96471840-082F-48C2-ADD2-2F6D57C12A4C}"/>
    <cellStyle name="Normal 2 3 2 2 22 2 2 5" xfId="26225" xr:uid="{7AC49378-40B8-4F4E-A298-8F9E7EE15FAB}"/>
    <cellStyle name="Normal 2 3 2 2 22 2 2 6" xfId="46593" xr:uid="{B917A2CD-2FC4-49AF-81F6-333373F24773}"/>
    <cellStyle name="Normal 2 3 2 2 22 2 2_Exec Drivers" xfId="9297" xr:uid="{E3CEE510-D990-4D08-A34C-ECB7AC78660E}"/>
    <cellStyle name="Normal 2 3 2 2 22 2 3" xfId="4719" xr:uid="{339773C7-94AF-40E1-8259-53EA77D41878}"/>
    <cellStyle name="Normal 2 3 2 2 22 2 3 2" xfId="7567" xr:uid="{C0E05166-7274-4F78-9E31-70F92CFC6FB8}"/>
    <cellStyle name="Normal 2 3 2 2 22 2 3 2 2" xfId="16209" xr:uid="{3F222824-EA1D-4C99-B5F1-509BEC4E2ABF}"/>
    <cellStyle name="Normal 2 3 2 2 22 2 3 2 2 2" xfId="36577" xr:uid="{B338C326-B9AE-488A-BBAD-5A5ECDABF480}"/>
    <cellStyle name="Normal 2 3 2 2 22 2 3 2 3" xfId="22996" xr:uid="{30B5F70B-BF25-4B5F-9417-EB0675A77571}"/>
    <cellStyle name="Normal 2 3 2 2 22 2 3 2 3 2" xfId="43364" xr:uid="{E7B6A349-C5A9-4E10-BA9A-7F7947A97838}"/>
    <cellStyle name="Normal 2 3 2 2 22 2 3 2 4" xfId="29785" xr:uid="{31F7BB4B-9DF6-41C9-A53C-0092AA81AF5E}"/>
    <cellStyle name="Normal 2 3 2 2 22 2 3 2 5" xfId="50153" xr:uid="{9E71C3F3-F7E3-4C96-BEB1-689CBDB466E4}"/>
    <cellStyle name="Normal 2 3 2 2 22 2 3 3" xfId="13361" xr:uid="{6AC1561D-EB43-48D4-A9CB-876F8CE05BA1}"/>
    <cellStyle name="Normal 2 3 2 2 22 2 3 3 2" xfId="33729" xr:uid="{D44FD2DC-2B4E-4CCE-850B-85816F66BB92}"/>
    <cellStyle name="Normal 2 3 2 2 22 2 3 4" xfId="20148" xr:uid="{424F5297-FC8D-49CB-8BF4-AA614FDD97B2}"/>
    <cellStyle name="Normal 2 3 2 2 22 2 3 4 2" xfId="40516" xr:uid="{A0AC247F-0401-4A69-81CE-BC0E7D6878D4}"/>
    <cellStyle name="Normal 2 3 2 2 22 2 3 5" xfId="26937" xr:uid="{A7983B17-0A46-4A1C-9FB4-5D76911F86C9}"/>
    <cellStyle name="Normal 2 3 2 2 22 2 3 6" xfId="47305" xr:uid="{9231B7CD-9C32-4AD7-8D46-2919CD4830BC}"/>
    <cellStyle name="Normal 2 3 2 2 22 2 4" xfId="3235" xr:uid="{CF512DFD-B433-4DC7-9066-7EB4786C5B3A}"/>
    <cellStyle name="Normal 2 3 2 2 22 2 4 2" xfId="6143" xr:uid="{36A30C55-D2D7-4736-81E2-F30727F04610}"/>
    <cellStyle name="Normal 2 3 2 2 22 2 4 2 2" xfId="14785" xr:uid="{525C3E2A-1197-4031-8C4E-C6C7A0F0E62F}"/>
    <cellStyle name="Normal 2 3 2 2 22 2 4 2 2 2" xfId="35153" xr:uid="{3E96BD06-A0DE-47F7-9BCC-50BF4F5DBEDC}"/>
    <cellStyle name="Normal 2 3 2 2 22 2 4 2 3" xfId="21572" xr:uid="{00BC34F2-6001-4B91-ADAD-FDF5F3AEABAD}"/>
    <cellStyle name="Normal 2 3 2 2 22 2 4 2 3 2" xfId="41940" xr:uid="{A1471AAB-11B9-49F0-8C8F-FF917D8D7EC7}"/>
    <cellStyle name="Normal 2 3 2 2 22 2 4 2 4" xfId="28361" xr:uid="{925C195D-A107-49E5-B3F4-6A8591A6C4A5}"/>
    <cellStyle name="Normal 2 3 2 2 22 2 4 2 5" xfId="48729" xr:uid="{C6B8126E-E0DE-43F5-A6BD-CF9C3795625E}"/>
    <cellStyle name="Normal 2 3 2 2 22 2 4 3" xfId="11937" xr:uid="{0E19F06E-D97C-4022-97F4-0F8AACA2728E}"/>
    <cellStyle name="Normal 2 3 2 2 22 2 4 3 2" xfId="32305" xr:uid="{1826B9FA-2D17-4A42-97A2-20BDAE1268E8}"/>
    <cellStyle name="Normal 2 3 2 2 22 2 4 4" xfId="18724" xr:uid="{E3A8794E-F7CA-4FD6-85E9-7CCCDC620FE6}"/>
    <cellStyle name="Normal 2 3 2 2 22 2 4 4 2" xfId="39092" xr:uid="{F01793FE-70CD-40D3-87EB-93367B566493}"/>
    <cellStyle name="Normal 2 3 2 2 22 2 4 5" xfId="25513" xr:uid="{0D28EF39-E180-4785-9928-8D595B1DACF1}"/>
    <cellStyle name="Normal 2 3 2 2 22 2 4 6" xfId="45881" xr:uid="{C80B6063-D97C-4E1A-AB8D-B178A123076E}"/>
    <cellStyle name="Normal 2 3 2 2 22 2 5" xfId="5431" xr:uid="{A2D49E75-C75C-48B7-BDC6-0723C7E93F91}"/>
    <cellStyle name="Normal 2 3 2 2 22 2 5 2" xfId="14073" xr:uid="{5E4AAE1A-0142-4BCE-AD57-F7D18404FF6C}"/>
    <cellStyle name="Normal 2 3 2 2 22 2 5 2 2" xfId="34441" xr:uid="{B9A8F691-2D22-4E78-BF14-9998D17E7081}"/>
    <cellStyle name="Normal 2 3 2 2 22 2 5 3" xfId="20860" xr:uid="{27DF0D7B-4310-47CE-8291-C4F009B8B2CE}"/>
    <cellStyle name="Normal 2 3 2 2 22 2 5 3 2" xfId="41228" xr:uid="{402093ED-3DFB-419C-B3A7-23FF8227D363}"/>
    <cellStyle name="Normal 2 3 2 2 22 2 5 4" xfId="27649" xr:uid="{F9291F8F-D623-4482-AF15-79DDBCBB8258}"/>
    <cellStyle name="Normal 2 3 2 2 22 2 5 5" xfId="48017" xr:uid="{4536079E-EA12-4D99-87E4-B9DCD6FFC5D0}"/>
    <cellStyle name="Normal 2 3 2 2 22 2 6" xfId="2486" xr:uid="{7469BA78-3762-439D-AE13-ECB20B146672}"/>
    <cellStyle name="Normal 2 3 2 2 22 2 6 2" xfId="11225" xr:uid="{FF2F1D21-6C2A-4BAC-AD2D-AD9F0D6F5901}"/>
    <cellStyle name="Normal 2 3 2 2 22 2 6 2 2" xfId="31593" xr:uid="{D4433698-EDA3-4BFA-B0A7-EFAFE200A176}"/>
    <cellStyle name="Normal 2 3 2 2 22 2 6 3" xfId="18012" xr:uid="{412F6267-6AB2-4F3A-838B-6D2856934D6F}"/>
    <cellStyle name="Normal 2 3 2 2 22 2 6 3 2" xfId="38380" xr:uid="{3E47279D-5E81-4D53-A543-0EABF4586E31}"/>
    <cellStyle name="Normal 2 3 2 2 22 2 6 4" xfId="24801" xr:uid="{8D4F2A35-4483-4157-A7D7-3CBA03F0C5AC}"/>
    <cellStyle name="Normal 2 3 2 2 22 2 6 5" xfId="45169" xr:uid="{AAFAE743-059A-47F2-AB53-7E626A3614A1}"/>
    <cellStyle name="Normal 2 3 2 2 22 2 7" xfId="10435" xr:uid="{033F3686-A38E-4757-BF65-0597E038E8B8}"/>
    <cellStyle name="Normal 2 3 2 2 22 2 7 2" xfId="30803" xr:uid="{2EFF24E5-14F8-4CAB-B2D5-8AEC2D5AF065}"/>
    <cellStyle name="Normal 2 3 2 2 22 2 8" xfId="17222" xr:uid="{1F6BF6CE-A491-4345-B5B0-AD21C262E4F2}"/>
    <cellStyle name="Normal 2 3 2 2 22 2 8 2" xfId="37590" xr:uid="{CE96C57F-8D1A-4811-930F-57C7E9BE727B}"/>
    <cellStyle name="Normal 2 3 2 2 22 2 9" xfId="24011" xr:uid="{F03E2777-A56D-4935-85B6-8E2839180394}"/>
    <cellStyle name="Normal 2 3 2 2 22 2_Exec Drivers" xfId="9508" xr:uid="{055D40B2-8DEC-416B-8667-C52125B2868C}"/>
    <cellStyle name="Normal 2 3 2 2 22 3" xfId="3678" xr:uid="{3A61EC41-1ED7-4459-8296-865201F68A27}"/>
    <cellStyle name="Normal 2 3 2 2 22 3 2" xfId="6562" xr:uid="{2A38EE05-2035-4865-8A88-8BE248319B05}"/>
    <cellStyle name="Normal 2 3 2 2 22 3 2 2" xfId="15204" xr:uid="{D104605B-9B18-46BA-B843-59A2EB8710E3}"/>
    <cellStyle name="Normal 2 3 2 2 22 3 2 2 2" xfId="35572" xr:uid="{66A7FD58-C594-489C-A11A-4EBE06986F84}"/>
    <cellStyle name="Normal 2 3 2 2 22 3 2 3" xfId="21991" xr:uid="{5FCC4F87-8452-4F57-B452-8846B088F79A}"/>
    <cellStyle name="Normal 2 3 2 2 22 3 2 3 2" xfId="42359" xr:uid="{D2BBAC8B-0D9B-4B80-BA3C-EF7F6731EFC3}"/>
    <cellStyle name="Normal 2 3 2 2 22 3 2 4" xfId="28780" xr:uid="{BE7EC175-A153-46DA-B213-CB781B8EAB0A}"/>
    <cellStyle name="Normal 2 3 2 2 22 3 2 5" xfId="49148" xr:uid="{5F9F31A8-FE80-457A-B985-7D046AD0AC21}"/>
    <cellStyle name="Normal 2 3 2 2 22 3 3" xfId="12356" xr:uid="{DBEBA0C1-C4E9-4253-AC8E-8A2F734DEAE4}"/>
    <cellStyle name="Normal 2 3 2 2 22 3 3 2" xfId="32724" xr:uid="{BFB56B76-006E-4708-AC83-ED29C07487BA}"/>
    <cellStyle name="Normal 2 3 2 2 22 3 4" xfId="19143" xr:uid="{8662E046-8C8D-4F3F-A51F-5EDE701609EC}"/>
    <cellStyle name="Normal 2 3 2 2 22 3 4 2" xfId="39511" xr:uid="{E61C197B-312D-4EF5-BE03-DE27C7C29233}"/>
    <cellStyle name="Normal 2 3 2 2 22 3 5" xfId="25932" xr:uid="{FE373A84-CE20-4674-BBC0-4966AC8DC71D}"/>
    <cellStyle name="Normal 2 3 2 2 22 3 6" xfId="46300" xr:uid="{4B1E85BD-0AA3-40D8-A863-4DFD57E6755A}"/>
    <cellStyle name="Normal 2 3 2 2 22 3_Exec Drivers" xfId="8674" xr:uid="{2636A13F-F5A3-4946-9832-E846812FC614}"/>
    <cellStyle name="Normal 2 3 2 2 22 4" xfId="4426" xr:uid="{F86E6EA4-63F4-430F-8635-EBB6F8A3877A}"/>
    <cellStyle name="Normal 2 3 2 2 22 4 2" xfId="7274" xr:uid="{0B507F03-59A6-411E-8D7C-19905209D7F4}"/>
    <cellStyle name="Normal 2 3 2 2 22 4 2 2" xfId="15916" xr:uid="{E25A0F6E-F667-4A8B-AA29-4DE3B04FFBF5}"/>
    <cellStyle name="Normal 2 3 2 2 22 4 2 2 2" xfId="36284" xr:uid="{615AF65F-E3AE-404B-BB08-A48EBD72FCEB}"/>
    <cellStyle name="Normal 2 3 2 2 22 4 2 3" xfId="22703" xr:uid="{63F10119-925C-4C8E-8BE9-AFB6187776FB}"/>
    <cellStyle name="Normal 2 3 2 2 22 4 2 3 2" xfId="43071" xr:uid="{454AEEC7-ED3D-4033-BE5D-0DA13418737D}"/>
    <cellStyle name="Normal 2 3 2 2 22 4 2 4" xfId="29492" xr:uid="{DD0924D8-7E92-47F6-9AC4-F580F6570A07}"/>
    <cellStyle name="Normal 2 3 2 2 22 4 2 5" xfId="49860" xr:uid="{9D066174-CD25-482D-A739-190AC0E69449}"/>
    <cellStyle name="Normal 2 3 2 2 22 4 3" xfId="13068" xr:uid="{FF531CDE-920C-44FF-9352-9D7294461FC1}"/>
    <cellStyle name="Normal 2 3 2 2 22 4 3 2" xfId="33436" xr:uid="{43D4ABFA-0322-44A5-AFA1-139D9FE9C477}"/>
    <cellStyle name="Normal 2 3 2 2 22 4 4" xfId="19855" xr:uid="{5F5DEA61-4C41-4F7F-88DD-776088E0B43D}"/>
    <cellStyle name="Normal 2 3 2 2 22 4 4 2" xfId="40223" xr:uid="{64DFB12D-69B4-4AA3-9C2A-C59019F9A368}"/>
    <cellStyle name="Normal 2 3 2 2 22 4 5" xfId="26644" xr:uid="{0B06E7F6-14CF-4DDB-AA19-5D173F7ADE41}"/>
    <cellStyle name="Normal 2 3 2 2 22 4 6" xfId="47012" xr:uid="{1071A473-5D3D-4796-8E0D-FE9E2547AB6D}"/>
    <cellStyle name="Normal 2 3 2 2 22 5" xfId="2930" xr:uid="{E7DED134-3F36-4B98-9159-2F149AF30194}"/>
    <cellStyle name="Normal 2 3 2 2 22 5 2" xfId="5850" xr:uid="{C5E1388E-4FFB-496E-AF89-DC7280208123}"/>
    <cellStyle name="Normal 2 3 2 2 22 5 2 2" xfId="14492" xr:uid="{045EE8A0-CE10-42B8-B972-C5E28151877C}"/>
    <cellStyle name="Normal 2 3 2 2 22 5 2 2 2" xfId="34860" xr:uid="{33346CB4-7D30-44E2-8E7F-181114A669E2}"/>
    <cellStyle name="Normal 2 3 2 2 22 5 2 3" xfId="21279" xr:uid="{C1EE9544-9570-4E8C-9684-149B82158C1D}"/>
    <cellStyle name="Normal 2 3 2 2 22 5 2 3 2" xfId="41647" xr:uid="{EAEE403D-BFE4-4E28-8086-125C0A9C0DF7}"/>
    <cellStyle name="Normal 2 3 2 2 22 5 2 4" xfId="28068" xr:uid="{8FBF68A1-0D3F-44C7-8197-1E43CA34A76D}"/>
    <cellStyle name="Normal 2 3 2 2 22 5 2 5" xfId="48436" xr:uid="{DD1F793E-3381-429D-A01A-AD82D69DC88E}"/>
    <cellStyle name="Normal 2 3 2 2 22 5 3" xfId="11644" xr:uid="{4F7372B0-153D-44E1-9431-234377426B4D}"/>
    <cellStyle name="Normal 2 3 2 2 22 5 3 2" xfId="32012" xr:uid="{C59669B3-5D1B-42D4-90AA-8CC7757FD43B}"/>
    <cellStyle name="Normal 2 3 2 2 22 5 4" xfId="18431" xr:uid="{4D7E3DB1-9AB1-4894-A569-BDD3D9EE4629}"/>
    <cellStyle name="Normal 2 3 2 2 22 5 4 2" xfId="38799" xr:uid="{A62C4498-22C4-4148-B491-086A71ABCB05}"/>
    <cellStyle name="Normal 2 3 2 2 22 5 5" xfId="25220" xr:uid="{DD0D1439-448F-4A11-AF30-89536B81589F}"/>
    <cellStyle name="Normal 2 3 2 2 22 5 6" xfId="45588" xr:uid="{DE31F9C5-ED72-4655-8462-25B43AFA2FB1}"/>
    <cellStyle name="Normal 2 3 2 2 22 6" xfId="5138" xr:uid="{77B77EAC-68B9-47DD-BCB7-3494AF4C9B05}"/>
    <cellStyle name="Normal 2 3 2 2 22 6 2" xfId="13780" xr:uid="{D28B497B-80ED-4CD5-85E4-EE04F50A9305}"/>
    <cellStyle name="Normal 2 3 2 2 22 6 2 2" xfId="34148" xr:uid="{80467381-F340-4E57-8C9D-D546B59D077C}"/>
    <cellStyle name="Normal 2 3 2 2 22 6 3" xfId="20567" xr:uid="{3BA410DB-D60B-4842-AF91-C9559F2D9F66}"/>
    <cellStyle name="Normal 2 3 2 2 22 6 3 2" xfId="40935" xr:uid="{60BEC084-1CEE-4677-8186-0BC2EC3C09F1}"/>
    <cellStyle name="Normal 2 3 2 2 22 6 4" xfId="27356" xr:uid="{3F762786-F27F-4014-94F2-B2AADE4126A2}"/>
    <cellStyle name="Normal 2 3 2 2 22 6 5" xfId="47724" xr:uid="{F31E2F81-5A0D-4932-8998-AB611B6BBC7B}"/>
    <cellStyle name="Normal 2 3 2 2 22 7" xfId="2061" xr:uid="{B3AF27B9-54DD-4DCF-9897-B0DC1191C9CB}"/>
    <cellStyle name="Normal 2 3 2 2 22 7 2" xfId="10932" xr:uid="{E1F6E1B3-CD92-4169-B0E7-1665339D8CBB}"/>
    <cellStyle name="Normal 2 3 2 2 22 7 2 2" xfId="31300" xr:uid="{59EF8DC9-BF39-4412-B2CC-720CF3308B2A}"/>
    <cellStyle name="Normal 2 3 2 2 22 7 3" xfId="17719" xr:uid="{F7B1ABA9-4EEC-48F2-B05A-32F44128D920}"/>
    <cellStyle name="Normal 2 3 2 2 22 7 3 2" xfId="38087" xr:uid="{66B6F15E-D0B1-404B-845E-BAFC889369A9}"/>
    <cellStyle name="Normal 2 3 2 2 22 7 4" xfId="24508" xr:uid="{95240AFC-ABD7-41A7-B00D-0EFDFFF6DF84}"/>
    <cellStyle name="Normal 2 3 2 2 22 7 5" xfId="44876" xr:uid="{ADAE8454-BD3B-45F7-8834-58C6A8038C21}"/>
    <cellStyle name="Normal 2 3 2 2 22 8" xfId="9851" xr:uid="{230A9A44-1B0D-4FF1-837B-DBB7A24E80C5}"/>
    <cellStyle name="Normal 2 3 2 2 22 8 2" xfId="30219" xr:uid="{39217FD8-1C49-40EB-AB7F-53FBBB93220C}"/>
    <cellStyle name="Normal 2 3 2 2 22 9" xfId="16639" xr:uid="{C2E0860D-3459-4087-8895-25FB36F7BFF4}"/>
    <cellStyle name="Normal 2 3 2 2 22 9 2" xfId="37007" xr:uid="{79A1CBCE-A27A-4987-8CCD-EDBC51E2C47F}"/>
    <cellStyle name="Normal 2 3 2 2 22_Exec Drivers" xfId="8184" xr:uid="{4C25373D-B766-4834-B81E-E210D6078A8A}"/>
    <cellStyle name="Normal 2 3 2 2 23" xfId="281" xr:uid="{79089857-C77D-474A-8FA2-B16AB99BF24C}"/>
    <cellStyle name="Normal 2 3 2 2 23 10" xfId="23435" xr:uid="{BA6B38B5-1D9A-4FD6-82BE-53606420B0A9}"/>
    <cellStyle name="Normal 2 3 2 2 23 11" xfId="43803" xr:uid="{6A957A95-519C-41A7-96B0-7472E58EB6E3}"/>
    <cellStyle name="Normal 2 3 2 2 23 2" xfId="1526" xr:uid="{963B51EB-68D0-4BEB-96EC-C02C5A2F8A0B}"/>
    <cellStyle name="Normal 2 3 2 2 23 2 10" xfId="44386" xr:uid="{3BBC0F37-AB2D-4B87-B9AB-3307CA368CAE}"/>
    <cellStyle name="Normal 2 3 2 2 23 2 2" xfId="3976" xr:uid="{871141C7-82EA-4F86-B7D3-3C559A3CC169}"/>
    <cellStyle name="Normal 2 3 2 2 23 2 2 2" xfId="6848" xr:uid="{3DDAAA61-7D07-49A9-95C2-483138DA66F9}"/>
    <cellStyle name="Normal 2 3 2 2 23 2 2 2 2" xfId="15490" xr:uid="{BB91E603-0F56-4176-BDD1-073811C52C0F}"/>
    <cellStyle name="Normal 2 3 2 2 23 2 2 2 2 2" xfId="35858" xr:uid="{248A37E6-9841-4F02-93B5-7E5ABAAB28B6}"/>
    <cellStyle name="Normal 2 3 2 2 23 2 2 2 3" xfId="22277" xr:uid="{9D09B7C1-CBDB-4024-B74D-C05FCA3D04D7}"/>
    <cellStyle name="Normal 2 3 2 2 23 2 2 2 3 2" xfId="42645" xr:uid="{028793A7-9FA5-49CE-9395-6609DD39800A}"/>
    <cellStyle name="Normal 2 3 2 2 23 2 2 2 4" xfId="29066" xr:uid="{5F703123-3A5A-4468-BE23-EF67DF51D8EC}"/>
    <cellStyle name="Normal 2 3 2 2 23 2 2 2 5" xfId="49434" xr:uid="{4246DDA6-4F81-445D-8BF2-B36C4DD84E7A}"/>
    <cellStyle name="Normal 2 3 2 2 23 2 2 3" xfId="12642" xr:uid="{84F3596A-EF56-4DF5-A759-C7B0A9B0DA96}"/>
    <cellStyle name="Normal 2 3 2 2 23 2 2 3 2" xfId="33010" xr:uid="{F4242B87-6E86-4E53-8DDB-045E00297D0A}"/>
    <cellStyle name="Normal 2 3 2 2 23 2 2 4" xfId="19429" xr:uid="{3318F7AA-02D1-4D6C-BF9F-6266413A25FF}"/>
    <cellStyle name="Normal 2 3 2 2 23 2 2 4 2" xfId="39797" xr:uid="{7287EDD5-2B91-4448-935B-073679F4E9AD}"/>
    <cellStyle name="Normal 2 3 2 2 23 2 2 5" xfId="26218" xr:uid="{99DF9C7A-EC01-4A70-A8FA-71A003BFC39A}"/>
    <cellStyle name="Normal 2 3 2 2 23 2 2 6" xfId="46586" xr:uid="{0DD98AAA-07BF-43B2-AACC-FDCF0C769BB0}"/>
    <cellStyle name="Normal 2 3 2 2 23 2 2_Exec Drivers" xfId="8850" xr:uid="{85963865-FE79-4E47-A7FD-FF850569EEED}"/>
    <cellStyle name="Normal 2 3 2 2 23 2 3" xfId="4712" xr:uid="{BCDD38E0-0453-4EB8-A0DB-39ADAD058672}"/>
    <cellStyle name="Normal 2 3 2 2 23 2 3 2" xfId="7560" xr:uid="{C1833D54-782F-4B9B-97AB-A65454BCCC50}"/>
    <cellStyle name="Normal 2 3 2 2 23 2 3 2 2" xfId="16202" xr:uid="{67B5A967-1FA3-4A91-A472-D3C57A1F67F3}"/>
    <cellStyle name="Normal 2 3 2 2 23 2 3 2 2 2" xfId="36570" xr:uid="{844F34B7-C114-4F00-934C-CF28276F240B}"/>
    <cellStyle name="Normal 2 3 2 2 23 2 3 2 3" xfId="22989" xr:uid="{ACAEC1F9-BA39-45B0-9030-6489A7481A2E}"/>
    <cellStyle name="Normal 2 3 2 2 23 2 3 2 3 2" xfId="43357" xr:uid="{8F089F57-6EE4-4CEF-86AC-0FCE1FB32CA0}"/>
    <cellStyle name="Normal 2 3 2 2 23 2 3 2 4" xfId="29778" xr:uid="{1E09DB23-DC0D-4DAA-991D-9CEFDA5ED670}"/>
    <cellStyle name="Normal 2 3 2 2 23 2 3 2 5" xfId="50146" xr:uid="{4A0198C5-1E81-4E3C-8F68-64CA7A9573AA}"/>
    <cellStyle name="Normal 2 3 2 2 23 2 3 3" xfId="13354" xr:uid="{FCC4357C-5844-4319-AC8F-B06576AA9F6B}"/>
    <cellStyle name="Normal 2 3 2 2 23 2 3 3 2" xfId="33722" xr:uid="{48A5A24B-5979-42AA-9172-BB9BCF837271}"/>
    <cellStyle name="Normal 2 3 2 2 23 2 3 4" xfId="20141" xr:uid="{210BF098-6A1C-4D9C-8AED-740AE2AD9679}"/>
    <cellStyle name="Normal 2 3 2 2 23 2 3 4 2" xfId="40509" xr:uid="{4FDBDA37-30D7-4274-9FD4-EBFFC5FAF8FD}"/>
    <cellStyle name="Normal 2 3 2 2 23 2 3 5" xfId="26930" xr:uid="{97828936-FF2C-4FB3-B802-52E11808AF7B}"/>
    <cellStyle name="Normal 2 3 2 2 23 2 3 6" xfId="47298" xr:uid="{3471FB46-021E-4686-9F3B-608639EEA3C1}"/>
    <cellStyle name="Normal 2 3 2 2 23 2 4" xfId="3228" xr:uid="{C6B1DDB7-CEDC-4189-9541-B5821E23C160}"/>
    <cellStyle name="Normal 2 3 2 2 23 2 4 2" xfId="6136" xr:uid="{8432FA20-2E32-445E-8A2C-C190E57992F5}"/>
    <cellStyle name="Normal 2 3 2 2 23 2 4 2 2" xfId="14778" xr:uid="{A806E3E0-B111-428A-8119-C613BBD4F25D}"/>
    <cellStyle name="Normal 2 3 2 2 23 2 4 2 2 2" xfId="35146" xr:uid="{E0A075E0-F6DA-4C78-833B-D8FEE3299E86}"/>
    <cellStyle name="Normal 2 3 2 2 23 2 4 2 3" xfId="21565" xr:uid="{3C8AFB14-A400-454C-97FB-033DE8877384}"/>
    <cellStyle name="Normal 2 3 2 2 23 2 4 2 3 2" xfId="41933" xr:uid="{DBD611B6-1FF8-460D-9A42-3A7A7F362586}"/>
    <cellStyle name="Normal 2 3 2 2 23 2 4 2 4" xfId="28354" xr:uid="{0DEF73A4-771E-4453-B8A3-8EB0DAB7B42E}"/>
    <cellStyle name="Normal 2 3 2 2 23 2 4 2 5" xfId="48722" xr:uid="{15623BEC-2A1B-4978-9D91-D5BF34160C18}"/>
    <cellStyle name="Normal 2 3 2 2 23 2 4 3" xfId="11930" xr:uid="{0B968C81-4BA6-425A-B4DF-8997E6755732}"/>
    <cellStyle name="Normal 2 3 2 2 23 2 4 3 2" xfId="32298" xr:uid="{BBA7E703-8775-4EB3-9076-38D877A1BA71}"/>
    <cellStyle name="Normal 2 3 2 2 23 2 4 4" xfId="18717" xr:uid="{7CA6BF53-1C9C-444D-96AE-17A11AC51B57}"/>
    <cellStyle name="Normal 2 3 2 2 23 2 4 4 2" xfId="39085" xr:uid="{92026DEF-5A96-47C3-A833-50902911FB8B}"/>
    <cellStyle name="Normal 2 3 2 2 23 2 4 5" xfId="25506" xr:uid="{B7E71E9D-5BDA-4367-A12E-764334F0E111}"/>
    <cellStyle name="Normal 2 3 2 2 23 2 4 6" xfId="45874" xr:uid="{F9044CB2-F9BA-4AC4-A353-3B0C792C5AE5}"/>
    <cellStyle name="Normal 2 3 2 2 23 2 5" xfId="5424" xr:uid="{EA7EFCC2-E322-4665-8342-4D8371B5749C}"/>
    <cellStyle name="Normal 2 3 2 2 23 2 5 2" xfId="14066" xr:uid="{AC3AA336-9BC4-47F8-B82C-DFBC40986323}"/>
    <cellStyle name="Normal 2 3 2 2 23 2 5 2 2" xfId="34434" xr:uid="{E60AD3E3-6AC9-43F1-98DB-D532F23A1461}"/>
    <cellStyle name="Normal 2 3 2 2 23 2 5 3" xfId="20853" xr:uid="{44774232-8C87-45BC-B78E-ED9373E55868}"/>
    <cellStyle name="Normal 2 3 2 2 23 2 5 3 2" xfId="41221" xr:uid="{8415FB98-9F7F-4A08-8D15-FB4DA7F772BD}"/>
    <cellStyle name="Normal 2 3 2 2 23 2 5 4" xfId="27642" xr:uid="{19607804-C782-4C85-B1FF-461A1CED69C2}"/>
    <cellStyle name="Normal 2 3 2 2 23 2 5 5" xfId="48010" xr:uid="{92654599-D375-48A2-B726-B11E71707C1D}"/>
    <cellStyle name="Normal 2 3 2 2 23 2 6" xfId="2479" xr:uid="{4F95788B-E54E-4D83-A485-6420EBA3CFDD}"/>
    <cellStyle name="Normal 2 3 2 2 23 2 6 2" xfId="11218" xr:uid="{0E31FF24-6FEE-4CBD-AB5A-6D1FD92B3DB0}"/>
    <cellStyle name="Normal 2 3 2 2 23 2 6 2 2" xfId="31586" xr:uid="{F74B4F89-87D3-4092-B5C3-35B610974021}"/>
    <cellStyle name="Normal 2 3 2 2 23 2 6 3" xfId="18005" xr:uid="{B2E12098-AD37-4241-B69C-4F0B515F6E68}"/>
    <cellStyle name="Normal 2 3 2 2 23 2 6 3 2" xfId="38373" xr:uid="{92F5A31E-229C-46E3-981A-0974DCDEDBF4}"/>
    <cellStyle name="Normal 2 3 2 2 23 2 6 4" xfId="24794" xr:uid="{161324AC-467B-4B52-A00E-3AB8317C8C41}"/>
    <cellStyle name="Normal 2 3 2 2 23 2 6 5" xfId="45162" xr:uid="{619A3C17-1445-4249-AC86-5BE105F8420E}"/>
    <cellStyle name="Normal 2 3 2 2 23 2 7" xfId="10442" xr:uid="{EC9C6B2E-0457-43FD-98C0-A2B04D737690}"/>
    <cellStyle name="Normal 2 3 2 2 23 2 7 2" xfId="30810" xr:uid="{94A5B1B2-A4C4-44E7-A1AA-2BB40425CCF3}"/>
    <cellStyle name="Normal 2 3 2 2 23 2 8" xfId="17229" xr:uid="{EE851C2E-2D06-42F5-AA5F-DD62781DCD82}"/>
    <cellStyle name="Normal 2 3 2 2 23 2 8 2" xfId="37597" xr:uid="{C1280781-7B50-40A9-A081-C309F5A04490}"/>
    <cellStyle name="Normal 2 3 2 2 23 2 9" xfId="24018" xr:uid="{3C2B309F-D479-46CA-A925-F08A67ADF8B5}"/>
    <cellStyle name="Normal 2 3 2 2 23 2_Exec Drivers" xfId="8693" xr:uid="{836A9A8C-8A92-439A-A890-12E31E73A175}"/>
    <cellStyle name="Normal 2 3 2 2 23 3" xfId="3679" xr:uid="{34D00679-21B0-4436-94DE-934901602821}"/>
    <cellStyle name="Normal 2 3 2 2 23 3 2" xfId="6563" xr:uid="{6FBF9FA9-4958-4092-AD90-6EBBE1EBD1EC}"/>
    <cellStyle name="Normal 2 3 2 2 23 3 2 2" xfId="15205" xr:uid="{E0FB384F-8C8F-4EA2-B207-DA3226027260}"/>
    <cellStyle name="Normal 2 3 2 2 23 3 2 2 2" xfId="35573" xr:uid="{01EFDB7F-D6A7-4B31-B9D6-0FC83576139C}"/>
    <cellStyle name="Normal 2 3 2 2 23 3 2 3" xfId="21992" xr:uid="{0605418A-C8F5-4D5A-9D6B-F2989CF6E529}"/>
    <cellStyle name="Normal 2 3 2 2 23 3 2 3 2" xfId="42360" xr:uid="{3E89A620-FBCE-4A21-A13D-659EAC050E08}"/>
    <cellStyle name="Normal 2 3 2 2 23 3 2 4" xfId="28781" xr:uid="{06A27CA7-CFB1-4013-81C5-C1050D0F4BC8}"/>
    <cellStyle name="Normal 2 3 2 2 23 3 2 5" xfId="49149" xr:uid="{06BACFFC-C4E6-45B0-971F-77DFCB4D0DC6}"/>
    <cellStyle name="Normal 2 3 2 2 23 3 3" xfId="12357" xr:uid="{7D3CD438-ECDD-482F-B888-B086C083C517}"/>
    <cellStyle name="Normal 2 3 2 2 23 3 3 2" xfId="32725" xr:uid="{6B360930-0ADA-4346-9AD6-CA280191AAB0}"/>
    <cellStyle name="Normal 2 3 2 2 23 3 4" xfId="19144" xr:uid="{B775E6A2-3864-4F6B-8A64-26B24B3E60A0}"/>
    <cellStyle name="Normal 2 3 2 2 23 3 4 2" xfId="39512" xr:uid="{79490141-3CFA-411F-A478-7BC161733EFE}"/>
    <cellStyle name="Normal 2 3 2 2 23 3 5" xfId="25933" xr:uid="{D60D27B3-004E-4204-A6D1-9B1627789705}"/>
    <cellStyle name="Normal 2 3 2 2 23 3 6" xfId="46301" xr:uid="{A2B81312-D8D2-4636-BAA5-5682BAD65D51}"/>
    <cellStyle name="Normal 2 3 2 2 23 3_Exec Drivers" xfId="9376" xr:uid="{2F7ADCE4-4C26-4C2A-9E9A-AA4EFCB07CD4}"/>
    <cellStyle name="Normal 2 3 2 2 23 4" xfId="4427" xr:uid="{558B34D1-7313-4247-A2A0-74211D575BAC}"/>
    <cellStyle name="Normal 2 3 2 2 23 4 2" xfId="7275" xr:uid="{5EA37F23-C372-4E4F-AE65-3225B80A153B}"/>
    <cellStyle name="Normal 2 3 2 2 23 4 2 2" xfId="15917" xr:uid="{3AC09DC1-F0E1-4BB2-9A84-CDDF86CF2FD4}"/>
    <cellStyle name="Normal 2 3 2 2 23 4 2 2 2" xfId="36285" xr:uid="{7231AEC7-CC5F-4689-81C2-C23000A702E9}"/>
    <cellStyle name="Normal 2 3 2 2 23 4 2 3" xfId="22704" xr:uid="{A14E1950-0AB6-4448-96B1-3671072640C5}"/>
    <cellStyle name="Normal 2 3 2 2 23 4 2 3 2" xfId="43072" xr:uid="{3B27492F-4709-4C65-A538-E194034EEFE3}"/>
    <cellStyle name="Normal 2 3 2 2 23 4 2 4" xfId="29493" xr:uid="{63B0635C-3FFA-4620-8B78-4A8D7B0FD478}"/>
    <cellStyle name="Normal 2 3 2 2 23 4 2 5" xfId="49861" xr:uid="{311EFB95-806A-4A1F-8EAE-1C28DF8C4AC8}"/>
    <cellStyle name="Normal 2 3 2 2 23 4 3" xfId="13069" xr:uid="{38DCF02F-C649-433F-8C47-96722E0A1C45}"/>
    <cellStyle name="Normal 2 3 2 2 23 4 3 2" xfId="33437" xr:uid="{8E3C2C05-B132-4109-95ED-9B42A51D6352}"/>
    <cellStyle name="Normal 2 3 2 2 23 4 4" xfId="19856" xr:uid="{07E881B9-090B-4E7D-8D7A-EAEA64D9013C}"/>
    <cellStyle name="Normal 2 3 2 2 23 4 4 2" xfId="40224" xr:uid="{0C7D99D8-5778-40D9-8C81-C7B8C3F0AA78}"/>
    <cellStyle name="Normal 2 3 2 2 23 4 5" xfId="26645" xr:uid="{C548C5A5-975C-4C38-9A78-8C839C226A34}"/>
    <cellStyle name="Normal 2 3 2 2 23 4 6" xfId="47013" xr:uid="{28D1948D-227A-4E9A-9AD3-7D71B36A3C2F}"/>
    <cellStyle name="Normal 2 3 2 2 23 5" xfId="2931" xr:uid="{DA5D2412-C037-4F71-A1EB-AC98774ED440}"/>
    <cellStyle name="Normal 2 3 2 2 23 5 2" xfId="5851" xr:uid="{8843213B-83A3-463D-8272-5F89EA4D180E}"/>
    <cellStyle name="Normal 2 3 2 2 23 5 2 2" xfId="14493" xr:uid="{02C68667-C03D-4AAB-BA2A-207692E4755A}"/>
    <cellStyle name="Normal 2 3 2 2 23 5 2 2 2" xfId="34861" xr:uid="{F750F456-6A22-4C1B-A481-A59A9382FD10}"/>
    <cellStyle name="Normal 2 3 2 2 23 5 2 3" xfId="21280" xr:uid="{092F02D4-EDA1-4D2F-8E62-473B9CD5AF5D}"/>
    <cellStyle name="Normal 2 3 2 2 23 5 2 3 2" xfId="41648" xr:uid="{8868C26E-D3BD-4215-AA4B-364018D8181F}"/>
    <cellStyle name="Normal 2 3 2 2 23 5 2 4" xfId="28069" xr:uid="{A2AE2805-4A48-4860-849D-9AADECC1E8AB}"/>
    <cellStyle name="Normal 2 3 2 2 23 5 2 5" xfId="48437" xr:uid="{7ED6776E-F6DB-4FD2-8EBD-2A0C16328F33}"/>
    <cellStyle name="Normal 2 3 2 2 23 5 3" xfId="11645" xr:uid="{EF4B65C9-4287-49E8-BDE7-169240969FE5}"/>
    <cellStyle name="Normal 2 3 2 2 23 5 3 2" xfId="32013" xr:uid="{A4A0DF94-947A-4BC5-A895-F15907C98774}"/>
    <cellStyle name="Normal 2 3 2 2 23 5 4" xfId="18432" xr:uid="{F5E73A49-7450-4C8B-93A3-18A971BC5927}"/>
    <cellStyle name="Normal 2 3 2 2 23 5 4 2" xfId="38800" xr:uid="{B6FB67E6-C02C-4985-BD6D-7C5146C16191}"/>
    <cellStyle name="Normal 2 3 2 2 23 5 5" xfId="25221" xr:uid="{C9CDE453-2413-47EA-8503-562D6D1CE78F}"/>
    <cellStyle name="Normal 2 3 2 2 23 5 6" xfId="45589" xr:uid="{2EBE01CF-AAF7-4BA3-A9D0-AAB037078F5B}"/>
    <cellStyle name="Normal 2 3 2 2 23 6" xfId="5139" xr:uid="{B65186F8-8F5C-4E72-A4BC-EAE1D5E63769}"/>
    <cellStyle name="Normal 2 3 2 2 23 6 2" xfId="13781" xr:uid="{1E0F1AD3-AC95-4888-A415-2EF30400D983}"/>
    <cellStyle name="Normal 2 3 2 2 23 6 2 2" xfId="34149" xr:uid="{7202DEB5-E9B2-4A0C-98E9-786A36C71377}"/>
    <cellStyle name="Normal 2 3 2 2 23 6 3" xfId="20568" xr:uid="{3FDF575F-18D8-479F-8480-AD912E24D0D4}"/>
    <cellStyle name="Normal 2 3 2 2 23 6 3 2" xfId="40936" xr:uid="{3229DB36-BFDE-4D95-8D3E-3BFEF0AFD4F8}"/>
    <cellStyle name="Normal 2 3 2 2 23 6 4" xfId="27357" xr:uid="{526645CF-A94E-413C-99A6-D034D9E294D2}"/>
    <cellStyle name="Normal 2 3 2 2 23 6 5" xfId="47725" xr:uid="{6502F3B9-68A7-409F-904A-44BDD646AB4E}"/>
    <cellStyle name="Normal 2 3 2 2 23 7" xfId="2062" xr:uid="{C3CD9497-87DE-43AA-9784-496AE5BBE233}"/>
    <cellStyle name="Normal 2 3 2 2 23 7 2" xfId="10933" xr:uid="{9A2C03C8-A10F-4D17-8A87-24542BF37EAF}"/>
    <cellStyle name="Normal 2 3 2 2 23 7 2 2" xfId="31301" xr:uid="{AF4AE01A-5BCD-47EC-A132-27FEE998F63E}"/>
    <cellStyle name="Normal 2 3 2 2 23 7 3" xfId="17720" xr:uid="{F7632929-2985-4AAB-87D4-2F5F9349C1B9}"/>
    <cellStyle name="Normal 2 3 2 2 23 7 3 2" xfId="38088" xr:uid="{7DC275AC-4F09-48F2-AFFB-0D4D407F2AD3}"/>
    <cellStyle name="Normal 2 3 2 2 23 7 4" xfId="24509" xr:uid="{C3773B00-1457-4935-9ABD-5E8778C89639}"/>
    <cellStyle name="Normal 2 3 2 2 23 7 5" xfId="44877" xr:uid="{9CB2AAC4-9336-4ABD-88BF-2AFA037EA0C3}"/>
    <cellStyle name="Normal 2 3 2 2 23 8" xfId="9858" xr:uid="{D5039599-DB18-46B8-8788-9939C1868BB5}"/>
    <cellStyle name="Normal 2 3 2 2 23 8 2" xfId="30226" xr:uid="{BD3EE85F-A40E-4FD9-987F-170B2EAE4BDE}"/>
    <cellStyle name="Normal 2 3 2 2 23 9" xfId="16646" xr:uid="{C3F28CB9-69E2-4D4D-8D2E-70F6793CFDE4}"/>
    <cellStyle name="Normal 2 3 2 2 23 9 2" xfId="37014" xr:uid="{4002D8FE-8E51-4204-9334-849498791F7B}"/>
    <cellStyle name="Normal 2 3 2 2 23_Exec Drivers" xfId="8140" xr:uid="{4A15933A-AF03-4040-96E8-A8769500468A}"/>
    <cellStyle name="Normal 2 3 2 2 24" xfId="294" xr:uid="{5EF95832-4C14-4BAB-8975-A92C68C1C992}"/>
    <cellStyle name="Normal 2 3 2 2 24 10" xfId="23442" xr:uid="{2372BE11-4124-44AF-9E1E-96AA1C52BCE5}"/>
    <cellStyle name="Normal 2 3 2 2 24 11" xfId="43810" xr:uid="{3E21A13A-789A-476E-8A66-E3FC13355139}"/>
    <cellStyle name="Normal 2 3 2 2 24 2" xfId="1533" xr:uid="{1357B00C-30B5-44F4-BBFA-8FF19963934E}"/>
    <cellStyle name="Normal 2 3 2 2 24 2 10" xfId="44393" xr:uid="{55E06DD9-42AA-48DB-82BD-4BB56FB4DCBA}"/>
    <cellStyle name="Normal 2 3 2 2 24 2 2" xfId="3969" xr:uid="{C9BE7C8B-D1BF-49AF-A405-7C0B59012377}"/>
    <cellStyle name="Normal 2 3 2 2 24 2 2 2" xfId="6841" xr:uid="{EFD68334-8E5F-4C98-A20F-E3E93AE2F7E5}"/>
    <cellStyle name="Normal 2 3 2 2 24 2 2 2 2" xfId="15483" xr:uid="{16E5836A-BFC9-4639-9B60-E5D5795E8663}"/>
    <cellStyle name="Normal 2 3 2 2 24 2 2 2 2 2" xfId="35851" xr:uid="{CE86A80B-6378-45E7-BBF5-CB2BFA108D25}"/>
    <cellStyle name="Normal 2 3 2 2 24 2 2 2 3" xfId="22270" xr:uid="{3177FD3A-EDC3-4EAA-8A22-4FBF87A30029}"/>
    <cellStyle name="Normal 2 3 2 2 24 2 2 2 3 2" xfId="42638" xr:uid="{D4E08F44-E52B-49E8-A315-1BB09622D7C7}"/>
    <cellStyle name="Normal 2 3 2 2 24 2 2 2 4" xfId="29059" xr:uid="{0173700F-5CD1-4F20-BB32-D89C10A4986A}"/>
    <cellStyle name="Normal 2 3 2 2 24 2 2 2 5" xfId="49427" xr:uid="{8008ED38-A80D-4835-BA04-ED5711F5DE76}"/>
    <cellStyle name="Normal 2 3 2 2 24 2 2 3" xfId="12635" xr:uid="{3C1FA1A3-7173-4BA5-8032-718E5BB2A3A2}"/>
    <cellStyle name="Normal 2 3 2 2 24 2 2 3 2" xfId="33003" xr:uid="{0EC31DBE-244E-4B11-8EF3-64C91B083247}"/>
    <cellStyle name="Normal 2 3 2 2 24 2 2 4" xfId="19422" xr:uid="{9CCE2F54-078D-4774-A732-0C890DAE77A7}"/>
    <cellStyle name="Normal 2 3 2 2 24 2 2 4 2" xfId="39790" xr:uid="{41934E6D-FCD2-4A3F-A671-E0EE9AD23C56}"/>
    <cellStyle name="Normal 2 3 2 2 24 2 2 5" xfId="26211" xr:uid="{662BEFB7-5037-4E17-AE6C-31622C504663}"/>
    <cellStyle name="Normal 2 3 2 2 24 2 2 6" xfId="46579" xr:uid="{E1702083-5DAC-4B5B-AE48-90F36A1CE25A}"/>
    <cellStyle name="Normal 2 3 2 2 24 2 2_Exec Drivers" xfId="8876" xr:uid="{1431D8B4-C0C2-4969-827B-1E1FF84E96E8}"/>
    <cellStyle name="Normal 2 3 2 2 24 2 3" xfId="4705" xr:uid="{056B7DFC-2474-44FB-ABFE-F98095383C88}"/>
    <cellStyle name="Normal 2 3 2 2 24 2 3 2" xfId="7553" xr:uid="{98829BD1-1D04-4073-B06C-0AA4620DF717}"/>
    <cellStyle name="Normal 2 3 2 2 24 2 3 2 2" xfId="16195" xr:uid="{1A491DBC-115E-432B-A126-82E69F23564E}"/>
    <cellStyle name="Normal 2 3 2 2 24 2 3 2 2 2" xfId="36563" xr:uid="{86BCA415-E406-4EDF-8417-4AAFEF296760}"/>
    <cellStyle name="Normal 2 3 2 2 24 2 3 2 3" xfId="22982" xr:uid="{651631C1-149E-4D90-B6A0-7964A1DAAF3F}"/>
    <cellStyle name="Normal 2 3 2 2 24 2 3 2 3 2" xfId="43350" xr:uid="{F7FF22CA-CB22-48EB-982A-EA772E27968D}"/>
    <cellStyle name="Normal 2 3 2 2 24 2 3 2 4" xfId="29771" xr:uid="{8BAFD132-C69E-48D0-AD73-2AB105076439}"/>
    <cellStyle name="Normal 2 3 2 2 24 2 3 2 5" xfId="50139" xr:uid="{4A32821B-8D25-4FF2-B930-9EB26E5EEF6B}"/>
    <cellStyle name="Normal 2 3 2 2 24 2 3 3" xfId="13347" xr:uid="{8B5EB166-2E9B-4EA6-A0AA-B2D22CF8A36A}"/>
    <cellStyle name="Normal 2 3 2 2 24 2 3 3 2" xfId="33715" xr:uid="{7A54EF05-D43A-45E5-A8C2-78CFCB2924CD}"/>
    <cellStyle name="Normal 2 3 2 2 24 2 3 4" xfId="20134" xr:uid="{064F18D2-1EC6-4594-B0A4-2080C93F4135}"/>
    <cellStyle name="Normal 2 3 2 2 24 2 3 4 2" xfId="40502" xr:uid="{47A2AC1A-7A7C-4A24-886E-F5872FC7B2B3}"/>
    <cellStyle name="Normal 2 3 2 2 24 2 3 5" xfId="26923" xr:uid="{D606C1B0-17AE-45B2-B8AC-8788D6A92F48}"/>
    <cellStyle name="Normal 2 3 2 2 24 2 3 6" xfId="47291" xr:uid="{B5BBA13E-73EA-485D-B1E8-CBF2ED8D5FC2}"/>
    <cellStyle name="Normal 2 3 2 2 24 2 4" xfId="3221" xr:uid="{8D8DD295-5875-497A-8134-25AD1FEDE030}"/>
    <cellStyle name="Normal 2 3 2 2 24 2 4 2" xfId="6129" xr:uid="{CE879BF7-3570-47C1-9E96-679BAD21B33E}"/>
    <cellStyle name="Normal 2 3 2 2 24 2 4 2 2" xfId="14771" xr:uid="{95593A47-2DEF-46E4-8613-AE419509572A}"/>
    <cellStyle name="Normal 2 3 2 2 24 2 4 2 2 2" xfId="35139" xr:uid="{8639C228-04FA-49F6-A53B-CEA7D3397CC9}"/>
    <cellStyle name="Normal 2 3 2 2 24 2 4 2 3" xfId="21558" xr:uid="{2139137B-8089-437C-8DEE-20BB05596684}"/>
    <cellStyle name="Normal 2 3 2 2 24 2 4 2 3 2" xfId="41926" xr:uid="{61CEE3C2-2E9E-441C-9D1F-F024B67B0474}"/>
    <cellStyle name="Normal 2 3 2 2 24 2 4 2 4" xfId="28347" xr:uid="{EDF3907C-C426-40DA-B7A2-B837DDEC6194}"/>
    <cellStyle name="Normal 2 3 2 2 24 2 4 2 5" xfId="48715" xr:uid="{EEC79028-BA18-424B-B4A9-F2D3DA45D0BF}"/>
    <cellStyle name="Normal 2 3 2 2 24 2 4 3" xfId="11923" xr:uid="{9991E7A0-DBC2-41CF-9148-DFE6A5BC2F70}"/>
    <cellStyle name="Normal 2 3 2 2 24 2 4 3 2" xfId="32291" xr:uid="{ACA7339F-EEF1-429E-A504-D61D2570757F}"/>
    <cellStyle name="Normal 2 3 2 2 24 2 4 4" xfId="18710" xr:uid="{5E0EE904-9D95-43FF-A079-8F3B241AE1DF}"/>
    <cellStyle name="Normal 2 3 2 2 24 2 4 4 2" xfId="39078" xr:uid="{09B7552A-EDC6-4611-BE83-FF5966CB2A21}"/>
    <cellStyle name="Normal 2 3 2 2 24 2 4 5" xfId="25499" xr:uid="{1A455FC6-BD83-4ECB-A6E5-0DCFBEF14BA3}"/>
    <cellStyle name="Normal 2 3 2 2 24 2 4 6" xfId="45867" xr:uid="{3880670F-DF39-4E5C-9EEC-339E78413AAC}"/>
    <cellStyle name="Normal 2 3 2 2 24 2 5" xfId="5417" xr:uid="{022774A7-96F2-4969-BE64-50E98721B1E3}"/>
    <cellStyle name="Normal 2 3 2 2 24 2 5 2" xfId="14059" xr:uid="{9D555575-8316-4459-B87E-64C1C51566CE}"/>
    <cellStyle name="Normal 2 3 2 2 24 2 5 2 2" xfId="34427" xr:uid="{43A81CB7-DC5A-4459-9F0B-FFA35B4291DC}"/>
    <cellStyle name="Normal 2 3 2 2 24 2 5 3" xfId="20846" xr:uid="{989686DD-E74B-4CA5-9085-D15696D7A13B}"/>
    <cellStyle name="Normal 2 3 2 2 24 2 5 3 2" xfId="41214" xr:uid="{F3156AB7-2D73-4C19-9702-330658EE13D7}"/>
    <cellStyle name="Normal 2 3 2 2 24 2 5 4" xfId="27635" xr:uid="{922FDE89-36A6-4A09-A892-53B5D1012443}"/>
    <cellStyle name="Normal 2 3 2 2 24 2 5 5" xfId="48003" xr:uid="{2ED4E545-2E7D-4460-9BC7-BF7639779DAA}"/>
    <cellStyle name="Normal 2 3 2 2 24 2 6" xfId="2472" xr:uid="{CF41CEDF-A63F-4FA4-99E6-02FC88C175A5}"/>
    <cellStyle name="Normal 2 3 2 2 24 2 6 2" xfId="11211" xr:uid="{0A538592-A8F1-488E-8FA0-3BE5E6CC3544}"/>
    <cellStyle name="Normal 2 3 2 2 24 2 6 2 2" xfId="31579" xr:uid="{869DE4F4-4658-48C0-A703-4752EF503D8D}"/>
    <cellStyle name="Normal 2 3 2 2 24 2 6 3" xfId="17998" xr:uid="{A76F39DF-36BC-4EE8-A2E2-9A0A464137E0}"/>
    <cellStyle name="Normal 2 3 2 2 24 2 6 3 2" xfId="38366" xr:uid="{96391B2F-4092-49A8-B56A-C037C01FC6EC}"/>
    <cellStyle name="Normal 2 3 2 2 24 2 6 4" xfId="24787" xr:uid="{95CB4258-614B-4C7F-ADEA-3B4D57BA97D2}"/>
    <cellStyle name="Normal 2 3 2 2 24 2 6 5" xfId="45155" xr:uid="{D4FE9592-CAED-4547-A124-F98AC1093D39}"/>
    <cellStyle name="Normal 2 3 2 2 24 2 7" xfId="10449" xr:uid="{BFE82B86-5BCC-4587-8035-35E574CF1BBD}"/>
    <cellStyle name="Normal 2 3 2 2 24 2 7 2" xfId="30817" xr:uid="{C10DA321-9B49-45C9-899E-E19F724E5D92}"/>
    <cellStyle name="Normal 2 3 2 2 24 2 8" xfId="17236" xr:uid="{9442CAE8-4A8C-495C-AA1A-FFF0FFD826EC}"/>
    <cellStyle name="Normal 2 3 2 2 24 2 8 2" xfId="37604" xr:uid="{5C920566-5C24-4A9E-90DB-D98C7F71809F}"/>
    <cellStyle name="Normal 2 3 2 2 24 2 9" xfId="24025" xr:uid="{A09E2146-60C1-4631-905E-63CB095294BB}"/>
    <cellStyle name="Normal 2 3 2 2 24 2_Exec Drivers" xfId="9056" xr:uid="{98F8B7FA-70CD-490B-8667-1FB09C010DAD}"/>
    <cellStyle name="Normal 2 3 2 2 24 3" xfId="3680" xr:uid="{3FBD2807-7AC9-4381-908F-6BE254975F9D}"/>
    <cellStyle name="Normal 2 3 2 2 24 3 2" xfId="6564" xr:uid="{2474D6E7-9374-4D0A-BE7D-1A6425FBF330}"/>
    <cellStyle name="Normal 2 3 2 2 24 3 2 2" xfId="15206" xr:uid="{3F6D9786-BBD1-4631-BE18-88FF1C34B5FE}"/>
    <cellStyle name="Normal 2 3 2 2 24 3 2 2 2" xfId="35574" xr:uid="{853D25C4-CB1E-4FC6-844F-7CDC85D8F50A}"/>
    <cellStyle name="Normal 2 3 2 2 24 3 2 3" xfId="21993" xr:uid="{F9646C58-705D-4499-B977-5DB5F9EB74F5}"/>
    <cellStyle name="Normal 2 3 2 2 24 3 2 3 2" xfId="42361" xr:uid="{0206F8DC-820C-41FA-940A-B98BD5115459}"/>
    <cellStyle name="Normal 2 3 2 2 24 3 2 4" xfId="28782" xr:uid="{830730B5-5E13-4143-9DBF-BC67AE246D8C}"/>
    <cellStyle name="Normal 2 3 2 2 24 3 2 5" xfId="49150" xr:uid="{76B99661-C297-4E79-8AB3-676F5BEA60BE}"/>
    <cellStyle name="Normal 2 3 2 2 24 3 3" xfId="12358" xr:uid="{A4843A47-363D-4742-B620-574207AC06FA}"/>
    <cellStyle name="Normal 2 3 2 2 24 3 3 2" xfId="32726" xr:uid="{20F8BF48-B93D-448A-9067-087AB2532FBA}"/>
    <cellStyle name="Normal 2 3 2 2 24 3 4" xfId="19145" xr:uid="{69E17FBE-C134-4EA8-801B-40F17E71BBFA}"/>
    <cellStyle name="Normal 2 3 2 2 24 3 4 2" xfId="39513" xr:uid="{707F1384-C799-413F-AE96-50E324AF50F9}"/>
    <cellStyle name="Normal 2 3 2 2 24 3 5" xfId="25934" xr:uid="{205BD612-C607-4466-81D0-006A0D491572}"/>
    <cellStyle name="Normal 2 3 2 2 24 3 6" xfId="46302" xr:uid="{4FAF7ED0-49AF-4F9C-810B-40A7EC46A10D}"/>
    <cellStyle name="Normal 2 3 2 2 24 3_Exec Drivers" xfId="2312" xr:uid="{E6469F05-9B02-4D4B-9611-A9D50967FA4F}"/>
    <cellStyle name="Normal 2 3 2 2 24 4" xfId="4428" xr:uid="{D93FBD1E-B83A-4FB6-950B-7B59B3BB7171}"/>
    <cellStyle name="Normal 2 3 2 2 24 4 2" xfId="7276" xr:uid="{77F9AFC4-1EDE-4107-A95C-A073BBD71F04}"/>
    <cellStyle name="Normal 2 3 2 2 24 4 2 2" xfId="15918" xr:uid="{2886786E-917D-45A2-BC48-AE2E8D544A3B}"/>
    <cellStyle name="Normal 2 3 2 2 24 4 2 2 2" xfId="36286" xr:uid="{83836FEB-211D-41B5-90AC-BE7D2AE856C7}"/>
    <cellStyle name="Normal 2 3 2 2 24 4 2 3" xfId="22705" xr:uid="{0A404FB3-4027-4346-A09D-22FCA16285B0}"/>
    <cellStyle name="Normal 2 3 2 2 24 4 2 3 2" xfId="43073" xr:uid="{7EFE4B1C-F055-45C5-8CEC-FC4DCBF423B0}"/>
    <cellStyle name="Normal 2 3 2 2 24 4 2 4" xfId="29494" xr:uid="{60935449-02D0-4353-A635-50DD4411D194}"/>
    <cellStyle name="Normal 2 3 2 2 24 4 2 5" xfId="49862" xr:uid="{C66E239F-45AF-4A46-BD8E-E692E9109174}"/>
    <cellStyle name="Normal 2 3 2 2 24 4 3" xfId="13070" xr:uid="{B6F6DE92-C8F0-4999-85E7-157940189A2A}"/>
    <cellStyle name="Normal 2 3 2 2 24 4 3 2" xfId="33438" xr:uid="{0D7C7637-D7CE-4260-8735-85D1A4A3CFBE}"/>
    <cellStyle name="Normal 2 3 2 2 24 4 4" xfId="19857" xr:uid="{F8AA349E-FB6E-4C1A-B16B-6636A16D522D}"/>
    <cellStyle name="Normal 2 3 2 2 24 4 4 2" xfId="40225" xr:uid="{B73966BD-F9C0-4175-85B1-7373255D295F}"/>
    <cellStyle name="Normal 2 3 2 2 24 4 5" xfId="26646" xr:uid="{E82500E8-DE45-49B3-9C5A-F9999BAC330A}"/>
    <cellStyle name="Normal 2 3 2 2 24 4 6" xfId="47014" xr:uid="{CD549FFE-6753-41F8-B692-AD46DEFCC35D}"/>
    <cellStyle name="Normal 2 3 2 2 24 5" xfId="2932" xr:uid="{126A5A8C-7EB5-4B4E-ACE9-09EC00C1D6C2}"/>
    <cellStyle name="Normal 2 3 2 2 24 5 2" xfId="5852" xr:uid="{C4CAB357-5783-4E7D-BA1E-FFF2B76707D6}"/>
    <cellStyle name="Normal 2 3 2 2 24 5 2 2" xfId="14494" xr:uid="{FEB4641E-5575-46DB-86D4-444AD74EBAB1}"/>
    <cellStyle name="Normal 2 3 2 2 24 5 2 2 2" xfId="34862" xr:uid="{F114AB52-0F55-4D83-BBC7-9F1F6C34E14B}"/>
    <cellStyle name="Normal 2 3 2 2 24 5 2 3" xfId="21281" xr:uid="{470028F2-D673-42BF-8B8B-07CC465264E0}"/>
    <cellStyle name="Normal 2 3 2 2 24 5 2 3 2" xfId="41649" xr:uid="{B385A37A-A6E7-4439-B786-0FAB973DE1FF}"/>
    <cellStyle name="Normal 2 3 2 2 24 5 2 4" xfId="28070" xr:uid="{F5EE9904-A83F-4B44-81A2-9483FE7B6A85}"/>
    <cellStyle name="Normal 2 3 2 2 24 5 2 5" xfId="48438" xr:uid="{3569D857-9BE9-4B62-830C-063A391EFCDD}"/>
    <cellStyle name="Normal 2 3 2 2 24 5 3" xfId="11646" xr:uid="{7116DB48-3BB6-4FBE-BA75-78EBA89D195C}"/>
    <cellStyle name="Normal 2 3 2 2 24 5 3 2" xfId="32014" xr:uid="{5AB5FC6F-09F8-4475-BF74-2655E950792F}"/>
    <cellStyle name="Normal 2 3 2 2 24 5 4" xfId="18433" xr:uid="{55542CD5-962A-4574-A6DE-E245474980E9}"/>
    <cellStyle name="Normal 2 3 2 2 24 5 4 2" xfId="38801" xr:uid="{DA03ECC5-0AF9-4647-A195-E09AA364D7BF}"/>
    <cellStyle name="Normal 2 3 2 2 24 5 5" xfId="25222" xr:uid="{F9D3603F-19E3-4A96-9FF0-01EB90705F71}"/>
    <cellStyle name="Normal 2 3 2 2 24 5 6" xfId="45590" xr:uid="{FD035A83-2564-4CC3-9F25-E96CB3695370}"/>
    <cellStyle name="Normal 2 3 2 2 24 6" xfId="5140" xr:uid="{D0E6690E-87B1-4F95-A65C-0DA71AF1E4B3}"/>
    <cellStyle name="Normal 2 3 2 2 24 6 2" xfId="13782" xr:uid="{0F0CC797-998D-421E-A3F9-F7F99908447C}"/>
    <cellStyle name="Normal 2 3 2 2 24 6 2 2" xfId="34150" xr:uid="{2F38A463-8B4A-42F8-A19F-7413DA868B13}"/>
    <cellStyle name="Normal 2 3 2 2 24 6 3" xfId="20569" xr:uid="{4CDA05A5-E7F4-437F-9474-3D5558591934}"/>
    <cellStyle name="Normal 2 3 2 2 24 6 3 2" xfId="40937" xr:uid="{3D3B21BC-D6F5-418A-8759-DE2962FEB689}"/>
    <cellStyle name="Normal 2 3 2 2 24 6 4" xfId="27358" xr:uid="{808A49A9-12C3-4987-9216-B4C5B72AF14D}"/>
    <cellStyle name="Normal 2 3 2 2 24 6 5" xfId="47726" xr:uid="{9F8B61B4-3C03-4AD1-BA59-3B15D9775625}"/>
    <cellStyle name="Normal 2 3 2 2 24 7" xfId="2063" xr:uid="{05ACAEEE-6071-427B-84DD-C2D966A667B0}"/>
    <cellStyle name="Normal 2 3 2 2 24 7 2" xfId="10934" xr:uid="{58CBC541-5FED-48AC-A4E5-D7EB7BD2F16E}"/>
    <cellStyle name="Normal 2 3 2 2 24 7 2 2" xfId="31302" xr:uid="{B554ED5D-5C28-4362-BD02-CC4CA6A4EEC9}"/>
    <cellStyle name="Normal 2 3 2 2 24 7 3" xfId="17721" xr:uid="{D5C1B626-4AFA-4B5A-B98E-CE7AA8C436A8}"/>
    <cellStyle name="Normal 2 3 2 2 24 7 3 2" xfId="38089" xr:uid="{5ECD44BB-9E9A-4EF2-9354-6415424FE9C0}"/>
    <cellStyle name="Normal 2 3 2 2 24 7 4" xfId="24510" xr:uid="{2EAC67C9-6DE5-4AE6-9F64-FD2E343DD3A8}"/>
    <cellStyle name="Normal 2 3 2 2 24 7 5" xfId="44878" xr:uid="{A0CD2B7C-CC5A-4CB0-8415-246CB54E7BE0}"/>
    <cellStyle name="Normal 2 3 2 2 24 8" xfId="9865" xr:uid="{DB4F1A19-AF5D-4597-BACC-E171C4B7BDCB}"/>
    <cellStyle name="Normal 2 3 2 2 24 8 2" xfId="30233" xr:uid="{6FF9ABE7-28D5-4D01-B22F-EDC4F6EB3785}"/>
    <cellStyle name="Normal 2 3 2 2 24 9" xfId="16653" xr:uid="{63DBFF11-66DE-40E9-90AA-D4D3EF07449B}"/>
    <cellStyle name="Normal 2 3 2 2 24 9 2" xfId="37021" xr:uid="{4CDEB557-3CC1-46DB-AF36-FEEF22F75CE3}"/>
    <cellStyle name="Normal 2 3 2 2 24_Exec Drivers" xfId="8548" xr:uid="{7C897B5B-E486-4E8F-B764-4AE73EF0712C}"/>
    <cellStyle name="Normal 2 3 2 2 25" xfId="307" xr:uid="{F42C275A-5109-411C-BAC3-DD936DC72CF3}"/>
    <cellStyle name="Normal 2 3 2 2 25 10" xfId="23449" xr:uid="{A19A18F6-39D8-4647-A5E8-F676EADFFEF1}"/>
    <cellStyle name="Normal 2 3 2 2 25 11" xfId="43817" xr:uid="{F0989C9F-D0ED-4BD7-9020-293815C7CBC8}"/>
    <cellStyle name="Normal 2 3 2 2 25 2" xfId="1540" xr:uid="{D184FA25-469A-4065-A336-902FEF961E6B}"/>
    <cellStyle name="Normal 2 3 2 2 25 2 10" xfId="44400" xr:uid="{C67D44C8-1E3D-498D-AC59-70428CEBF4BB}"/>
    <cellStyle name="Normal 2 3 2 2 25 2 2" xfId="3962" xr:uid="{83518A83-0F96-416E-9A69-0BEDACEAC0D9}"/>
    <cellStyle name="Normal 2 3 2 2 25 2 2 2" xfId="6834" xr:uid="{C60D9A54-8302-4A9D-AD65-9FC809D5FABF}"/>
    <cellStyle name="Normal 2 3 2 2 25 2 2 2 2" xfId="15476" xr:uid="{528D0760-B265-4A0B-B7D6-E7A34962C445}"/>
    <cellStyle name="Normal 2 3 2 2 25 2 2 2 2 2" xfId="35844" xr:uid="{640E371C-346E-4D1F-A555-EA599402C01C}"/>
    <cellStyle name="Normal 2 3 2 2 25 2 2 2 3" xfId="22263" xr:uid="{ED6CFEEF-380A-4911-8DE5-B6178288BC48}"/>
    <cellStyle name="Normal 2 3 2 2 25 2 2 2 3 2" xfId="42631" xr:uid="{41D0C13A-E32E-4A90-952F-8429102AAFCC}"/>
    <cellStyle name="Normal 2 3 2 2 25 2 2 2 4" xfId="29052" xr:uid="{1BEC3F05-74C3-479A-BE07-8D082FBA9D41}"/>
    <cellStyle name="Normal 2 3 2 2 25 2 2 2 5" xfId="49420" xr:uid="{37540CB9-BB45-4920-A38D-61E17F4EECA4}"/>
    <cellStyle name="Normal 2 3 2 2 25 2 2 3" xfId="12628" xr:uid="{6B1217CC-806D-45CD-BB73-8BF3EF69DA79}"/>
    <cellStyle name="Normal 2 3 2 2 25 2 2 3 2" xfId="32996" xr:uid="{FEE6C932-A31F-49BF-87C4-254D6CD73511}"/>
    <cellStyle name="Normal 2 3 2 2 25 2 2 4" xfId="19415" xr:uid="{C9FE9A80-032D-40E3-9E04-E9797D705C62}"/>
    <cellStyle name="Normal 2 3 2 2 25 2 2 4 2" xfId="39783" xr:uid="{5244CEB8-028C-4B78-A387-4D32CC80CDAE}"/>
    <cellStyle name="Normal 2 3 2 2 25 2 2 5" xfId="26204" xr:uid="{CA4773DA-AB52-4AFC-A818-35F90EE64457}"/>
    <cellStyle name="Normal 2 3 2 2 25 2 2 6" xfId="46572" xr:uid="{A6E17C9F-F02A-4404-93DD-E93954706850}"/>
    <cellStyle name="Normal 2 3 2 2 25 2 2_Exec Drivers" xfId="2405" xr:uid="{06CED6DE-1B67-4382-922C-4120BE731DB9}"/>
    <cellStyle name="Normal 2 3 2 2 25 2 3" xfId="4698" xr:uid="{7703A0DF-8014-4EDB-916E-11B6A0A1A79A}"/>
    <cellStyle name="Normal 2 3 2 2 25 2 3 2" xfId="7546" xr:uid="{4B1C3734-DEFC-4E27-A636-FA00D6AF6FDF}"/>
    <cellStyle name="Normal 2 3 2 2 25 2 3 2 2" xfId="16188" xr:uid="{BA20AC35-AFBA-4117-A00A-CDFE6D6AC553}"/>
    <cellStyle name="Normal 2 3 2 2 25 2 3 2 2 2" xfId="36556" xr:uid="{748B7547-EAD5-47A2-8502-BE120BFF2BD5}"/>
    <cellStyle name="Normal 2 3 2 2 25 2 3 2 3" xfId="22975" xr:uid="{3A808F5A-3040-4863-80D2-914C9EAD34C6}"/>
    <cellStyle name="Normal 2 3 2 2 25 2 3 2 3 2" xfId="43343" xr:uid="{2D513C61-AF04-4B2C-B8EA-2E542B59FCD2}"/>
    <cellStyle name="Normal 2 3 2 2 25 2 3 2 4" xfId="29764" xr:uid="{A91850E3-F4AA-48FD-BF85-D71EB6CB282B}"/>
    <cellStyle name="Normal 2 3 2 2 25 2 3 2 5" xfId="50132" xr:uid="{5AA394BB-2B9D-49BA-AC23-C7926B4B7044}"/>
    <cellStyle name="Normal 2 3 2 2 25 2 3 3" xfId="13340" xr:uid="{82E6A3F1-87BE-43C2-8F9A-49B5E5EF9FA2}"/>
    <cellStyle name="Normal 2 3 2 2 25 2 3 3 2" xfId="33708" xr:uid="{81F0A7B8-41AE-4D67-B772-0E8B53DB93B3}"/>
    <cellStyle name="Normal 2 3 2 2 25 2 3 4" xfId="20127" xr:uid="{0A0EE850-4F42-4AA8-AD37-4839E86FC411}"/>
    <cellStyle name="Normal 2 3 2 2 25 2 3 4 2" xfId="40495" xr:uid="{CE18B17F-C565-491C-8414-091A5BA9B479}"/>
    <cellStyle name="Normal 2 3 2 2 25 2 3 5" xfId="26916" xr:uid="{EDD614BB-02AC-4688-B03D-D9F611F273BF}"/>
    <cellStyle name="Normal 2 3 2 2 25 2 3 6" xfId="47284" xr:uid="{8561A472-7E58-4D37-83E9-AF324A0C5D7D}"/>
    <cellStyle name="Normal 2 3 2 2 25 2 4" xfId="3214" xr:uid="{B6DF813B-CA48-43E4-B12E-26B165F12ABE}"/>
    <cellStyle name="Normal 2 3 2 2 25 2 4 2" xfId="6122" xr:uid="{68CF54BF-F8B4-41FC-A632-A5064D9737E7}"/>
    <cellStyle name="Normal 2 3 2 2 25 2 4 2 2" xfId="14764" xr:uid="{AB0AB127-3442-4C8C-A6E3-082C75A11A60}"/>
    <cellStyle name="Normal 2 3 2 2 25 2 4 2 2 2" xfId="35132" xr:uid="{99EE5958-847E-4A2B-B99C-6CD3BC1C8783}"/>
    <cellStyle name="Normal 2 3 2 2 25 2 4 2 3" xfId="21551" xr:uid="{8F120690-14CE-45DF-878B-8B4931C00429}"/>
    <cellStyle name="Normal 2 3 2 2 25 2 4 2 3 2" xfId="41919" xr:uid="{57181F23-526E-40E9-8BC2-38B298F6BD52}"/>
    <cellStyle name="Normal 2 3 2 2 25 2 4 2 4" xfId="28340" xr:uid="{EB959F20-49BF-41A9-84E1-40936FFEC241}"/>
    <cellStyle name="Normal 2 3 2 2 25 2 4 2 5" xfId="48708" xr:uid="{9B333490-2B5A-4CB0-814B-BF888B34BC87}"/>
    <cellStyle name="Normal 2 3 2 2 25 2 4 3" xfId="11916" xr:uid="{2BD41B11-A602-41B2-9419-BB748926785F}"/>
    <cellStyle name="Normal 2 3 2 2 25 2 4 3 2" xfId="32284" xr:uid="{4366B89F-80E8-424B-B272-72F8AFC85C0C}"/>
    <cellStyle name="Normal 2 3 2 2 25 2 4 4" xfId="18703" xr:uid="{C295BDD5-5FC8-4587-B370-5D4958D965ED}"/>
    <cellStyle name="Normal 2 3 2 2 25 2 4 4 2" xfId="39071" xr:uid="{FB3AE46C-FDD8-4C0A-81C3-32F642448E51}"/>
    <cellStyle name="Normal 2 3 2 2 25 2 4 5" xfId="25492" xr:uid="{79761DF0-B379-4D33-85E0-C9031E4FD3C7}"/>
    <cellStyle name="Normal 2 3 2 2 25 2 4 6" xfId="45860" xr:uid="{514782B1-2FD3-40CA-9087-D7C15ED08C09}"/>
    <cellStyle name="Normal 2 3 2 2 25 2 5" xfId="5410" xr:uid="{7C6FFE6A-0776-4B87-A95C-1B05B6522C80}"/>
    <cellStyle name="Normal 2 3 2 2 25 2 5 2" xfId="14052" xr:uid="{2ED39AD5-D36D-44D1-8AEB-52DD794FCDCA}"/>
    <cellStyle name="Normal 2 3 2 2 25 2 5 2 2" xfId="34420" xr:uid="{ED4F369D-7ED5-4FEF-8C6D-A0103E76AA81}"/>
    <cellStyle name="Normal 2 3 2 2 25 2 5 3" xfId="20839" xr:uid="{5EDD0CAA-B576-4F97-B0E9-A4C368FF9307}"/>
    <cellStyle name="Normal 2 3 2 2 25 2 5 3 2" xfId="41207" xr:uid="{F8E49B63-E51F-4AF9-9B06-FE50B9B13A0E}"/>
    <cellStyle name="Normal 2 3 2 2 25 2 5 4" xfId="27628" xr:uid="{8408CE2B-1050-4E63-86DF-3D33589431B5}"/>
    <cellStyle name="Normal 2 3 2 2 25 2 5 5" xfId="47996" xr:uid="{8EE0C71D-FAE0-406C-8DCE-3217BFA66774}"/>
    <cellStyle name="Normal 2 3 2 2 25 2 6" xfId="2465" xr:uid="{D2F69CD6-B18E-4741-8AB9-C01DE6FF9BF3}"/>
    <cellStyle name="Normal 2 3 2 2 25 2 6 2" xfId="11204" xr:uid="{FF964068-F644-4F3B-A0D1-F4A6EBB87FBA}"/>
    <cellStyle name="Normal 2 3 2 2 25 2 6 2 2" xfId="31572" xr:uid="{8514BFB9-B2FB-4EED-B386-5D5F86E5FE58}"/>
    <cellStyle name="Normal 2 3 2 2 25 2 6 3" xfId="17991" xr:uid="{23F643E2-AD63-4CF6-B11B-A29F43C3E82E}"/>
    <cellStyle name="Normal 2 3 2 2 25 2 6 3 2" xfId="38359" xr:uid="{ED44BD10-FC22-42A1-B868-50B9CB311D8A}"/>
    <cellStyle name="Normal 2 3 2 2 25 2 6 4" xfId="24780" xr:uid="{3D1E4D09-D1D0-4BEA-90A6-013ACE48E1C4}"/>
    <cellStyle name="Normal 2 3 2 2 25 2 6 5" xfId="45148" xr:uid="{98F91F3B-8D17-42F0-9487-089A60BA2769}"/>
    <cellStyle name="Normal 2 3 2 2 25 2 7" xfId="10456" xr:uid="{88DD6AC3-5AD8-4894-956F-18D57D8DE8C6}"/>
    <cellStyle name="Normal 2 3 2 2 25 2 7 2" xfId="30824" xr:uid="{915C75C7-98DE-4B7C-A0DF-D745A1A643FF}"/>
    <cellStyle name="Normal 2 3 2 2 25 2 8" xfId="17243" xr:uid="{F2912E5D-0A1C-44DB-906C-EDC9B4618A92}"/>
    <cellStyle name="Normal 2 3 2 2 25 2 8 2" xfId="37611" xr:uid="{B4D32F51-57A2-4E67-9A4B-3A58DE2BCBC1}"/>
    <cellStyle name="Normal 2 3 2 2 25 2 9" xfId="24032" xr:uid="{616FC5B8-A922-4BE2-9506-383719F513B2}"/>
    <cellStyle name="Normal 2 3 2 2 25 2_Exec Drivers" xfId="8667" xr:uid="{627FDC0C-C009-4C5A-B34B-C80601D0E613}"/>
    <cellStyle name="Normal 2 3 2 2 25 3" xfId="3681" xr:uid="{6EAA700D-84BF-403C-8F54-332CAC7934A6}"/>
    <cellStyle name="Normal 2 3 2 2 25 3 2" xfId="6565" xr:uid="{8945FB61-6DA0-41B6-ADC3-1503165FF83A}"/>
    <cellStyle name="Normal 2 3 2 2 25 3 2 2" xfId="15207" xr:uid="{2508B74E-8E32-45D4-B0D3-DB53741DAF3B}"/>
    <cellStyle name="Normal 2 3 2 2 25 3 2 2 2" xfId="35575" xr:uid="{229776A7-4E2F-419E-A5F4-70F4DE3524E4}"/>
    <cellStyle name="Normal 2 3 2 2 25 3 2 3" xfId="21994" xr:uid="{63971525-BD0B-41BA-828C-F7A0556473B6}"/>
    <cellStyle name="Normal 2 3 2 2 25 3 2 3 2" xfId="42362" xr:uid="{1E932C70-CC26-4CF3-BD76-D1370E5A7488}"/>
    <cellStyle name="Normal 2 3 2 2 25 3 2 4" xfId="28783" xr:uid="{C2D2DB87-698B-4D9F-B39D-3766294E0E98}"/>
    <cellStyle name="Normal 2 3 2 2 25 3 2 5" xfId="49151" xr:uid="{A6692A36-F51D-4674-A13A-BC1C4442A0FD}"/>
    <cellStyle name="Normal 2 3 2 2 25 3 3" xfId="12359" xr:uid="{E75957BF-BC57-4686-A5A1-987B885B4CD0}"/>
    <cellStyle name="Normal 2 3 2 2 25 3 3 2" xfId="32727" xr:uid="{946B22EF-BAF4-4A91-B78B-7F7A6512EF4B}"/>
    <cellStyle name="Normal 2 3 2 2 25 3 4" xfId="19146" xr:uid="{D8254572-B058-4D43-BDF0-2E9EB8273B7D}"/>
    <cellStyle name="Normal 2 3 2 2 25 3 4 2" xfId="39514" xr:uid="{02FD0408-F1F8-471C-BE40-AD7EBD528261}"/>
    <cellStyle name="Normal 2 3 2 2 25 3 5" xfId="25935" xr:uid="{A57206EB-034B-44C2-9705-3378B45D2A6D}"/>
    <cellStyle name="Normal 2 3 2 2 25 3 6" xfId="46303" xr:uid="{4B641361-D84E-44A5-8DEA-D8188F254DFB}"/>
    <cellStyle name="Normal 2 3 2 2 25 3_Exec Drivers" xfId="9457" xr:uid="{579F8B81-FDAE-41BC-841A-DAFFE6486C65}"/>
    <cellStyle name="Normal 2 3 2 2 25 4" xfId="4429" xr:uid="{28B19220-E248-46D1-89BC-B5C2DD2A8911}"/>
    <cellStyle name="Normal 2 3 2 2 25 4 2" xfId="7277" xr:uid="{6F304B54-4850-448C-9B07-9450AA90F142}"/>
    <cellStyle name="Normal 2 3 2 2 25 4 2 2" xfId="15919" xr:uid="{8E2F3406-1752-474D-B12F-D05C63B77928}"/>
    <cellStyle name="Normal 2 3 2 2 25 4 2 2 2" xfId="36287" xr:uid="{9C557C3F-DE8F-4356-8714-D254FB17DEA7}"/>
    <cellStyle name="Normal 2 3 2 2 25 4 2 3" xfId="22706" xr:uid="{B21DD35B-EC96-454B-A516-E77925A451AC}"/>
    <cellStyle name="Normal 2 3 2 2 25 4 2 3 2" xfId="43074" xr:uid="{33614FEE-0877-47D5-88CA-1ACFDA6D1032}"/>
    <cellStyle name="Normal 2 3 2 2 25 4 2 4" xfId="29495" xr:uid="{97DF73AD-7E62-4945-B571-7B736F911333}"/>
    <cellStyle name="Normal 2 3 2 2 25 4 2 5" xfId="49863" xr:uid="{CD0C0408-5421-44BD-8804-DD7D635272F1}"/>
    <cellStyle name="Normal 2 3 2 2 25 4 3" xfId="13071" xr:uid="{CE4F4572-3CCB-431B-9D2F-42D89CAB27B3}"/>
    <cellStyle name="Normal 2 3 2 2 25 4 3 2" xfId="33439" xr:uid="{E089DA7A-479C-41C3-88A1-9557B5E58C87}"/>
    <cellStyle name="Normal 2 3 2 2 25 4 4" xfId="19858" xr:uid="{91062001-1C10-4AB6-AEFE-F293BC741C5C}"/>
    <cellStyle name="Normal 2 3 2 2 25 4 4 2" xfId="40226" xr:uid="{8814C274-FD98-436A-9888-AB48599CD114}"/>
    <cellStyle name="Normal 2 3 2 2 25 4 5" xfId="26647" xr:uid="{3A256493-4C82-4A53-8D8B-18A8B40692F4}"/>
    <cellStyle name="Normal 2 3 2 2 25 4 6" xfId="47015" xr:uid="{8D8903C0-1029-4595-BEAF-0F239A2DE52D}"/>
    <cellStyle name="Normal 2 3 2 2 25 5" xfId="2933" xr:uid="{AB8743A0-65CC-4F22-A759-05ECBA9AE00F}"/>
    <cellStyle name="Normal 2 3 2 2 25 5 2" xfId="5853" xr:uid="{D2BAF572-1B13-4B87-8C35-7EF429E311B5}"/>
    <cellStyle name="Normal 2 3 2 2 25 5 2 2" xfId="14495" xr:uid="{404EC485-39A3-4075-987A-CA1E3CE3E666}"/>
    <cellStyle name="Normal 2 3 2 2 25 5 2 2 2" xfId="34863" xr:uid="{01C6AB49-B19F-4B7E-A488-836E8E65E436}"/>
    <cellStyle name="Normal 2 3 2 2 25 5 2 3" xfId="21282" xr:uid="{D083A040-31DC-4548-94B0-86612E72FDD2}"/>
    <cellStyle name="Normal 2 3 2 2 25 5 2 3 2" xfId="41650" xr:uid="{44C80F6E-05BC-45AB-9BF8-56939F13B7F3}"/>
    <cellStyle name="Normal 2 3 2 2 25 5 2 4" xfId="28071" xr:uid="{64B54096-6DBE-40A9-B92A-57B55E5EA80D}"/>
    <cellStyle name="Normal 2 3 2 2 25 5 2 5" xfId="48439" xr:uid="{1DDD40E6-9468-4F18-B2B2-CE8F7F1FF9E3}"/>
    <cellStyle name="Normal 2 3 2 2 25 5 3" xfId="11647" xr:uid="{5807D25F-8AE8-43AE-A107-3FA5493BE17C}"/>
    <cellStyle name="Normal 2 3 2 2 25 5 3 2" xfId="32015" xr:uid="{19C72E05-3227-4FEB-AF2C-996664068E53}"/>
    <cellStyle name="Normal 2 3 2 2 25 5 4" xfId="18434" xr:uid="{7ABE1B62-57F3-47B0-89D0-E6A718A1979E}"/>
    <cellStyle name="Normal 2 3 2 2 25 5 4 2" xfId="38802" xr:uid="{25DF729B-7768-4829-A6D4-B03F431E74FC}"/>
    <cellStyle name="Normal 2 3 2 2 25 5 5" xfId="25223" xr:uid="{E82C59C0-726B-4A85-8C5E-CA7896790D71}"/>
    <cellStyle name="Normal 2 3 2 2 25 5 6" xfId="45591" xr:uid="{1F95A534-80C2-4775-80F8-D8E1FC1D681B}"/>
    <cellStyle name="Normal 2 3 2 2 25 6" xfId="5141" xr:uid="{14FE12AC-5303-43B0-BA0D-D73D1E6EC0BE}"/>
    <cellStyle name="Normal 2 3 2 2 25 6 2" xfId="13783" xr:uid="{20270C7F-5487-4904-98A8-80D7BE612871}"/>
    <cellStyle name="Normal 2 3 2 2 25 6 2 2" xfId="34151" xr:uid="{2DF49883-855F-40F4-93FA-F8679C60C0E6}"/>
    <cellStyle name="Normal 2 3 2 2 25 6 3" xfId="20570" xr:uid="{0951C278-1551-4BD0-81B9-A8EDAC345D18}"/>
    <cellStyle name="Normal 2 3 2 2 25 6 3 2" xfId="40938" xr:uid="{DCB757AF-D0B4-48C8-8436-03097F744415}"/>
    <cellStyle name="Normal 2 3 2 2 25 6 4" xfId="27359" xr:uid="{9877DBD8-477B-4C4F-95FD-D2D31AC4875B}"/>
    <cellStyle name="Normal 2 3 2 2 25 6 5" xfId="47727" xr:uid="{3FD76453-9443-40C2-9D3B-88FF2C9D2EE8}"/>
    <cellStyle name="Normal 2 3 2 2 25 7" xfId="2064" xr:uid="{276BAF84-57F0-4E01-A5F0-8DC63A527235}"/>
    <cellStyle name="Normal 2 3 2 2 25 7 2" xfId="10935" xr:uid="{F08741E0-D265-455C-BE35-CCDE6AF811B6}"/>
    <cellStyle name="Normal 2 3 2 2 25 7 2 2" xfId="31303" xr:uid="{98D16B25-619B-4D5F-80E6-DB1C324AADCC}"/>
    <cellStyle name="Normal 2 3 2 2 25 7 3" xfId="17722" xr:uid="{EBBF66C2-E0E4-4DB8-BB85-CE309B1F9D9A}"/>
    <cellStyle name="Normal 2 3 2 2 25 7 3 2" xfId="38090" xr:uid="{A1C0A82F-E8AA-4672-904B-E639471BA3ED}"/>
    <cellStyle name="Normal 2 3 2 2 25 7 4" xfId="24511" xr:uid="{1E3A88D2-AC3A-41C9-917F-41C489E85001}"/>
    <cellStyle name="Normal 2 3 2 2 25 7 5" xfId="44879" xr:uid="{62E3A261-57FC-4B42-9D08-3F12B115AC7C}"/>
    <cellStyle name="Normal 2 3 2 2 25 8" xfId="9872" xr:uid="{41170BA1-EF4B-455D-9AD0-04DABF96D5FF}"/>
    <cellStyle name="Normal 2 3 2 2 25 8 2" xfId="30240" xr:uid="{4BA8A94C-1F64-4D0E-9054-812853AC96A6}"/>
    <cellStyle name="Normal 2 3 2 2 25 9" xfId="16660" xr:uid="{5C5C3E96-526B-41C2-B309-B01BF096E575}"/>
    <cellStyle name="Normal 2 3 2 2 25 9 2" xfId="37028" xr:uid="{7BFF64CE-D3D3-4CFE-8653-7210500643B2}"/>
    <cellStyle name="Normal 2 3 2 2 25_Exec Drivers" xfId="8389" xr:uid="{8F39965B-3F2F-49C9-BBC7-92FDDA52FFC9}"/>
    <cellStyle name="Normal 2 3 2 2 26" xfId="320" xr:uid="{4743E5EF-18BA-4A37-8115-E916AB4E1F23}"/>
    <cellStyle name="Normal 2 3 2 2 26 10" xfId="23456" xr:uid="{994C99F4-8FFC-4268-88AB-48AF5750B102}"/>
    <cellStyle name="Normal 2 3 2 2 26 11" xfId="43824" xr:uid="{12D54615-9C9B-48AB-8617-92580ECC1050}"/>
    <cellStyle name="Normal 2 3 2 2 26 2" xfId="1547" xr:uid="{9EF0F0FD-70F7-42F2-9B94-EC62BF5DFCA4}"/>
    <cellStyle name="Normal 2 3 2 2 26 2 10" xfId="44407" xr:uid="{9E1EA82A-55C0-4FC2-9ACD-3D7D1D8C4FA8}"/>
    <cellStyle name="Normal 2 3 2 2 26 2 2" xfId="3955" xr:uid="{5A0EC7C4-8E24-4556-BD75-96896FE5B06B}"/>
    <cellStyle name="Normal 2 3 2 2 26 2 2 2" xfId="6827" xr:uid="{09C46015-EBA2-44D5-BBCB-8760B723C8DC}"/>
    <cellStyle name="Normal 2 3 2 2 26 2 2 2 2" xfId="15469" xr:uid="{952362C9-9B1A-4285-9FE2-102A00BAA519}"/>
    <cellStyle name="Normal 2 3 2 2 26 2 2 2 2 2" xfId="35837" xr:uid="{81931695-E702-4816-877C-B098E4933E67}"/>
    <cellStyle name="Normal 2 3 2 2 26 2 2 2 3" xfId="22256" xr:uid="{271C718B-2749-4BB5-A26E-96FA31824A65}"/>
    <cellStyle name="Normal 2 3 2 2 26 2 2 2 3 2" xfId="42624" xr:uid="{B787635D-53F5-4EA0-AD94-B9C39FC081D1}"/>
    <cellStyle name="Normal 2 3 2 2 26 2 2 2 4" xfId="29045" xr:uid="{34FBE3F6-E1E0-4BB1-B22C-CEE0FE86ABE0}"/>
    <cellStyle name="Normal 2 3 2 2 26 2 2 2 5" xfId="49413" xr:uid="{68C05DE2-B1AA-4A0C-9EF7-96890C7EC2B4}"/>
    <cellStyle name="Normal 2 3 2 2 26 2 2 3" xfId="12621" xr:uid="{A310670F-28AB-4626-9331-2EBBB4AD0288}"/>
    <cellStyle name="Normal 2 3 2 2 26 2 2 3 2" xfId="32989" xr:uid="{52C9149C-5206-4D98-8037-78F74C896606}"/>
    <cellStyle name="Normal 2 3 2 2 26 2 2 4" xfId="19408" xr:uid="{7BC3FEB9-8372-47B5-A4E0-6E7747D35927}"/>
    <cellStyle name="Normal 2 3 2 2 26 2 2 4 2" xfId="39776" xr:uid="{B09363A0-EEA1-43F5-8FD9-57662BED5C44}"/>
    <cellStyle name="Normal 2 3 2 2 26 2 2 5" xfId="26197" xr:uid="{A5BFC2BA-07B9-4037-9087-334A38256AE8}"/>
    <cellStyle name="Normal 2 3 2 2 26 2 2 6" xfId="46565" xr:uid="{A42D05A7-8D02-4652-8886-FE77FBB7C794}"/>
    <cellStyle name="Normal 2 3 2 2 26 2 2_Exec Drivers" xfId="9123" xr:uid="{1C78BDE1-F5A9-4C56-BD80-A8ED77472CCE}"/>
    <cellStyle name="Normal 2 3 2 2 26 2 3" xfId="4691" xr:uid="{3D5D4357-BDEB-4A77-92B8-41991815F251}"/>
    <cellStyle name="Normal 2 3 2 2 26 2 3 2" xfId="7539" xr:uid="{943582DA-0F01-4582-BEF3-5BDA0C1A2EF7}"/>
    <cellStyle name="Normal 2 3 2 2 26 2 3 2 2" xfId="16181" xr:uid="{04005014-31C8-4536-AD9A-6FCFFF2BCF21}"/>
    <cellStyle name="Normal 2 3 2 2 26 2 3 2 2 2" xfId="36549" xr:uid="{B0022358-FB64-4451-AFA3-02C75D6E88A0}"/>
    <cellStyle name="Normal 2 3 2 2 26 2 3 2 3" xfId="22968" xr:uid="{F8A65EF6-CBFC-4896-AE19-24C5BE9E2F63}"/>
    <cellStyle name="Normal 2 3 2 2 26 2 3 2 3 2" xfId="43336" xr:uid="{57E6E094-599F-4EB4-89EF-C4687D1B2FBC}"/>
    <cellStyle name="Normal 2 3 2 2 26 2 3 2 4" xfId="29757" xr:uid="{EBE708D6-C865-4520-B6F8-A2653B74DD63}"/>
    <cellStyle name="Normal 2 3 2 2 26 2 3 2 5" xfId="50125" xr:uid="{4EF5A1F7-9EE3-46F8-8190-A153B17AFAE6}"/>
    <cellStyle name="Normal 2 3 2 2 26 2 3 3" xfId="13333" xr:uid="{5C8023D7-72AC-449F-8914-25F75AF80B07}"/>
    <cellStyle name="Normal 2 3 2 2 26 2 3 3 2" xfId="33701" xr:uid="{97F9DE16-8444-422E-9571-2CE394633E48}"/>
    <cellStyle name="Normal 2 3 2 2 26 2 3 4" xfId="20120" xr:uid="{82470C18-47D8-4A43-A5D6-5576729CC8D6}"/>
    <cellStyle name="Normal 2 3 2 2 26 2 3 4 2" xfId="40488" xr:uid="{8EAB62C8-3CFC-4CD6-B143-F1B263E46C2F}"/>
    <cellStyle name="Normal 2 3 2 2 26 2 3 5" xfId="26909" xr:uid="{895402E2-90D8-4660-B399-7B832EE41B44}"/>
    <cellStyle name="Normal 2 3 2 2 26 2 3 6" xfId="47277" xr:uid="{977BAF04-5EE1-449D-B97D-EE93711A1016}"/>
    <cellStyle name="Normal 2 3 2 2 26 2 4" xfId="3207" xr:uid="{8F5A0415-75D7-48BB-AFB4-9D25F67FF559}"/>
    <cellStyle name="Normal 2 3 2 2 26 2 4 2" xfId="6115" xr:uid="{B6D11EC3-012C-45C6-A3FD-AA22BBADD27F}"/>
    <cellStyle name="Normal 2 3 2 2 26 2 4 2 2" xfId="14757" xr:uid="{76E16263-8BC3-4E03-8983-A4AB53BD24F3}"/>
    <cellStyle name="Normal 2 3 2 2 26 2 4 2 2 2" xfId="35125" xr:uid="{D4E4CA33-7DB8-43C1-A248-6F3039F35CE8}"/>
    <cellStyle name="Normal 2 3 2 2 26 2 4 2 3" xfId="21544" xr:uid="{8A43C4AF-291C-4D09-8EA7-C3F74296E0B1}"/>
    <cellStyle name="Normal 2 3 2 2 26 2 4 2 3 2" xfId="41912" xr:uid="{C7C73BC7-6493-4A14-8553-107B211A1C4F}"/>
    <cellStyle name="Normal 2 3 2 2 26 2 4 2 4" xfId="28333" xr:uid="{F5F2F06F-50AB-4E36-AECD-561D402FFBEC}"/>
    <cellStyle name="Normal 2 3 2 2 26 2 4 2 5" xfId="48701" xr:uid="{9407BC7A-B0DE-45A8-8FCB-2B64848352F1}"/>
    <cellStyle name="Normal 2 3 2 2 26 2 4 3" xfId="11909" xr:uid="{FD3B2D27-2C44-440A-B7A5-F7EFD801D421}"/>
    <cellStyle name="Normal 2 3 2 2 26 2 4 3 2" xfId="32277" xr:uid="{068DF78E-3985-4E71-B1C7-FE7DF917223D}"/>
    <cellStyle name="Normal 2 3 2 2 26 2 4 4" xfId="18696" xr:uid="{09E78518-FACF-49CC-9454-A3394B4A6819}"/>
    <cellStyle name="Normal 2 3 2 2 26 2 4 4 2" xfId="39064" xr:uid="{0915E916-C2DF-4B82-B862-103BFCAEED5D}"/>
    <cellStyle name="Normal 2 3 2 2 26 2 4 5" xfId="25485" xr:uid="{2BAD0A33-9089-4A24-AA7D-7729D235D504}"/>
    <cellStyle name="Normal 2 3 2 2 26 2 4 6" xfId="45853" xr:uid="{03C5479B-CA30-4DAB-8A87-EEAE9A2E5209}"/>
    <cellStyle name="Normal 2 3 2 2 26 2 5" xfId="5403" xr:uid="{8F9808E8-ECBD-4F78-84C3-C0EF5DDD4079}"/>
    <cellStyle name="Normal 2 3 2 2 26 2 5 2" xfId="14045" xr:uid="{A95A1CD6-9894-4B12-B536-7EE04653D654}"/>
    <cellStyle name="Normal 2 3 2 2 26 2 5 2 2" xfId="34413" xr:uid="{26FEAF82-366E-4F54-BE04-19680B31C161}"/>
    <cellStyle name="Normal 2 3 2 2 26 2 5 3" xfId="20832" xr:uid="{CA8AF911-D3F2-49B4-A3A9-EB225B40DF4C}"/>
    <cellStyle name="Normal 2 3 2 2 26 2 5 3 2" xfId="41200" xr:uid="{91BD43AE-8254-4E9B-8A1D-F6A2A3535A96}"/>
    <cellStyle name="Normal 2 3 2 2 26 2 5 4" xfId="27621" xr:uid="{EFCCC6CA-D8F1-4C36-8669-2C57BD6EA904}"/>
    <cellStyle name="Normal 2 3 2 2 26 2 5 5" xfId="47989" xr:uid="{DD782369-8B9B-4694-9058-A89CD3DDC99E}"/>
    <cellStyle name="Normal 2 3 2 2 26 2 6" xfId="2458" xr:uid="{736E2D7F-F72F-44F7-AC16-B4D39930656F}"/>
    <cellStyle name="Normal 2 3 2 2 26 2 6 2" xfId="11197" xr:uid="{42BFE427-829C-41AD-AE9B-296CEC5EFF30}"/>
    <cellStyle name="Normal 2 3 2 2 26 2 6 2 2" xfId="31565" xr:uid="{835F2519-82FA-46D4-BF1D-CB570C120D47}"/>
    <cellStyle name="Normal 2 3 2 2 26 2 6 3" xfId="17984" xr:uid="{1072D3F6-6DF5-41A7-B962-5913BF758ABE}"/>
    <cellStyle name="Normal 2 3 2 2 26 2 6 3 2" xfId="38352" xr:uid="{95D8608D-5782-43A0-9812-92588E200ABA}"/>
    <cellStyle name="Normal 2 3 2 2 26 2 6 4" xfId="24773" xr:uid="{16B108A3-8EDB-4791-B3C2-0C0201BA0F03}"/>
    <cellStyle name="Normal 2 3 2 2 26 2 6 5" xfId="45141" xr:uid="{D8F32624-D88E-4D02-8B2D-D70E50AFC196}"/>
    <cellStyle name="Normal 2 3 2 2 26 2 7" xfId="10463" xr:uid="{30CC5192-3CF8-4E6F-87A6-9CDA9ECCEAF5}"/>
    <cellStyle name="Normal 2 3 2 2 26 2 7 2" xfId="30831" xr:uid="{CC128DDD-B4CA-4F0D-9C83-251DABE99188}"/>
    <cellStyle name="Normal 2 3 2 2 26 2 8" xfId="17250" xr:uid="{9F4672F8-0322-4BA2-B724-46EA9B635FF2}"/>
    <cellStyle name="Normal 2 3 2 2 26 2 8 2" xfId="37618" xr:uid="{06FF4CA6-FFDB-4D18-AB82-0AEEDFFAC43C}"/>
    <cellStyle name="Normal 2 3 2 2 26 2 9" xfId="24039" xr:uid="{7F292EE9-7EA8-4C8C-9BA4-54D1B49DA9DB}"/>
    <cellStyle name="Normal 2 3 2 2 26 2_Exec Drivers" xfId="8495" xr:uid="{366A3E52-F984-45E6-B399-F97C209BD8FE}"/>
    <cellStyle name="Normal 2 3 2 2 26 3" xfId="3682" xr:uid="{4DD31366-29D2-4166-ABF4-08C62D46C67D}"/>
    <cellStyle name="Normal 2 3 2 2 26 3 2" xfId="6566" xr:uid="{E68E5A9D-FDB0-43F3-BF9C-FFDC3FA339EB}"/>
    <cellStyle name="Normal 2 3 2 2 26 3 2 2" xfId="15208" xr:uid="{44103095-1A16-4B75-9535-08C77EADA7F9}"/>
    <cellStyle name="Normal 2 3 2 2 26 3 2 2 2" xfId="35576" xr:uid="{9524CAE3-4AE6-4D4D-9EC7-1A6A3D8B792D}"/>
    <cellStyle name="Normal 2 3 2 2 26 3 2 3" xfId="21995" xr:uid="{AEAD2793-12B3-4A6B-81A1-1E45C51B274B}"/>
    <cellStyle name="Normal 2 3 2 2 26 3 2 3 2" xfId="42363" xr:uid="{253EF404-1053-445E-B65F-8D48CFDD13D0}"/>
    <cellStyle name="Normal 2 3 2 2 26 3 2 4" xfId="28784" xr:uid="{A976D430-630F-4DA5-B345-3EBE106515EE}"/>
    <cellStyle name="Normal 2 3 2 2 26 3 2 5" xfId="49152" xr:uid="{848CBC54-5F22-4C1C-811E-1C2D332AFEEE}"/>
    <cellStyle name="Normal 2 3 2 2 26 3 3" xfId="12360" xr:uid="{77156B1D-1A06-4B73-B6D5-0A9364EC2328}"/>
    <cellStyle name="Normal 2 3 2 2 26 3 3 2" xfId="32728" xr:uid="{0A0721AE-D3B7-41F1-BA1B-F5D57B953EDD}"/>
    <cellStyle name="Normal 2 3 2 2 26 3 4" xfId="19147" xr:uid="{C24BEA8A-D701-4468-BFA7-479107B694C2}"/>
    <cellStyle name="Normal 2 3 2 2 26 3 4 2" xfId="39515" xr:uid="{14746360-FE2A-4947-860F-9875E65A5350}"/>
    <cellStyle name="Normal 2 3 2 2 26 3 5" xfId="25936" xr:uid="{C5A2F768-8FA4-4C93-93BA-0F7C812F590F}"/>
    <cellStyle name="Normal 2 3 2 2 26 3 6" xfId="46304" xr:uid="{8DF9B8E3-B421-4E8A-B15D-7D4706D22A63}"/>
    <cellStyle name="Normal 2 3 2 2 26 3_Exec Drivers" xfId="9689" xr:uid="{094EB28F-1BBF-449F-B0E0-AF03347E1B8E}"/>
    <cellStyle name="Normal 2 3 2 2 26 4" xfId="4430" xr:uid="{3153D1B2-7CAD-4DF4-8FFA-954B24086EEE}"/>
    <cellStyle name="Normal 2 3 2 2 26 4 2" xfId="7278" xr:uid="{BA99F1F8-C55E-4001-924B-68DD22BC8FD2}"/>
    <cellStyle name="Normal 2 3 2 2 26 4 2 2" xfId="15920" xr:uid="{2CA49166-A189-4ACA-8CDB-4815997321B1}"/>
    <cellStyle name="Normal 2 3 2 2 26 4 2 2 2" xfId="36288" xr:uid="{DEDE7025-8C17-4D4F-997F-48A75F4AC826}"/>
    <cellStyle name="Normal 2 3 2 2 26 4 2 3" xfId="22707" xr:uid="{BD09F848-7A1E-4ABF-BD8E-7E345A3D3869}"/>
    <cellStyle name="Normal 2 3 2 2 26 4 2 3 2" xfId="43075" xr:uid="{17C91E91-6B32-434A-8134-6ECF4DE9F600}"/>
    <cellStyle name="Normal 2 3 2 2 26 4 2 4" xfId="29496" xr:uid="{45BF4FF9-FA6B-462C-9BFC-E9D9BFCB27D6}"/>
    <cellStyle name="Normal 2 3 2 2 26 4 2 5" xfId="49864" xr:uid="{E48689BA-9CCD-4943-B133-845BF2E4CEA2}"/>
    <cellStyle name="Normal 2 3 2 2 26 4 3" xfId="13072" xr:uid="{B24D3850-693F-425A-9D7A-029856AE5B9A}"/>
    <cellStyle name="Normal 2 3 2 2 26 4 3 2" xfId="33440" xr:uid="{9C27599F-3C76-4A36-AA44-6276816E4573}"/>
    <cellStyle name="Normal 2 3 2 2 26 4 4" xfId="19859" xr:uid="{FA6D4737-C6D9-4CB5-BEB3-D9FD515DE4E9}"/>
    <cellStyle name="Normal 2 3 2 2 26 4 4 2" xfId="40227" xr:uid="{869720D7-737F-4649-90C0-AB84BCE62216}"/>
    <cellStyle name="Normal 2 3 2 2 26 4 5" xfId="26648" xr:uid="{2A537A18-E516-4B3C-9574-D20876771B11}"/>
    <cellStyle name="Normal 2 3 2 2 26 4 6" xfId="47016" xr:uid="{8F0693C4-8A95-4DB4-9581-3CFFBCC12A42}"/>
    <cellStyle name="Normal 2 3 2 2 26 5" xfId="2934" xr:uid="{0AA8B133-FA68-46FE-A5BB-FC800B46235A}"/>
    <cellStyle name="Normal 2 3 2 2 26 5 2" xfId="5854" xr:uid="{5A71BBA0-4812-4016-80E0-BC1637338B82}"/>
    <cellStyle name="Normal 2 3 2 2 26 5 2 2" xfId="14496" xr:uid="{7969D806-9A23-4991-999C-3BD98B72DE6A}"/>
    <cellStyle name="Normal 2 3 2 2 26 5 2 2 2" xfId="34864" xr:uid="{051853BD-F277-4524-BAA2-B4B85C6231A0}"/>
    <cellStyle name="Normal 2 3 2 2 26 5 2 3" xfId="21283" xr:uid="{274168E6-E068-4CF8-8CBD-E17C0AA665BA}"/>
    <cellStyle name="Normal 2 3 2 2 26 5 2 3 2" xfId="41651" xr:uid="{94B4EC98-9FD6-498F-81BA-2AF424634CAC}"/>
    <cellStyle name="Normal 2 3 2 2 26 5 2 4" xfId="28072" xr:uid="{2E8702A6-4FD3-4915-936B-5044157741F0}"/>
    <cellStyle name="Normal 2 3 2 2 26 5 2 5" xfId="48440" xr:uid="{90498A27-2025-4BE1-9C0C-E107919EE9C0}"/>
    <cellStyle name="Normal 2 3 2 2 26 5 3" xfId="11648" xr:uid="{10BEC408-F3E0-44AD-9C58-C8CAA98857DA}"/>
    <cellStyle name="Normal 2 3 2 2 26 5 3 2" xfId="32016" xr:uid="{F8E246C0-ECBA-44AB-964A-4ECCD94CA2BE}"/>
    <cellStyle name="Normal 2 3 2 2 26 5 4" xfId="18435" xr:uid="{615F3AB7-7B7F-45DB-8424-8DE94D3EDEE2}"/>
    <cellStyle name="Normal 2 3 2 2 26 5 4 2" xfId="38803" xr:uid="{726186F2-F6D3-49A9-AF5B-2C5F2C827EC0}"/>
    <cellStyle name="Normal 2 3 2 2 26 5 5" xfId="25224" xr:uid="{D92B0535-12D9-44CF-A002-7B61573BCDA9}"/>
    <cellStyle name="Normal 2 3 2 2 26 5 6" xfId="45592" xr:uid="{9A2E3AB6-88AB-4242-B41E-03C0D534E40D}"/>
    <cellStyle name="Normal 2 3 2 2 26 6" xfId="5142" xr:uid="{7FE7AE93-490D-45ED-893E-D539D98A5152}"/>
    <cellStyle name="Normal 2 3 2 2 26 6 2" xfId="13784" xr:uid="{827263C5-3433-45A7-8F75-4D73605C3ACA}"/>
    <cellStyle name="Normal 2 3 2 2 26 6 2 2" xfId="34152" xr:uid="{113F7FAE-4E86-4F15-98CD-ED7DBE805D1C}"/>
    <cellStyle name="Normal 2 3 2 2 26 6 3" xfId="20571" xr:uid="{686B7A7A-B6F9-4D91-B8CE-9EAA819ED259}"/>
    <cellStyle name="Normal 2 3 2 2 26 6 3 2" xfId="40939" xr:uid="{7D51CB7B-168E-457A-86BF-D886AB1977A9}"/>
    <cellStyle name="Normal 2 3 2 2 26 6 4" xfId="27360" xr:uid="{CF182B2E-38FC-46CB-9ED2-ECF1213838E3}"/>
    <cellStyle name="Normal 2 3 2 2 26 6 5" xfId="47728" xr:uid="{A32E9526-ABBD-4995-BB6D-BC30F69F0FC6}"/>
    <cellStyle name="Normal 2 3 2 2 26 7" xfId="2065" xr:uid="{7F44C971-6E17-49DE-BCF8-155300898A1B}"/>
    <cellStyle name="Normal 2 3 2 2 26 7 2" xfId="10936" xr:uid="{583C8ABF-4E9A-458C-99B3-B5A86FF6FE5A}"/>
    <cellStyle name="Normal 2 3 2 2 26 7 2 2" xfId="31304" xr:uid="{0DEEE491-55BC-406E-A816-52AF00975AFF}"/>
    <cellStyle name="Normal 2 3 2 2 26 7 3" xfId="17723" xr:uid="{98137987-67C3-4E86-9E19-DB541C07518A}"/>
    <cellStyle name="Normal 2 3 2 2 26 7 3 2" xfId="38091" xr:uid="{7F28132E-0A0F-4EA0-AECF-0A10995049AE}"/>
    <cellStyle name="Normal 2 3 2 2 26 7 4" xfId="24512" xr:uid="{0D0903A3-2D9E-4C00-B405-F684A2F8FB3F}"/>
    <cellStyle name="Normal 2 3 2 2 26 7 5" xfId="44880" xr:uid="{F7192AD9-15A5-45E0-B7D8-BA52BAD783BA}"/>
    <cellStyle name="Normal 2 3 2 2 26 8" xfId="9879" xr:uid="{0A3274D6-F278-4AB6-AE06-287E0154FC43}"/>
    <cellStyle name="Normal 2 3 2 2 26 8 2" xfId="30247" xr:uid="{1EFFBE94-38FA-40C4-8F58-3536B1A73A57}"/>
    <cellStyle name="Normal 2 3 2 2 26 9" xfId="16667" xr:uid="{607C4F97-F65A-4C3A-9490-436BBF1B8446}"/>
    <cellStyle name="Normal 2 3 2 2 26 9 2" xfId="37035" xr:uid="{79B1B2D6-7734-40B5-8914-01FE6816E8AA}"/>
    <cellStyle name="Normal 2 3 2 2 26_Exec Drivers" xfId="8593" xr:uid="{081DDA74-9252-4695-A539-CEC83B6BECB6}"/>
    <cellStyle name="Normal 2 3 2 2 27" xfId="333" xr:uid="{110207FC-0D30-4428-AF0D-D18DE3C30A05}"/>
    <cellStyle name="Normal 2 3 2 2 27 10" xfId="23463" xr:uid="{489F5F5B-012B-427F-8D29-ACD0CB76CDE2}"/>
    <cellStyle name="Normal 2 3 2 2 27 11" xfId="43831" xr:uid="{C6808DEC-608D-4088-BC5E-4F9BAD34C428}"/>
    <cellStyle name="Normal 2 3 2 2 27 2" xfId="1554" xr:uid="{694F4760-C390-49D3-9F2D-8DEB7EE85F29}"/>
    <cellStyle name="Normal 2 3 2 2 27 2 10" xfId="44414" xr:uid="{F3461BC2-0C76-45AB-9D72-B749000865F4}"/>
    <cellStyle name="Normal 2 3 2 2 27 2 2" xfId="3948" xr:uid="{AF4AB0C5-2E93-48FA-BD81-5E62B4313557}"/>
    <cellStyle name="Normal 2 3 2 2 27 2 2 2" xfId="6820" xr:uid="{DEDB42DA-236B-4576-B9EC-38D5514DF5D1}"/>
    <cellStyle name="Normal 2 3 2 2 27 2 2 2 2" xfId="15462" xr:uid="{B49A2209-240B-48FF-BB7A-7A4868BE47F5}"/>
    <cellStyle name="Normal 2 3 2 2 27 2 2 2 2 2" xfId="35830" xr:uid="{A01CB87F-B1F4-4D56-9303-39D608CB7A62}"/>
    <cellStyle name="Normal 2 3 2 2 27 2 2 2 3" xfId="22249" xr:uid="{B156595D-4880-425C-A64F-2A070BA762EF}"/>
    <cellStyle name="Normal 2 3 2 2 27 2 2 2 3 2" xfId="42617" xr:uid="{45BF70C2-B3DB-4AB8-9BEF-A3B9703AF0DD}"/>
    <cellStyle name="Normal 2 3 2 2 27 2 2 2 4" xfId="29038" xr:uid="{78C1990A-13AA-4DE6-916E-99DD7AE2301F}"/>
    <cellStyle name="Normal 2 3 2 2 27 2 2 2 5" xfId="49406" xr:uid="{466631C0-397B-4DE2-88E9-263C22823512}"/>
    <cellStyle name="Normal 2 3 2 2 27 2 2 3" xfId="12614" xr:uid="{88D42F27-3F21-4F3B-BD7C-E1B9CCFFB3C1}"/>
    <cellStyle name="Normal 2 3 2 2 27 2 2 3 2" xfId="32982" xr:uid="{772943C1-F9A1-45A9-81A2-1F767A5EE84A}"/>
    <cellStyle name="Normal 2 3 2 2 27 2 2 4" xfId="19401" xr:uid="{DD1CFA66-2FB4-418E-9E02-69B9D458665E}"/>
    <cellStyle name="Normal 2 3 2 2 27 2 2 4 2" xfId="39769" xr:uid="{EED552D7-CAD1-4675-A8CA-D54E68DDD391}"/>
    <cellStyle name="Normal 2 3 2 2 27 2 2 5" xfId="26190" xr:uid="{EB4305D9-0AF4-4B1B-8430-D7B09D394193}"/>
    <cellStyle name="Normal 2 3 2 2 27 2 2 6" xfId="46558" xr:uid="{53A1A336-C1E6-4F64-ACD0-359B34D8D431}"/>
    <cellStyle name="Normal 2 3 2 2 27 2 2_Exec Drivers" xfId="8167" xr:uid="{079C2A49-B08C-47D6-8F4C-5FC5ACA19663}"/>
    <cellStyle name="Normal 2 3 2 2 27 2 3" xfId="4684" xr:uid="{A91C9761-45E5-4F0D-BFA9-7BA700B1953D}"/>
    <cellStyle name="Normal 2 3 2 2 27 2 3 2" xfId="7532" xr:uid="{AEA2B54D-7FE6-4CD1-B1F3-0B7F0FF5ECF4}"/>
    <cellStyle name="Normal 2 3 2 2 27 2 3 2 2" xfId="16174" xr:uid="{8FEF0224-D614-4EF2-BED9-A814976535F7}"/>
    <cellStyle name="Normal 2 3 2 2 27 2 3 2 2 2" xfId="36542" xr:uid="{25A06BC7-665F-41E8-8972-1CB2FED8C9D3}"/>
    <cellStyle name="Normal 2 3 2 2 27 2 3 2 3" xfId="22961" xr:uid="{D1213870-B456-45B9-B714-AA20EBCC9D15}"/>
    <cellStyle name="Normal 2 3 2 2 27 2 3 2 3 2" xfId="43329" xr:uid="{75581A64-6545-4106-B992-096B4DD9EE82}"/>
    <cellStyle name="Normal 2 3 2 2 27 2 3 2 4" xfId="29750" xr:uid="{ADB95435-F143-4E3A-8887-BD12E56B9FF6}"/>
    <cellStyle name="Normal 2 3 2 2 27 2 3 2 5" xfId="50118" xr:uid="{D352095A-513D-454B-9CB5-08743ADAAADF}"/>
    <cellStyle name="Normal 2 3 2 2 27 2 3 3" xfId="13326" xr:uid="{434743B5-AE4E-4A85-AC7B-BD866D9619D9}"/>
    <cellStyle name="Normal 2 3 2 2 27 2 3 3 2" xfId="33694" xr:uid="{D09DAE70-75EE-41D2-AB12-756EBD8D434D}"/>
    <cellStyle name="Normal 2 3 2 2 27 2 3 4" xfId="20113" xr:uid="{ADE1AA07-7069-4381-B7A0-C29E46E720C7}"/>
    <cellStyle name="Normal 2 3 2 2 27 2 3 4 2" xfId="40481" xr:uid="{B80AF270-1928-4E5A-BC69-64EE82851C26}"/>
    <cellStyle name="Normal 2 3 2 2 27 2 3 5" xfId="26902" xr:uid="{38ECF77D-3A17-4282-87EA-D7314A25F617}"/>
    <cellStyle name="Normal 2 3 2 2 27 2 3 6" xfId="47270" xr:uid="{54BC08A6-AA8D-47AB-B5C1-32F996C2D0D3}"/>
    <cellStyle name="Normal 2 3 2 2 27 2 4" xfId="3200" xr:uid="{27216D79-26AC-4633-B6BF-DE81EA310241}"/>
    <cellStyle name="Normal 2 3 2 2 27 2 4 2" xfId="6108" xr:uid="{D734DD47-72AF-4297-82F3-78C799F4352A}"/>
    <cellStyle name="Normal 2 3 2 2 27 2 4 2 2" xfId="14750" xr:uid="{85B1E879-0950-4988-AD77-EBB964A3F6D6}"/>
    <cellStyle name="Normal 2 3 2 2 27 2 4 2 2 2" xfId="35118" xr:uid="{01041766-AD34-4280-90BC-DDA7516CDF30}"/>
    <cellStyle name="Normal 2 3 2 2 27 2 4 2 3" xfId="21537" xr:uid="{71A6CBBF-9B21-45FE-B8BA-65ECBDC67178}"/>
    <cellStyle name="Normal 2 3 2 2 27 2 4 2 3 2" xfId="41905" xr:uid="{C772C34A-F920-4176-84B4-D108447743E5}"/>
    <cellStyle name="Normal 2 3 2 2 27 2 4 2 4" xfId="28326" xr:uid="{3A380D2B-CC21-481A-BFD7-9CB2799AB5E8}"/>
    <cellStyle name="Normal 2 3 2 2 27 2 4 2 5" xfId="48694" xr:uid="{BF05D624-CB2C-4BD4-98EC-B8A954F976B5}"/>
    <cellStyle name="Normal 2 3 2 2 27 2 4 3" xfId="11902" xr:uid="{5F262643-5028-4891-BAD0-EF99E0521170}"/>
    <cellStyle name="Normal 2 3 2 2 27 2 4 3 2" xfId="32270" xr:uid="{77E98E52-325A-4FA7-96E2-8CAD231E764B}"/>
    <cellStyle name="Normal 2 3 2 2 27 2 4 4" xfId="18689" xr:uid="{BCB85627-03CF-4684-8720-BC2CE847441C}"/>
    <cellStyle name="Normal 2 3 2 2 27 2 4 4 2" xfId="39057" xr:uid="{43CE7754-A705-4136-AD7D-BAEF9A4198C8}"/>
    <cellStyle name="Normal 2 3 2 2 27 2 4 5" xfId="25478" xr:uid="{A64C097A-F8E0-457F-9431-F280CE2F205F}"/>
    <cellStyle name="Normal 2 3 2 2 27 2 4 6" xfId="45846" xr:uid="{9840A27A-757C-4D8C-868F-A86EDFFD465D}"/>
    <cellStyle name="Normal 2 3 2 2 27 2 5" xfId="5396" xr:uid="{06793E18-FACB-4991-8A7E-16273815E664}"/>
    <cellStyle name="Normal 2 3 2 2 27 2 5 2" xfId="14038" xr:uid="{8B4CA597-9C19-4BA1-863F-59B6967486EA}"/>
    <cellStyle name="Normal 2 3 2 2 27 2 5 2 2" xfId="34406" xr:uid="{319D9948-FB5C-4244-B9E7-64AFDAB6372D}"/>
    <cellStyle name="Normal 2 3 2 2 27 2 5 3" xfId="20825" xr:uid="{F9BE9180-ECA0-4DC7-8C09-37777479B431}"/>
    <cellStyle name="Normal 2 3 2 2 27 2 5 3 2" xfId="41193" xr:uid="{3743288D-9C29-4DF2-A2FC-FE7A629BD595}"/>
    <cellStyle name="Normal 2 3 2 2 27 2 5 4" xfId="27614" xr:uid="{D5F7B1ED-5DCB-4F01-B003-7BDC94E9125D}"/>
    <cellStyle name="Normal 2 3 2 2 27 2 5 5" xfId="47982" xr:uid="{1F63771E-BB51-49BA-AE9B-8C9890A0E51D}"/>
    <cellStyle name="Normal 2 3 2 2 27 2 6" xfId="2451" xr:uid="{753E86BF-8310-4801-AF62-9B5C44FFC021}"/>
    <cellStyle name="Normal 2 3 2 2 27 2 6 2" xfId="11190" xr:uid="{70D660E0-5DE5-4CEE-B9BB-AC876138E43E}"/>
    <cellStyle name="Normal 2 3 2 2 27 2 6 2 2" xfId="31558" xr:uid="{DAAC64D1-063C-4773-AC7C-04F1DE716B16}"/>
    <cellStyle name="Normal 2 3 2 2 27 2 6 3" xfId="17977" xr:uid="{8A7F6811-C189-4133-9A1D-56F959DCE7A2}"/>
    <cellStyle name="Normal 2 3 2 2 27 2 6 3 2" xfId="38345" xr:uid="{102FA6DD-0457-4670-BB0C-E608FC7F024F}"/>
    <cellStyle name="Normal 2 3 2 2 27 2 6 4" xfId="24766" xr:uid="{45C5BB1A-0463-43EE-AA60-9955581CAEE5}"/>
    <cellStyle name="Normal 2 3 2 2 27 2 6 5" xfId="45134" xr:uid="{204B80C1-35D1-46F7-8F3D-1E992155112A}"/>
    <cellStyle name="Normal 2 3 2 2 27 2 7" xfId="10470" xr:uid="{8F7D49CF-0D8F-4952-926E-CBA35130C1B3}"/>
    <cellStyle name="Normal 2 3 2 2 27 2 7 2" xfId="30838" xr:uid="{0FD58ED8-938C-45E8-B16F-B44720794E8E}"/>
    <cellStyle name="Normal 2 3 2 2 27 2 8" xfId="17257" xr:uid="{234FAF95-603E-4534-B750-66BF6D6F70D4}"/>
    <cellStyle name="Normal 2 3 2 2 27 2 8 2" xfId="37625" xr:uid="{4BC1B756-E4C3-4C68-B312-7D22DBA73008}"/>
    <cellStyle name="Normal 2 3 2 2 27 2 9" xfId="24046" xr:uid="{F9CE4CD9-6996-4018-8F02-96DABADD9587}"/>
    <cellStyle name="Normal 2 3 2 2 27 2_Exec Drivers" xfId="8413" xr:uid="{BE380F93-BFE9-443B-9E07-4B7F4D3FBBE3}"/>
    <cellStyle name="Normal 2 3 2 2 27 3" xfId="3683" xr:uid="{30B8CEFA-D491-42A0-9FEB-408695BC74B8}"/>
    <cellStyle name="Normal 2 3 2 2 27 3 2" xfId="6567" xr:uid="{37868697-0210-4C28-934F-55FDD405A7BC}"/>
    <cellStyle name="Normal 2 3 2 2 27 3 2 2" xfId="15209" xr:uid="{0ABF0F59-3640-4461-A2F9-F868DCB7CDA5}"/>
    <cellStyle name="Normal 2 3 2 2 27 3 2 2 2" xfId="35577" xr:uid="{A153EC8F-FFE2-4FB7-98C7-37161929FDC5}"/>
    <cellStyle name="Normal 2 3 2 2 27 3 2 3" xfId="21996" xr:uid="{E186D40B-9A78-4770-8A7F-65B553323E50}"/>
    <cellStyle name="Normal 2 3 2 2 27 3 2 3 2" xfId="42364" xr:uid="{928CF39B-80D9-499C-AD22-4243D6E83391}"/>
    <cellStyle name="Normal 2 3 2 2 27 3 2 4" xfId="28785" xr:uid="{F9DC536F-BA84-4AAC-B786-F445C5F199A0}"/>
    <cellStyle name="Normal 2 3 2 2 27 3 2 5" xfId="49153" xr:uid="{80616F66-2417-4EC6-AF2C-C4517EF6BF45}"/>
    <cellStyle name="Normal 2 3 2 2 27 3 3" xfId="12361" xr:uid="{55BC8729-47A1-4C23-8F1B-561960C9AB59}"/>
    <cellStyle name="Normal 2 3 2 2 27 3 3 2" xfId="32729" xr:uid="{920C3486-60E1-44F3-9DC0-2BA02A949A7E}"/>
    <cellStyle name="Normal 2 3 2 2 27 3 4" xfId="19148" xr:uid="{8F337776-9199-46E9-A3E5-FCB772896126}"/>
    <cellStyle name="Normal 2 3 2 2 27 3 4 2" xfId="39516" xr:uid="{F1D459AF-6C4A-48EF-B22A-D93F05DC7871}"/>
    <cellStyle name="Normal 2 3 2 2 27 3 5" xfId="25937" xr:uid="{3571617E-C25D-4503-8E80-3DD377B4EBC5}"/>
    <cellStyle name="Normal 2 3 2 2 27 3 6" xfId="46305" xr:uid="{590EA925-CC34-4B76-97C1-0982A3A46245}"/>
    <cellStyle name="Normal 2 3 2 2 27 3_Exec Drivers" xfId="8682" xr:uid="{78E1B510-81CE-4A48-B757-0DF5334BE7D9}"/>
    <cellStyle name="Normal 2 3 2 2 27 4" xfId="4431" xr:uid="{D70972A3-6C73-4B4F-A5B7-FCC89688DE10}"/>
    <cellStyle name="Normal 2 3 2 2 27 4 2" xfId="7279" xr:uid="{548AA0DB-2EC3-44EE-B3A6-2F338132B08A}"/>
    <cellStyle name="Normal 2 3 2 2 27 4 2 2" xfId="15921" xr:uid="{0A60691F-EC81-416D-B116-5E3C541CEBC2}"/>
    <cellStyle name="Normal 2 3 2 2 27 4 2 2 2" xfId="36289" xr:uid="{709F0A10-84B1-49D9-AA32-C10EE0E9120A}"/>
    <cellStyle name="Normal 2 3 2 2 27 4 2 3" xfId="22708" xr:uid="{C3C0C2B8-CEF7-4DF8-ADBD-DA294EE630F3}"/>
    <cellStyle name="Normal 2 3 2 2 27 4 2 3 2" xfId="43076" xr:uid="{9B691EF9-F11C-414A-A861-5DC5B2A3C4B6}"/>
    <cellStyle name="Normal 2 3 2 2 27 4 2 4" xfId="29497" xr:uid="{706C39CA-EDF8-4DD7-895E-4CADC255979F}"/>
    <cellStyle name="Normal 2 3 2 2 27 4 2 5" xfId="49865" xr:uid="{BED1AD79-A25F-437E-AD50-2E6D02393014}"/>
    <cellStyle name="Normal 2 3 2 2 27 4 3" xfId="13073" xr:uid="{6311B4F5-624A-4740-8BDA-D1DA6FA1831B}"/>
    <cellStyle name="Normal 2 3 2 2 27 4 3 2" xfId="33441" xr:uid="{4EAFBD1F-A5C3-4689-9A1F-BA67F78263B9}"/>
    <cellStyle name="Normal 2 3 2 2 27 4 4" xfId="19860" xr:uid="{8FEAAA23-F2DC-4EF2-A02F-BCAB866B475F}"/>
    <cellStyle name="Normal 2 3 2 2 27 4 4 2" xfId="40228" xr:uid="{AEB84379-98D9-411B-82C0-57A4A9BB5FFD}"/>
    <cellStyle name="Normal 2 3 2 2 27 4 5" xfId="26649" xr:uid="{5FEB3284-DE13-4D13-A157-BF566E5E5DD6}"/>
    <cellStyle name="Normal 2 3 2 2 27 4 6" xfId="47017" xr:uid="{50453C73-3719-42D1-85FD-B2ACBE8B5178}"/>
    <cellStyle name="Normal 2 3 2 2 27 5" xfId="2935" xr:uid="{156F3903-C53B-4321-9B76-12845A68093E}"/>
    <cellStyle name="Normal 2 3 2 2 27 5 2" xfId="5855" xr:uid="{3BF232AD-5442-4601-AACB-A405D6EC716A}"/>
    <cellStyle name="Normal 2 3 2 2 27 5 2 2" xfId="14497" xr:uid="{B8BA54B1-2DF9-4BE2-BFD6-08FC479D150D}"/>
    <cellStyle name="Normal 2 3 2 2 27 5 2 2 2" xfId="34865" xr:uid="{500E77D6-52EC-481A-9EF9-B7D4CB9668BB}"/>
    <cellStyle name="Normal 2 3 2 2 27 5 2 3" xfId="21284" xr:uid="{ED755679-93EE-469D-A704-427F6BE12F85}"/>
    <cellStyle name="Normal 2 3 2 2 27 5 2 3 2" xfId="41652" xr:uid="{C2E7F1FF-A901-43DD-AF1D-E749155EEAF6}"/>
    <cellStyle name="Normal 2 3 2 2 27 5 2 4" xfId="28073" xr:uid="{3F64BE24-A862-44D5-AA46-782A90619D9B}"/>
    <cellStyle name="Normal 2 3 2 2 27 5 2 5" xfId="48441" xr:uid="{F33D9A27-3DBD-427F-971A-0EB91A696944}"/>
    <cellStyle name="Normal 2 3 2 2 27 5 3" xfId="11649" xr:uid="{BEAE8DFF-BEF5-4806-A124-85C93D1E22A8}"/>
    <cellStyle name="Normal 2 3 2 2 27 5 3 2" xfId="32017" xr:uid="{81FBAF7F-17D8-4C48-AE6B-B508DF0D16AD}"/>
    <cellStyle name="Normal 2 3 2 2 27 5 4" xfId="18436" xr:uid="{335997E5-B055-498A-A2C8-39CF70A48954}"/>
    <cellStyle name="Normal 2 3 2 2 27 5 4 2" xfId="38804" xr:uid="{9DAB56D4-3894-4151-9372-15B86EB523C8}"/>
    <cellStyle name="Normal 2 3 2 2 27 5 5" xfId="25225" xr:uid="{44802C6A-F19F-4059-8E03-B8B943AAF983}"/>
    <cellStyle name="Normal 2 3 2 2 27 5 6" xfId="45593" xr:uid="{59EE0EE4-1AFA-4F80-BC36-1E5C0B42161A}"/>
    <cellStyle name="Normal 2 3 2 2 27 6" xfId="5143" xr:uid="{F6FF3658-19F5-423E-82CF-3DFC25589305}"/>
    <cellStyle name="Normal 2 3 2 2 27 6 2" xfId="13785" xr:uid="{D3C7408A-4890-4F78-8361-1EAACE18FC26}"/>
    <cellStyle name="Normal 2 3 2 2 27 6 2 2" xfId="34153" xr:uid="{1CCBF2B6-D2FA-4BE5-9198-D1177185A209}"/>
    <cellStyle name="Normal 2 3 2 2 27 6 3" xfId="20572" xr:uid="{154BD32D-BD24-4DED-AA47-F0D1513CD107}"/>
    <cellStyle name="Normal 2 3 2 2 27 6 3 2" xfId="40940" xr:uid="{97F48853-4392-47AD-A2E8-44ECE3FDECE2}"/>
    <cellStyle name="Normal 2 3 2 2 27 6 4" xfId="27361" xr:uid="{26A56366-76AE-4D66-B389-79D0F37AA4F8}"/>
    <cellStyle name="Normal 2 3 2 2 27 6 5" xfId="47729" xr:uid="{F72C6DB8-F457-41B8-9956-5DF5D73BF248}"/>
    <cellStyle name="Normal 2 3 2 2 27 7" xfId="2066" xr:uid="{406E52AA-D112-422E-A686-949D09673573}"/>
    <cellStyle name="Normal 2 3 2 2 27 7 2" xfId="10937" xr:uid="{E8E7E04B-0C97-49B4-8760-D8C58F80D580}"/>
    <cellStyle name="Normal 2 3 2 2 27 7 2 2" xfId="31305" xr:uid="{CF93BE0C-41A9-4A16-BBEB-EB1FA2EBB4D4}"/>
    <cellStyle name="Normal 2 3 2 2 27 7 3" xfId="17724" xr:uid="{48CCC9AF-0A25-4C9F-9B18-77D6F96C43B4}"/>
    <cellStyle name="Normal 2 3 2 2 27 7 3 2" xfId="38092" xr:uid="{DD541D74-9AA4-46ED-AEEC-18045D47A877}"/>
    <cellStyle name="Normal 2 3 2 2 27 7 4" xfId="24513" xr:uid="{76DBA50A-3D42-4150-B428-1C97BCAD0141}"/>
    <cellStyle name="Normal 2 3 2 2 27 7 5" xfId="44881" xr:uid="{1E36AFA4-56A8-4FE6-862C-8ABF875C2C2A}"/>
    <cellStyle name="Normal 2 3 2 2 27 8" xfId="9886" xr:uid="{D0DBA741-FF33-42CD-A5F4-E60CFB54AB1F}"/>
    <cellStyle name="Normal 2 3 2 2 27 8 2" xfId="30254" xr:uid="{358D22C0-8593-4465-BAF2-C6086B509658}"/>
    <cellStyle name="Normal 2 3 2 2 27 9" xfId="16674" xr:uid="{6B63BF32-7E89-401F-9498-AD465216B693}"/>
    <cellStyle name="Normal 2 3 2 2 27 9 2" xfId="37042" xr:uid="{989A336C-AEE9-4C24-A7DE-69D777A033BB}"/>
    <cellStyle name="Normal 2 3 2 2 27_Exec Drivers" xfId="8728" xr:uid="{DEF092C2-3C24-4A1F-9CFD-DE7FAF4F118F}"/>
    <cellStyle name="Normal 2 3 2 2 28" xfId="346" xr:uid="{F6F043C3-422B-4663-A396-1B3547C2AF89}"/>
    <cellStyle name="Normal 2 3 2 2 28 10" xfId="23470" xr:uid="{59329B0F-218D-4160-B391-BA0791FF96DA}"/>
    <cellStyle name="Normal 2 3 2 2 28 11" xfId="43838" xr:uid="{C1A6719E-2C5F-4560-8B60-91BF58E47401}"/>
    <cellStyle name="Normal 2 3 2 2 28 2" xfId="1561" xr:uid="{AEA689DA-F3BD-47B0-9503-BA804AE454B5}"/>
    <cellStyle name="Normal 2 3 2 2 28 2 10" xfId="44421" xr:uid="{3ECB6B33-099C-431E-A7E1-27926794BA59}"/>
    <cellStyle name="Normal 2 3 2 2 28 2 2" xfId="3941" xr:uid="{5BE5EC3E-A17A-468B-9C69-036C049D1488}"/>
    <cellStyle name="Normal 2 3 2 2 28 2 2 2" xfId="6813" xr:uid="{71C95D20-E77E-4D9B-B3CC-99A49AB4116E}"/>
    <cellStyle name="Normal 2 3 2 2 28 2 2 2 2" xfId="15455" xr:uid="{99983E87-C22C-47DE-8E5E-0B3F22870D04}"/>
    <cellStyle name="Normal 2 3 2 2 28 2 2 2 2 2" xfId="35823" xr:uid="{ADEE7F72-1F82-4618-8FB1-66DCD7C9A470}"/>
    <cellStyle name="Normal 2 3 2 2 28 2 2 2 3" xfId="22242" xr:uid="{AD6F8BE1-8DCF-4416-AE72-E632EE7DD428}"/>
    <cellStyle name="Normal 2 3 2 2 28 2 2 2 3 2" xfId="42610" xr:uid="{BCC0970E-D0E3-45B2-B756-C6FA8F93AB7A}"/>
    <cellStyle name="Normal 2 3 2 2 28 2 2 2 4" xfId="29031" xr:uid="{4C5F6D0B-F186-46D6-8022-0B53ADDD8EF9}"/>
    <cellStyle name="Normal 2 3 2 2 28 2 2 2 5" xfId="49399" xr:uid="{15EB2AAC-6162-4491-B814-8DA070A3A8E5}"/>
    <cellStyle name="Normal 2 3 2 2 28 2 2 3" xfId="12607" xr:uid="{86ED2533-2865-465A-983C-BF76EE5B5A9C}"/>
    <cellStyle name="Normal 2 3 2 2 28 2 2 3 2" xfId="32975" xr:uid="{9F5B0AE2-58BC-479F-89D5-ACC4481F8D5C}"/>
    <cellStyle name="Normal 2 3 2 2 28 2 2 4" xfId="19394" xr:uid="{885C4899-3977-4A58-B817-8E3DABF7A7AA}"/>
    <cellStyle name="Normal 2 3 2 2 28 2 2 4 2" xfId="39762" xr:uid="{AC7516DB-56C5-435D-BCD2-96BF96E93F32}"/>
    <cellStyle name="Normal 2 3 2 2 28 2 2 5" xfId="26183" xr:uid="{52144102-B2C4-4633-8A44-A0EF34C1CB5B}"/>
    <cellStyle name="Normal 2 3 2 2 28 2 2 6" xfId="46551" xr:uid="{02FD57C0-B53C-43C5-9B6D-6FA6FCDA5D14}"/>
    <cellStyle name="Normal 2 3 2 2 28 2 2_Exec Drivers" xfId="9147" xr:uid="{484C150F-8BCF-453B-8D8C-B1A5FE57B603}"/>
    <cellStyle name="Normal 2 3 2 2 28 2 3" xfId="4677" xr:uid="{3018CBA9-52AF-4626-9579-0145D27AD907}"/>
    <cellStyle name="Normal 2 3 2 2 28 2 3 2" xfId="7525" xr:uid="{DF16D046-530D-4ECF-927E-0232645B48FF}"/>
    <cellStyle name="Normal 2 3 2 2 28 2 3 2 2" xfId="16167" xr:uid="{C8FC3C79-2D76-4AE9-BECB-45814596C37D}"/>
    <cellStyle name="Normal 2 3 2 2 28 2 3 2 2 2" xfId="36535" xr:uid="{112E65AC-90BA-47B0-B5FB-690206FA088A}"/>
    <cellStyle name="Normal 2 3 2 2 28 2 3 2 3" xfId="22954" xr:uid="{9AA3328F-D64D-4D12-97F6-CF3CF08A13AF}"/>
    <cellStyle name="Normal 2 3 2 2 28 2 3 2 3 2" xfId="43322" xr:uid="{FBF68340-CBFF-4E53-8B76-8FDD2F54557A}"/>
    <cellStyle name="Normal 2 3 2 2 28 2 3 2 4" xfId="29743" xr:uid="{08EC4DCD-73DE-4B8D-B164-F52D0EAF410F}"/>
    <cellStyle name="Normal 2 3 2 2 28 2 3 2 5" xfId="50111" xr:uid="{70C142B1-F78C-4A09-B4D0-2F13A3D73FB2}"/>
    <cellStyle name="Normal 2 3 2 2 28 2 3 3" xfId="13319" xr:uid="{5BF1283A-2675-49F7-83D8-6D86B6383FDE}"/>
    <cellStyle name="Normal 2 3 2 2 28 2 3 3 2" xfId="33687" xr:uid="{7D42BA36-07B8-4372-81A3-566370AFB2AD}"/>
    <cellStyle name="Normal 2 3 2 2 28 2 3 4" xfId="20106" xr:uid="{B3334D34-FEE8-4113-A85E-2F0017E3DF5B}"/>
    <cellStyle name="Normal 2 3 2 2 28 2 3 4 2" xfId="40474" xr:uid="{8237B5C6-52DC-4C6A-9F5B-8B9B5ECC79DA}"/>
    <cellStyle name="Normal 2 3 2 2 28 2 3 5" xfId="26895" xr:uid="{2D940CEA-8C47-43C1-923B-3AB7F1D1245F}"/>
    <cellStyle name="Normal 2 3 2 2 28 2 3 6" xfId="47263" xr:uid="{F57099C1-F8B1-499A-B9F9-666C776549D9}"/>
    <cellStyle name="Normal 2 3 2 2 28 2 4" xfId="3193" xr:uid="{CC140564-A22B-4D0C-9003-8D8CDE256794}"/>
    <cellStyle name="Normal 2 3 2 2 28 2 4 2" xfId="6101" xr:uid="{E4FB5850-D1AC-4C45-8BE0-1A7F2BE86B2C}"/>
    <cellStyle name="Normal 2 3 2 2 28 2 4 2 2" xfId="14743" xr:uid="{747B9D5F-54E1-4922-9D52-21DA0CC09874}"/>
    <cellStyle name="Normal 2 3 2 2 28 2 4 2 2 2" xfId="35111" xr:uid="{7C3C1B22-97CC-4612-9234-C757BE3BA2D2}"/>
    <cellStyle name="Normal 2 3 2 2 28 2 4 2 3" xfId="21530" xr:uid="{6CBA9F8C-8C43-415B-BC93-1F0D23757A3B}"/>
    <cellStyle name="Normal 2 3 2 2 28 2 4 2 3 2" xfId="41898" xr:uid="{C6C69D47-77D5-48D6-B671-C26E4E1094BC}"/>
    <cellStyle name="Normal 2 3 2 2 28 2 4 2 4" xfId="28319" xr:uid="{0E9DB511-CC08-41F1-817C-175521CE0418}"/>
    <cellStyle name="Normal 2 3 2 2 28 2 4 2 5" xfId="48687" xr:uid="{6301FF1E-C100-45E4-BAC1-BBE611A522CE}"/>
    <cellStyle name="Normal 2 3 2 2 28 2 4 3" xfId="11895" xr:uid="{A6E9F9D2-8565-47CD-B51C-F2D23331902E}"/>
    <cellStyle name="Normal 2 3 2 2 28 2 4 3 2" xfId="32263" xr:uid="{3C21646C-8F2F-4AA7-82A2-4197A940B1D4}"/>
    <cellStyle name="Normal 2 3 2 2 28 2 4 4" xfId="18682" xr:uid="{72D29CC7-9235-41C2-9DC0-83E0D0ECCE27}"/>
    <cellStyle name="Normal 2 3 2 2 28 2 4 4 2" xfId="39050" xr:uid="{FCFA43B1-2B8D-4738-8176-E89827B34F7C}"/>
    <cellStyle name="Normal 2 3 2 2 28 2 4 5" xfId="25471" xr:uid="{AA6ACFAE-9D8F-4F95-AC4E-43990687F762}"/>
    <cellStyle name="Normal 2 3 2 2 28 2 4 6" xfId="45839" xr:uid="{DA01111E-2DC5-4642-BE18-B7F08F52B8A4}"/>
    <cellStyle name="Normal 2 3 2 2 28 2 5" xfId="5389" xr:uid="{EEE6E49E-1CA3-4A33-9907-C79CD882275A}"/>
    <cellStyle name="Normal 2 3 2 2 28 2 5 2" xfId="14031" xr:uid="{27B1CD61-BDA2-4E44-B335-3246AFA378C3}"/>
    <cellStyle name="Normal 2 3 2 2 28 2 5 2 2" xfId="34399" xr:uid="{386E6CEE-84C8-4A6E-8CBD-0452FD60FBB8}"/>
    <cellStyle name="Normal 2 3 2 2 28 2 5 3" xfId="20818" xr:uid="{FF3F55F1-C214-432C-A1F3-8D113EE21CB3}"/>
    <cellStyle name="Normal 2 3 2 2 28 2 5 3 2" xfId="41186" xr:uid="{AB52E6DD-04F7-4D60-B7E8-C8CF34593B2C}"/>
    <cellStyle name="Normal 2 3 2 2 28 2 5 4" xfId="27607" xr:uid="{A4FF623D-0268-496B-9192-94F00815BD52}"/>
    <cellStyle name="Normal 2 3 2 2 28 2 5 5" xfId="47975" xr:uid="{4F1CEF06-5445-4E19-82BB-79DC170BDEA4}"/>
    <cellStyle name="Normal 2 3 2 2 28 2 6" xfId="2444" xr:uid="{2E5506BD-52C1-4099-9A44-1399E6732B2E}"/>
    <cellStyle name="Normal 2 3 2 2 28 2 6 2" xfId="11183" xr:uid="{94B73AED-A827-470E-B40A-A3BE10413DF9}"/>
    <cellStyle name="Normal 2 3 2 2 28 2 6 2 2" xfId="31551" xr:uid="{8C68F2EA-6598-4358-9CF4-8D9459F5E56C}"/>
    <cellStyle name="Normal 2 3 2 2 28 2 6 3" xfId="17970" xr:uid="{719EA5DF-F27C-43BB-A9B6-2BBE3FCE72EA}"/>
    <cellStyle name="Normal 2 3 2 2 28 2 6 3 2" xfId="38338" xr:uid="{DFEF0488-BA5D-4BD2-8BA3-E3CA9A02A107}"/>
    <cellStyle name="Normal 2 3 2 2 28 2 6 4" xfId="24759" xr:uid="{F7AFAF98-10D6-4E76-9056-1E8D90ECD325}"/>
    <cellStyle name="Normal 2 3 2 2 28 2 6 5" xfId="45127" xr:uid="{8A90E371-7C5D-467F-A2FC-4961ADF24D8E}"/>
    <cellStyle name="Normal 2 3 2 2 28 2 7" xfId="10477" xr:uid="{524EC3BC-E379-41A2-BB97-B5C8AE30B2EC}"/>
    <cellStyle name="Normal 2 3 2 2 28 2 7 2" xfId="30845" xr:uid="{E63DA59A-DDA9-4838-987F-EE862E2E0309}"/>
    <cellStyle name="Normal 2 3 2 2 28 2 8" xfId="17264" xr:uid="{BB91CA23-E898-4839-98DF-C4C57C436674}"/>
    <cellStyle name="Normal 2 3 2 2 28 2 8 2" xfId="37632" xr:uid="{CB7D047C-9DD5-47DB-A53B-98F966205B4D}"/>
    <cellStyle name="Normal 2 3 2 2 28 2 9" xfId="24053" xr:uid="{1FD6C5B8-AF84-4321-8E19-D5706F12A921}"/>
    <cellStyle name="Normal 2 3 2 2 28 2_Exec Drivers" xfId="9243" xr:uid="{6D5403EB-6544-4A70-9A49-971934BC3F75}"/>
    <cellStyle name="Normal 2 3 2 2 28 3" xfId="3684" xr:uid="{62F9E83D-E7D1-42B9-89AD-7DC0F34940AC}"/>
    <cellStyle name="Normal 2 3 2 2 28 3 2" xfId="6568" xr:uid="{8BE4A1F0-7634-4484-8A5C-CDA33EE2296A}"/>
    <cellStyle name="Normal 2 3 2 2 28 3 2 2" xfId="15210" xr:uid="{6D4C4FDE-D58F-4DAA-9A46-1C85E06D0656}"/>
    <cellStyle name="Normal 2 3 2 2 28 3 2 2 2" xfId="35578" xr:uid="{606CD763-E26C-4205-AF93-7C777D65B17B}"/>
    <cellStyle name="Normal 2 3 2 2 28 3 2 3" xfId="21997" xr:uid="{E0A54815-AF09-4B1B-B928-566515D047D8}"/>
    <cellStyle name="Normal 2 3 2 2 28 3 2 3 2" xfId="42365" xr:uid="{9118C313-A470-4DC2-B438-1EEBE46DB2AF}"/>
    <cellStyle name="Normal 2 3 2 2 28 3 2 4" xfId="28786" xr:uid="{86A5BED9-F343-4A9A-99FC-967135D8F5D3}"/>
    <cellStyle name="Normal 2 3 2 2 28 3 2 5" xfId="49154" xr:uid="{B271EBE5-D2E6-4656-99B4-8B203745F776}"/>
    <cellStyle name="Normal 2 3 2 2 28 3 3" xfId="12362" xr:uid="{DB49EA7B-B79C-497D-B727-54A5F338826E}"/>
    <cellStyle name="Normal 2 3 2 2 28 3 3 2" xfId="32730" xr:uid="{347EE89F-BB9F-464F-BF40-70136A8E2736}"/>
    <cellStyle name="Normal 2 3 2 2 28 3 4" xfId="19149" xr:uid="{2AF25472-C2A4-454D-9FCC-8A3DD7D65C2F}"/>
    <cellStyle name="Normal 2 3 2 2 28 3 4 2" xfId="39517" xr:uid="{9CC2CE83-B6C6-474A-A165-8F6B8FBCD3E5}"/>
    <cellStyle name="Normal 2 3 2 2 28 3 5" xfId="25938" xr:uid="{6E4E898F-E654-4305-9472-80DB626D14E4}"/>
    <cellStyle name="Normal 2 3 2 2 28 3 6" xfId="46306" xr:uid="{E0F34692-8CB9-4277-B346-753B30A0715E}"/>
    <cellStyle name="Normal 2 3 2 2 28 3_Exec Drivers" xfId="8657" xr:uid="{4A9C3963-7AEA-426D-A9B3-732EEA813FB3}"/>
    <cellStyle name="Normal 2 3 2 2 28 4" xfId="4432" xr:uid="{ABB893C8-B8C1-4E49-B34E-BAA44344571F}"/>
    <cellStyle name="Normal 2 3 2 2 28 4 2" xfId="7280" xr:uid="{223DF30A-91CD-468F-9B72-3D84CB694A53}"/>
    <cellStyle name="Normal 2 3 2 2 28 4 2 2" xfId="15922" xr:uid="{EE89EA37-BE9D-4397-9AB3-FA098AD8F826}"/>
    <cellStyle name="Normal 2 3 2 2 28 4 2 2 2" xfId="36290" xr:uid="{520C0AE0-247C-4FC0-9BBC-A8BA1C8E7444}"/>
    <cellStyle name="Normal 2 3 2 2 28 4 2 3" xfId="22709" xr:uid="{4F4E421B-038E-45A5-A135-B5A8FEFC3C80}"/>
    <cellStyle name="Normal 2 3 2 2 28 4 2 3 2" xfId="43077" xr:uid="{51F25042-6B0C-4D2F-89DC-7B8F11D4F51A}"/>
    <cellStyle name="Normal 2 3 2 2 28 4 2 4" xfId="29498" xr:uid="{F8A4FF54-C451-4D21-9CD7-54FCCF459AFF}"/>
    <cellStyle name="Normal 2 3 2 2 28 4 2 5" xfId="49866" xr:uid="{E6E3C81F-2F13-479D-B1A0-8FB7B007DB97}"/>
    <cellStyle name="Normal 2 3 2 2 28 4 3" xfId="13074" xr:uid="{8E0DEDED-54D9-4FF6-8469-ED4B38AF670C}"/>
    <cellStyle name="Normal 2 3 2 2 28 4 3 2" xfId="33442" xr:uid="{0F1627D4-37CA-4854-9800-AD56764F853D}"/>
    <cellStyle name="Normal 2 3 2 2 28 4 4" xfId="19861" xr:uid="{D6BF903E-01C5-4C4E-A848-75381BECAD8D}"/>
    <cellStyle name="Normal 2 3 2 2 28 4 4 2" xfId="40229" xr:uid="{A02118F8-6881-4195-A5B1-5070A02DD946}"/>
    <cellStyle name="Normal 2 3 2 2 28 4 5" xfId="26650" xr:uid="{AD541748-C400-4CAE-98AB-35A054FD5CA0}"/>
    <cellStyle name="Normal 2 3 2 2 28 4 6" xfId="47018" xr:uid="{5868754A-96EB-49D0-B85E-F3234D6F708C}"/>
    <cellStyle name="Normal 2 3 2 2 28 5" xfId="2936" xr:uid="{5FBFCF60-348D-4639-A89E-DA50712B2F66}"/>
    <cellStyle name="Normal 2 3 2 2 28 5 2" xfId="5856" xr:uid="{ECFABCF5-26FC-45E4-909A-5BFF75AD8BFC}"/>
    <cellStyle name="Normal 2 3 2 2 28 5 2 2" xfId="14498" xr:uid="{509966C4-B310-44CD-A8BA-8FA67F7EB71F}"/>
    <cellStyle name="Normal 2 3 2 2 28 5 2 2 2" xfId="34866" xr:uid="{CE240C4A-0E81-456E-871A-BA89AE64454A}"/>
    <cellStyle name="Normal 2 3 2 2 28 5 2 3" xfId="21285" xr:uid="{2415BED6-5FA2-4103-A246-9611F41EC5D9}"/>
    <cellStyle name="Normal 2 3 2 2 28 5 2 3 2" xfId="41653" xr:uid="{5E5D91A8-5109-4E05-882B-BACC04468D2F}"/>
    <cellStyle name="Normal 2 3 2 2 28 5 2 4" xfId="28074" xr:uid="{93A39C89-AD85-4B5A-956C-52EE4DEFA131}"/>
    <cellStyle name="Normal 2 3 2 2 28 5 2 5" xfId="48442" xr:uid="{783F5491-4CCA-4194-A3CF-BF1D16560480}"/>
    <cellStyle name="Normal 2 3 2 2 28 5 3" xfId="11650" xr:uid="{DA41F253-C9B7-46C9-856E-7AA50E00B94F}"/>
    <cellStyle name="Normal 2 3 2 2 28 5 3 2" xfId="32018" xr:uid="{8CC20229-3873-44E4-9ABC-4FCAD8A4C5DB}"/>
    <cellStyle name="Normal 2 3 2 2 28 5 4" xfId="18437" xr:uid="{22CAACF1-009C-4F35-BC29-9EDEFB9A2BC2}"/>
    <cellStyle name="Normal 2 3 2 2 28 5 4 2" xfId="38805" xr:uid="{412F864B-C8E4-4C67-977B-EAC5ED4DCF2A}"/>
    <cellStyle name="Normal 2 3 2 2 28 5 5" xfId="25226" xr:uid="{56CD9C3B-C1AD-4A03-93FC-B96A8D95B555}"/>
    <cellStyle name="Normal 2 3 2 2 28 5 6" xfId="45594" xr:uid="{56AAB747-67EE-4C3C-90AE-3E164D9F8160}"/>
    <cellStyle name="Normal 2 3 2 2 28 6" xfId="5144" xr:uid="{77B9FF30-F2CD-49D4-95DB-B5D620D23C8F}"/>
    <cellStyle name="Normal 2 3 2 2 28 6 2" xfId="13786" xr:uid="{CD8F3BA7-E35F-4D55-827F-1FD068D55141}"/>
    <cellStyle name="Normal 2 3 2 2 28 6 2 2" xfId="34154" xr:uid="{C6E63741-653C-4D0E-A0FA-04EFCC9FDC0B}"/>
    <cellStyle name="Normal 2 3 2 2 28 6 3" xfId="20573" xr:uid="{A37DE8BF-B13E-47EA-8C19-F6BCE15221E3}"/>
    <cellStyle name="Normal 2 3 2 2 28 6 3 2" xfId="40941" xr:uid="{65771B56-EF72-427A-82D6-CBE02E43AEC4}"/>
    <cellStyle name="Normal 2 3 2 2 28 6 4" xfId="27362" xr:uid="{DE8C3D52-56CC-4492-AE47-4ED05D4FB92E}"/>
    <cellStyle name="Normal 2 3 2 2 28 6 5" xfId="47730" xr:uid="{9F398823-06AC-4D3B-99B8-F893CEEA8C3E}"/>
    <cellStyle name="Normal 2 3 2 2 28 7" xfId="2067" xr:uid="{B5058B51-9CAD-46E5-9B57-4A00697E4EC7}"/>
    <cellStyle name="Normal 2 3 2 2 28 7 2" xfId="10938" xr:uid="{65A17B8C-5E7E-4453-B2A2-787BF2DF7D80}"/>
    <cellStyle name="Normal 2 3 2 2 28 7 2 2" xfId="31306" xr:uid="{FB74768E-9E7A-4800-83BF-85D236C7C077}"/>
    <cellStyle name="Normal 2 3 2 2 28 7 3" xfId="17725" xr:uid="{4AAD3885-5E7C-485A-9BAB-DD5708B1F967}"/>
    <cellStyle name="Normal 2 3 2 2 28 7 3 2" xfId="38093" xr:uid="{A718DAD8-C9AF-4E41-8A68-72E36C897A75}"/>
    <cellStyle name="Normal 2 3 2 2 28 7 4" xfId="24514" xr:uid="{B5397379-D37B-496D-9EC5-8BDE1FCBFAE5}"/>
    <cellStyle name="Normal 2 3 2 2 28 7 5" xfId="44882" xr:uid="{66BFFFC2-7D25-4053-82C6-049103A4A255}"/>
    <cellStyle name="Normal 2 3 2 2 28 8" xfId="9893" xr:uid="{DF783147-F5D9-4E40-93C4-ACE42586C45E}"/>
    <cellStyle name="Normal 2 3 2 2 28 8 2" xfId="30261" xr:uid="{1AEE3AE8-B30C-477C-8936-A3E07A9B926B}"/>
    <cellStyle name="Normal 2 3 2 2 28 9" xfId="16681" xr:uid="{F49B9A5F-22CC-4456-9C44-804A50273906}"/>
    <cellStyle name="Normal 2 3 2 2 28 9 2" xfId="37049" xr:uid="{AFDCDA3F-290A-451C-B7E0-41ACF737373A}"/>
    <cellStyle name="Normal 2 3 2 2 28_Exec Drivers" xfId="2127" xr:uid="{35D89A14-3210-4F9D-8BF8-93E7F1C7FBA8}"/>
    <cellStyle name="Normal 2 3 2 2 29" xfId="359" xr:uid="{B02A0B8C-F949-407E-8131-5B980A929506}"/>
    <cellStyle name="Normal 2 3 2 2 29 10" xfId="23477" xr:uid="{69104375-7FE2-4FFF-9848-AB2D7B91EEDF}"/>
    <cellStyle name="Normal 2 3 2 2 29 11" xfId="43845" xr:uid="{A33A0A9C-E32E-4FB9-8456-2CA9DF03C63F}"/>
    <cellStyle name="Normal 2 3 2 2 29 2" xfId="1568" xr:uid="{51356589-4710-4FAB-AF55-E986B4EA07B4}"/>
    <cellStyle name="Normal 2 3 2 2 29 2 10" xfId="44428" xr:uid="{FC273E23-42E1-49C6-A234-20E41FF12677}"/>
    <cellStyle name="Normal 2 3 2 2 29 2 2" xfId="3934" xr:uid="{640CCB32-8E76-4510-A8E2-1643D3A5E5D1}"/>
    <cellStyle name="Normal 2 3 2 2 29 2 2 2" xfId="6806" xr:uid="{660DCFE1-2577-4E53-8178-18A7CBF3DF72}"/>
    <cellStyle name="Normal 2 3 2 2 29 2 2 2 2" xfId="15448" xr:uid="{37A84EBC-D0B6-4021-AFB6-4B23908842F6}"/>
    <cellStyle name="Normal 2 3 2 2 29 2 2 2 2 2" xfId="35816" xr:uid="{7290E524-7739-4314-B4DA-749EA823285C}"/>
    <cellStyle name="Normal 2 3 2 2 29 2 2 2 3" xfId="22235" xr:uid="{2DEA8551-A324-46A6-BC88-9990EC0C4740}"/>
    <cellStyle name="Normal 2 3 2 2 29 2 2 2 3 2" xfId="42603" xr:uid="{0C542BFB-895C-49B9-8D53-E3ADC324AFD0}"/>
    <cellStyle name="Normal 2 3 2 2 29 2 2 2 4" xfId="29024" xr:uid="{5A1F7F6E-A159-435B-8CE9-7642017E345A}"/>
    <cellStyle name="Normal 2 3 2 2 29 2 2 2 5" xfId="49392" xr:uid="{46F71DB2-4BE8-44B1-8AA9-9EB54AF5DAE8}"/>
    <cellStyle name="Normal 2 3 2 2 29 2 2 3" xfId="12600" xr:uid="{3D45987D-30E0-4A3E-B4FC-70C977245988}"/>
    <cellStyle name="Normal 2 3 2 2 29 2 2 3 2" xfId="32968" xr:uid="{246818C2-AD18-4851-98B6-DFA2775D338F}"/>
    <cellStyle name="Normal 2 3 2 2 29 2 2 4" xfId="19387" xr:uid="{0BF44EBA-57BB-4E94-94CD-E21C3DFF9533}"/>
    <cellStyle name="Normal 2 3 2 2 29 2 2 4 2" xfId="39755" xr:uid="{C2A71619-3E81-47F5-8ED4-43D6998BF05E}"/>
    <cellStyle name="Normal 2 3 2 2 29 2 2 5" xfId="26176" xr:uid="{A06C4072-04B8-42E4-A945-3B95F84424E4}"/>
    <cellStyle name="Normal 2 3 2 2 29 2 2 6" xfId="46544" xr:uid="{FF533C7F-C00D-4D27-A3D0-6330336CEEB8}"/>
    <cellStyle name="Normal 2 3 2 2 29 2 2_Exec Drivers" xfId="9324" xr:uid="{0C91B16E-405A-4ABA-94A4-718B4A484088}"/>
    <cellStyle name="Normal 2 3 2 2 29 2 3" xfId="4670" xr:uid="{03F6CF8A-E12C-4AB4-B2F9-E7953C606D38}"/>
    <cellStyle name="Normal 2 3 2 2 29 2 3 2" xfId="7518" xr:uid="{DB5581BD-2381-4B0E-BC79-187891D14FDC}"/>
    <cellStyle name="Normal 2 3 2 2 29 2 3 2 2" xfId="16160" xr:uid="{FD903B0B-4627-4FC2-8D83-2CF9DA422BB8}"/>
    <cellStyle name="Normal 2 3 2 2 29 2 3 2 2 2" xfId="36528" xr:uid="{7C1174E1-0764-4B9E-B58E-1C7D18B31732}"/>
    <cellStyle name="Normal 2 3 2 2 29 2 3 2 3" xfId="22947" xr:uid="{FC7F246A-41C3-412C-BC2D-C2E91A9B17C6}"/>
    <cellStyle name="Normal 2 3 2 2 29 2 3 2 3 2" xfId="43315" xr:uid="{10846E9B-3492-40FE-AFF4-775FEC602241}"/>
    <cellStyle name="Normal 2 3 2 2 29 2 3 2 4" xfId="29736" xr:uid="{CCB75BF5-E1FB-4054-AC79-172B41C86237}"/>
    <cellStyle name="Normal 2 3 2 2 29 2 3 2 5" xfId="50104" xr:uid="{B8C0D786-18FD-4DC4-9346-7639FEBF9A3B}"/>
    <cellStyle name="Normal 2 3 2 2 29 2 3 3" xfId="13312" xr:uid="{38EDDC4F-588D-4312-B386-312242A56DB7}"/>
    <cellStyle name="Normal 2 3 2 2 29 2 3 3 2" xfId="33680" xr:uid="{80D54398-AC35-4E33-9129-D0A803DDB4D9}"/>
    <cellStyle name="Normal 2 3 2 2 29 2 3 4" xfId="20099" xr:uid="{76521454-8848-40B6-9594-8E5A11613370}"/>
    <cellStyle name="Normal 2 3 2 2 29 2 3 4 2" xfId="40467" xr:uid="{288710F9-117B-4DB0-871E-9C96A1932F84}"/>
    <cellStyle name="Normal 2 3 2 2 29 2 3 5" xfId="26888" xr:uid="{7CFF7B9C-4D8E-450F-AE04-E205325CA778}"/>
    <cellStyle name="Normal 2 3 2 2 29 2 3 6" xfId="47256" xr:uid="{30C1A94C-A032-4D53-8A93-EE3F04686648}"/>
    <cellStyle name="Normal 2 3 2 2 29 2 4" xfId="3186" xr:uid="{1533DC27-4C0E-451C-BDCD-9BE3E7F07D6F}"/>
    <cellStyle name="Normal 2 3 2 2 29 2 4 2" xfId="6094" xr:uid="{A5586475-132F-4C84-BBB3-A6B0CACF1A28}"/>
    <cellStyle name="Normal 2 3 2 2 29 2 4 2 2" xfId="14736" xr:uid="{968BBE84-5064-45CF-85ED-A48381DA53D9}"/>
    <cellStyle name="Normal 2 3 2 2 29 2 4 2 2 2" xfId="35104" xr:uid="{51AA3004-750C-4FC8-948B-FFBAFA8D411A}"/>
    <cellStyle name="Normal 2 3 2 2 29 2 4 2 3" xfId="21523" xr:uid="{80A9FB25-F51C-4763-B8D6-CC467D3AD4F6}"/>
    <cellStyle name="Normal 2 3 2 2 29 2 4 2 3 2" xfId="41891" xr:uid="{FFA4CC9B-D2F4-4150-B81C-9861E3FC2689}"/>
    <cellStyle name="Normal 2 3 2 2 29 2 4 2 4" xfId="28312" xr:uid="{B804C685-B552-4BEE-B595-E3ECEF72C130}"/>
    <cellStyle name="Normal 2 3 2 2 29 2 4 2 5" xfId="48680" xr:uid="{94920FAD-918F-4272-9E3C-B700F44CDCC6}"/>
    <cellStyle name="Normal 2 3 2 2 29 2 4 3" xfId="11888" xr:uid="{6BB965E3-6010-4DDB-AAA5-583EBC815DC7}"/>
    <cellStyle name="Normal 2 3 2 2 29 2 4 3 2" xfId="32256" xr:uid="{E6786BCC-5D09-4D15-89BB-9F54E46F6F75}"/>
    <cellStyle name="Normal 2 3 2 2 29 2 4 4" xfId="18675" xr:uid="{421803E1-B923-497E-925B-1528640EBE67}"/>
    <cellStyle name="Normal 2 3 2 2 29 2 4 4 2" xfId="39043" xr:uid="{CCF7B548-2C6A-49EF-86DB-9A47EB719F66}"/>
    <cellStyle name="Normal 2 3 2 2 29 2 4 5" xfId="25464" xr:uid="{8BF537DF-6884-4CB7-8001-BF72B4C5CAD6}"/>
    <cellStyle name="Normal 2 3 2 2 29 2 4 6" xfId="45832" xr:uid="{509987E2-F19A-46FB-96CF-C6869D65F53C}"/>
    <cellStyle name="Normal 2 3 2 2 29 2 5" xfId="5382" xr:uid="{37A47003-B25A-4E22-A779-C25124C3F209}"/>
    <cellStyle name="Normal 2 3 2 2 29 2 5 2" xfId="14024" xr:uid="{45098F3F-14FB-4373-900E-A48B249C547C}"/>
    <cellStyle name="Normal 2 3 2 2 29 2 5 2 2" xfId="34392" xr:uid="{10374F66-D295-441E-9DA4-4F81F2B28BF8}"/>
    <cellStyle name="Normal 2 3 2 2 29 2 5 3" xfId="20811" xr:uid="{FE21C53A-8225-4317-B425-11AE1F048C4C}"/>
    <cellStyle name="Normal 2 3 2 2 29 2 5 3 2" xfId="41179" xr:uid="{AA86ED98-12A8-491A-B21B-1F0085F8F0BC}"/>
    <cellStyle name="Normal 2 3 2 2 29 2 5 4" xfId="27600" xr:uid="{90D8870E-BA58-4B00-8485-DAD70407B904}"/>
    <cellStyle name="Normal 2 3 2 2 29 2 5 5" xfId="47968" xr:uid="{15FCBE73-4505-460B-B5D3-1C719C46B9C7}"/>
    <cellStyle name="Normal 2 3 2 2 29 2 6" xfId="2437" xr:uid="{5980B6ED-8C98-4A5A-9890-FBB007A1C591}"/>
    <cellStyle name="Normal 2 3 2 2 29 2 6 2" xfId="11176" xr:uid="{ADB9C60A-E02C-4CDF-9434-D10CC8D5268A}"/>
    <cellStyle name="Normal 2 3 2 2 29 2 6 2 2" xfId="31544" xr:uid="{383BFF7E-088E-4DF3-9683-773E84455D68}"/>
    <cellStyle name="Normal 2 3 2 2 29 2 6 3" xfId="17963" xr:uid="{A8B67C8E-D283-4665-8985-17542AB33463}"/>
    <cellStyle name="Normal 2 3 2 2 29 2 6 3 2" xfId="38331" xr:uid="{72C84C1E-6065-4831-949F-A407E4E95C4C}"/>
    <cellStyle name="Normal 2 3 2 2 29 2 6 4" xfId="24752" xr:uid="{EFFED81D-2DA3-41EA-9245-BFD5E54A94A6}"/>
    <cellStyle name="Normal 2 3 2 2 29 2 6 5" xfId="45120" xr:uid="{E45D77B9-BDBC-484C-B84A-D275D524712D}"/>
    <cellStyle name="Normal 2 3 2 2 29 2 7" xfId="10484" xr:uid="{4F24B157-16E4-4FF2-BA54-0A8B839D0E7E}"/>
    <cellStyle name="Normal 2 3 2 2 29 2 7 2" xfId="30852" xr:uid="{82EE7270-6F16-4EC4-A895-EAF646BD09A4}"/>
    <cellStyle name="Normal 2 3 2 2 29 2 8" xfId="17271" xr:uid="{2AFE54EB-48B7-4E24-9EEF-EBC65A390FDB}"/>
    <cellStyle name="Normal 2 3 2 2 29 2 8 2" xfId="37639" xr:uid="{4455EFC4-CAC8-41D7-9316-4F152E82DE94}"/>
    <cellStyle name="Normal 2 3 2 2 29 2 9" xfId="24060" xr:uid="{EDDDC622-591F-4296-9BAB-FA2778FCE794}"/>
    <cellStyle name="Normal 2 3 2 2 29 2_Exec Drivers" xfId="9309" xr:uid="{FD99C453-7FA0-4404-A66C-F7B6CE8A2F12}"/>
    <cellStyle name="Normal 2 3 2 2 29 3" xfId="3685" xr:uid="{14635A7D-85EE-4DA4-B341-9C9A0D2F436D}"/>
    <cellStyle name="Normal 2 3 2 2 29 3 2" xfId="6569" xr:uid="{B4A24FF2-BD27-4F73-90AA-46C6AB9383B9}"/>
    <cellStyle name="Normal 2 3 2 2 29 3 2 2" xfId="15211" xr:uid="{55030721-BA5E-4692-8B54-443C1519CBE0}"/>
    <cellStyle name="Normal 2 3 2 2 29 3 2 2 2" xfId="35579" xr:uid="{A5AA9D53-CAEB-4141-87E8-1055BE10756B}"/>
    <cellStyle name="Normal 2 3 2 2 29 3 2 3" xfId="21998" xr:uid="{ECA22CC7-CB05-4A7D-950F-83A3D0A12A94}"/>
    <cellStyle name="Normal 2 3 2 2 29 3 2 3 2" xfId="42366" xr:uid="{6C4B87C6-AA2F-415A-80C5-F66D17C17D44}"/>
    <cellStyle name="Normal 2 3 2 2 29 3 2 4" xfId="28787" xr:uid="{BB3659BF-B6D9-42F1-9B29-0B4222BEE02D}"/>
    <cellStyle name="Normal 2 3 2 2 29 3 2 5" xfId="49155" xr:uid="{5352C375-329E-4709-B267-2268B01D141C}"/>
    <cellStyle name="Normal 2 3 2 2 29 3 3" xfId="12363" xr:uid="{85D6835A-97FF-4130-8AC4-E4E16E6DB41F}"/>
    <cellStyle name="Normal 2 3 2 2 29 3 3 2" xfId="32731" xr:uid="{144BE7F0-53FA-4DCE-AE1F-9E0154F299F5}"/>
    <cellStyle name="Normal 2 3 2 2 29 3 4" xfId="19150" xr:uid="{E09736D0-AD07-4A5B-B267-66EE7F61863F}"/>
    <cellStyle name="Normal 2 3 2 2 29 3 4 2" xfId="39518" xr:uid="{BB13BB98-EC0E-4CFE-8F1B-0C681A523152}"/>
    <cellStyle name="Normal 2 3 2 2 29 3 5" xfId="25939" xr:uid="{FD2AD917-2D6B-47FC-9C6A-CB62DF12296B}"/>
    <cellStyle name="Normal 2 3 2 2 29 3 6" xfId="46307" xr:uid="{9F5CBC9D-D6A1-45DA-B74F-1CF69B496CA0}"/>
    <cellStyle name="Normal 2 3 2 2 29 3_Exec Drivers" xfId="8564" xr:uid="{BE45A6F8-1311-4C17-8D89-2D2209D5264E}"/>
    <cellStyle name="Normal 2 3 2 2 29 4" xfId="4433" xr:uid="{7A59D08A-A93D-4EF8-B72C-FB8B809BFE98}"/>
    <cellStyle name="Normal 2 3 2 2 29 4 2" xfId="7281" xr:uid="{50719D79-F211-466A-B4AC-77FBABB09C2F}"/>
    <cellStyle name="Normal 2 3 2 2 29 4 2 2" xfId="15923" xr:uid="{2348B3D8-7875-4156-B1CD-F8B6A4CFA81F}"/>
    <cellStyle name="Normal 2 3 2 2 29 4 2 2 2" xfId="36291" xr:uid="{6BC4145C-286D-46AC-B132-509742E475D8}"/>
    <cellStyle name="Normal 2 3 2 2 29 4 2 3" xfId="22710" xr:uid="{B0A36CE7-9143-49C4-B3E1-0E624A90FD31}"/>
    <cellStyle name="Normal 2 3 2 2 29 4 2 3 2" xfId="43078" xr:uid="{1E78A48D-8A19-4B2D-8292-35C599CBA270}"/>
    <cellStyle name="Normal 2 3 2 2 29 4 2 4" xfId="29499" xr:uid="{64319205-4D09-41C9-A671-F7C3D5FAEC34}"/>
    <cellStyle name="Normal 2 3 2 2 29 4 2 5" xfId="49867" xr:uid="{E8933270-A388-4E5D-AC34-8D7978C6CCF5}"/>
    <cellStyle name="Normal 2 3 2 2 29 4 3" xfId="13075" xr:uid="{4FDD0E54-2B4A-496E-8337-7FF5C3C53F8D}"/>
    <cellStyle name="Normal 2 3 2 2 29 4 3 2" xfId="33443" xr:uid="{4A8D37F9-C4AF-4556-B61E-1E2E973C62EE}"/>
    <cellStyle name="Normal 2 3 2 2 29 4 4" xfId="19862" xr:uid="{83407979-A501-4745-A9E2-1052AE0852E3}"/>
    <cellStyle name="Normal 2 3 2 2 29 4 4 2" xfId="40230" xr:uid="{4E65AE1A-F373-47AC-BA79-96BD8012F770}"/>
    <cellStyle name="Normal 2 3 2 2 29 4 5" xfId="26651" xr:uid="{D4CA2F02-1EB2-4D46-9FEF-6AC2AA243746}"/>
    <cellStyle name="Normal 2 3 2 2 29 4 6" xfId="47019" xr:uid="{779B1466-854B-4348-ABDE-724325C486A8}"/>
    <cellStyle name="Normal 2 3 2 2 29 5" xfId="2937" xr:uid="{BF8E1D53-5737-41D3-9825-BAB6435DB7A1}"/>
    <cellStyle name="Normal 2 3 2 2 29 5 2" xfId="5857" xr:uid="{EBEFFA1C-D49E-4D8D-8F39-D56B2ACEA8D7}"/>
    <cellStyle name="Normal 2 3 2 2 29 5 2 2" xfId="14499" xr:uid="{573EE732-D300-4C00-9D2D-D82299E62E50}"/>
    <cellStyle name="Normal 2 3 2 2 29 5 2 2 2" xfId="34867" xr:uid="{EB29A723-A8F8-4C2E-8515-77BFB2A20574}"/>
    <cellStyle name="Normal 2 3 2 2 29 5 2 3" xfId="21286" xr:uid="{1C1C3EE5-5E58-4CAE-9D72-7A733B9C7E56}"/>
    <cellStyle name="Normal 2 3 2 2 29 5 2 3 2" xfId="41654" xr:uid="{C35A9353-E1A3-4486-86FC-48EEBDC52641}"/>
    <cellStyle name="Normal 2 3 2 2 29 5 2 4" xfId="28075" xr:uid="{EC7F0244-E539-4D18-8923-C3C4A85F8584}"/>
    <cellStyle name="Normal 2 3 2 2 29 5 2 5" xfId="48443" xr:uid="{BBE4D669-4DB7-41E6-87E4-FD89A834EC3C}"/>
    <cellStyle name="Normal 2 3 2 2 29 5 3" xfId="11651" xr:uid="{0144ED36-6F2A-4C99-8370-7B2A844F9B66}"/>
    <cellStyle name="Normal 2 3 2 2 29 5 3 2" xfId="32019" xr:uid="{209A7246-D495-4A92-817A-1E3B1D033557}"/>
    <cellStyle name="Normal 2 3 2 2 29 5 4" xfId="18438" xr:uid="{C7478FA1-5B4D-4487-B954-358EB836F138}"/>
    <cellStyle name="Normal 2 3 2 2 29 5 4 2" xfId="38806" xr:uid="{A60F0E65-1FA8-4DA9-A020-F190A6EF324D}"/>
    <cellStyle name="Normal 2 3 2 2 29 5 5" xfId="25227" xr:uid="{EE220137-33CA-4FA9-BF83-FEB18221A0DA}"/>
    <cellStyle name="Normal 2 3 2 2 29 5 6" xfId="45595" xr:uid="{195650CA-38C6-4956-8CCA-591F4190BD25}"/>
    <cellStyle name="Normal 2 3 2 2 29 6" xfId="5145" xr:uid="{CACC5575-0E92-41DC-BF91-A1CED4C3B817}"/>
    <cellStyle name="Normal 2 3 2 2 29 6 2" xfId="13787" xr:uid="{AFC07588-B33E-4D52-B066-681B9AA073D3}"/>
    <cellStyle name="Normal 2 3 2 2 29 6 2 2" xfId="34155" xr:uid="{76C7C316-2259-4E4E-BBD1-56BFD626A8D2}"/>
    <cellStyle name="Normal 2 3 2 2 29 6 3" xfId="20574" xr:uid="{904ECFBF-8886-46BA-9E50-514980F05186}"/>
    <cellStyle name="Normal 2 3 2 2 29 6 3 2" xfId="40942" xr:uid="{6DFC9084-A643-4142-81E4-012BF3C8C6FE}"/>
    <cellStyle name="Normal 2 3 2 2 29 6 4" xfId="27363" xr:uid="{C1A921C0-1F8F-4AE4-867D-EE5EB73D1157}"/>
    <cellStyle name="Normal 2 3 2 2 29 6 5" xfId="47731" xr:uid="{81615BA3-2DC9-4A6A-9B97-CB14AD2E7FFD}"/>
    <cellStyle name="Normal 2 3 2 2 29 7" xfId="2068" xr:uid="{582C5C76-146D-4885-9376-2DE2160CC7EC}"/>
    <cellStyle name="Normal 2 3 2 2 29 7 2" xfId="10939" xr:uid="{CE05CF44-1BD3-4314-97F6-9FC193860A19}"/>
    <cellStyle name="Normal 2 3 2 2 29 7 2 2" xfId="31307" xr:uid="{99EA2030-E4DA-4645-B87B-2243C87DD678}"/>
    <cellStyle name="Normal 2 3 2 2 29 7 3" xfId="17726" xr:uid="{EF052C0C-E3F4-47D0-84A5-A5AD3A2D1C50}"/>
    <cellStyle name="Normal 2 3 2 2 29 7 3 2" xfId="38094" xr:uid="{7419979E-6065-4A6D-A847-5492BE5060A2}"/>
    <cellStyle name="Normal 2 3 2 2 29 7 4" xfId="24515" xr:uid="{7E16121E-764A-4FDF-83DE-7A1AB19BE336}"/>
    <cellStyle name="Normal 2 3 2 2 29 7 5" xfId="44883" xr:uid="{A4DE6923-5232-4B3F-9CA8-3302042A3CCC}"/>
    <cellStyle name="Normal 2 3 2 2 29 8" xfId="9900" xr:uid="{DB39228F-C81F-49E9-BD57-FCF3D2293FED}"/>
    <cellStyle name="Normal 2 3 2 2 29 8 2" xfId="30268" xr:uid="{49EB3D39-EC5F-4C5B-831A-12ADD135E090}"/>
    <cellStyle name="Normal 2 3 2 2 29 9" xfId="16688" xr:uid="{D53B7214-063F-4163-8DD5-16664FFD3AEE}"/>
    <cellStyle name="Normal 2 3 2 2 29 9 2" xfId="37056" xr:uid="{15707126-CC8A-45ED-9206-133D7538C156}"/>
    <cellStyle name="Normal 2 3 2 2 29_Exec Drivers" xfId="8571" xr:uid="{A27E124A-D191-490B-8AB3-A306D4EA239F}"/>
    <cellStyle name="Normal 2 3 2 2 3" xfId="78" xr:uid="{2F4FA51A-89FA-431E-823F-D727203CB082}"/>
    <cellStyle name="Normal 2 3 2 2 3 10" xfId="23326" xr:uid="{E3B3FF27-8562-4CC8-A878-2E207A9F0A05}"/>
    <cellStyle name="Normal 2 3 2 2 3 11" xfId="43694" xr:uid="{E807699C-78C6-4DFA-AE5C-9F9BD2637C7C}"/>
    <cellStyle name="Normal 2 3 2 2 3 2" xfId="1417" xr:uid="{66FFD7DB-9CE9-466E-B987-C30BAD7B98D0}"/>
    <cellStyle name="Normal 2 3 2 2 3 2 10" xfId="44277" xr:uid="{27A6C947-B906-47EF-852C-C147B66D574A}"/>
    <cellStyle name="Normal 2 3 2 2 3 2 2" xfId="4102" xr:uid="{F35C9027-C774-44A8-A680-2B34F2EE56EB}"/>
    <cellStyle name="Normal 2 3 2 2 3 2 2 2" xfId="6956" xr:uid="{42EDC43F-8C71-4015-A302-71E9F83461E8}"/>
    <cellStyle name="Normal 2 3 2 2 3 2 2 2 2" xfId="15598" xr:uid="{D7B25931-E432-470F-9A1E-F5A4C699AD2C}"/>
    <cellStyle name="Normal 2 3 2 2 3 2 2 2 2 2" xfId="35966" xr:uid="{23858089-118D-4F86-AACD-E07945DC67A7}"/>
    <cellStyle name="Normal 2 3 2 2 3 2 2 2 3" xfId="22385" xr:uid="{2D992F14-9938-494F-9A64-997CAD8F9402}"/>
    <cellStyle name="Normal 2 3 2 2 3 2 2 2 3 2" xfId="42753" xr:uid="{D4036CBC-41F9-4963-9B9C-C07127E5DE07}"/>
    <cellStyle name="Normal 2 3 2 2 3 2 2 2 4" xfId="29174" xr:uid="{142A8502-BA75-4C31-9CEC-7CDFA7B3DBA3}"/>
    <cellStyle name="Normal 2 3 2 2 3 2 2 2 5" xfId="49542" xr:uid="{A707593C-6A4E-43B3-8AC5-15598C259D61}"/>
    <cellStyle name="Normal 2 3 2 2 3 2 2 3" xfId="12750" xr:uid="{9CCA6B05-56B0-47E7-B415-ED4E13A85CF1}"/>
    <cellStyle name="Normal 2 3 2 2 3 2 2 3 2" xfId="33118" xr:uid="{7BB1572E-A081-415F-88C8-F8112C7D0361}"/>
    <cellStyle name="Normal 2 3 2 2 3 2 2 4" xfId="19537" xr:uid="{0028B342-DF39-4CB6-95FC-A0D1A1EA0D87}"/>
    <cellStyle name="Normal 2 3 2 2 3 2 2 4 2" xfId="39905" xr:uid="{34DAAF63-6400-4733-AACE-F52BCC41374F}"/>
    <cellStyle name="Normal 2 3 2 2 3 2 2 5" xfId="26326" xr:uid="{08B694A9-21D0-4A57-B009-C3BBAA823403}"/>
    <cellStyle name="Normal 2 3 2 2 3 2 2 6" xfId="46694" xr:uid="{937AEDF0-F148-4CF4-B955-9BDABD7FB52F}"/>
    <cellStyle name="Normal 2 3 2 2 3 2 2_Exec Drivers" xfId="8250" xr:uid="{B7F42FF2-5584-49D1-A988-F8C94D8B641D}"/>
    <cellStyle name="Normal 2 3 2 2 3 2 3" xfId="4820" xr:uid="{6022D2B4-8E06-4F08-8788-D9EDAB72AA9B}"/>
    <cellStyle name="Normal 2 3 2 2 3 2 3 2" xfId="7668" xr:uid="{841370F6-C9D8-44C1-85E6-2EEC6E129784}"/>
    <cellStyle name="Normal 2 3 2 2 3 2 3 2 2" xfId="16310" xr:uid="{6D100D31-EFC0-4CAB-8588-8C6860A7EC42}"/>
    <cellStyle name="Normal 2 3 2 2 3 2 3 2 2 2" xfId="36678" xr:uid="{80C72B12-4B02-462E-B978-7F617802F7EA}"/>
    <cellStyle name="Normal 2 3 2 2 3 2 3 2 3" xfId="23097" xr:uid="{7843A638-4B89-45F9-BC24-FDBB241846A8}"/>
    <cellStyle name="Normal 2 3 2 2 3 2 3 2 3 2" xfId="43465" xr:uid="{24AB2058-DC7D-4A36-AD45-8A227F7BD35E}"/>
    <cellStyle name="Normal 2 3 2 2 3 2 3 2 4" xfId="29886" xr:uid="{A468819C-5E16-4BB4-B499-1040EE4716A9}"/>
    <cellStyle name="Normal 2 3 2 2 3 2 3 2 5" xfId="50254" xr:uid="{0B0DC18C-8778-4444-83FD-09198551E0B7}"/>
    <cellStyle name="Normal 2 3 2 2 3 2 3 3" xfId="13462" xr:uid="{E66815B7-C3E7-437E-B482-532272185BAE}"/>
    <cellStyle name="Normal 2 3 2 2 3 2 3 3 2" xfId="33830" xr:uid="{5B0A31C8-C839-47D0-B059-42FA33899D23}"/>
    <cellStyle name="Normal 2 3 2 2 3 2 3 4" xfId="20249" xr:uid="{9ED25690-6D41-4919-A7FF-6AECE2B4B777}"/>
    <cellStyle name="Normal 2 3 2 2 3 2 3 4 2" xfId="40617" xr:uid="{C6AC7B0B-8277-4288-A048-C1CB75B6A234}"/>
    <cellStyle name="Normal 2 3 2 2 3 2 3 5" xfId="27038" xr:uid="{581BE892-4DFF-441F-B07D-3B2DA5D6237B}"/>
    <cellStyle name="Normal 2 3 2 2 3 2 3 6" xfId="47406" xr:uid="{DF276144-1600-40BE-84A4-4FAA180BAC02}"/>
    <cellStyle name="Normal 2 3 2 2 3 2 4" xfId="3354" xr:uid="{A7B63297-3841-4721-A45B-CFA755D29E8D}"/>
    <cellStyle name="Normal 2 3 2 2 3 2 4 2" xfId="6244" xr:uid="{F78A9A81-2C2F-40F0-A123-37BDD74911C7}"/>
    <cellStyle name="Normal 2 3 2 2 3 2 4 2 2" xfId="14886" xr:uid="{0BEE6670-9329-44B6-BD13-7381ABDD1C36}"/>
    <cellStyle name="Normal 2 3 2 2 3 2 4 2 2 2" xfId="35254" xr:uid="{7CCC12B2-2B9F-465A-8A3C-FD6EC1FEAC5D}"/>
    <cellStyle name="Normal 2 3 2 2 3 2 4 2 3" xfId="21673" xr:uid="{AFE83DDC-D7E5-40C4-8A60-020158A5CDE1}"/>
    <cellStyle name="Normal 2 3 2 2 3 2 4 2 3 2" xfId="42041" xr:uid="{8B0E5836-4A7C-41C8-8512-A72D68243F34}"/>
    <cellStyle name="Normal 2 3 2 2 3 2 4 2 4" xfId="28462" xr:uid="{2310D7EC-9DD6-4886-AC9F-CC7044DDE6B1}"/>
    <cellStyle name="Normal 2 3 2 2 3 2 4 2 5" xfId="48830" xr:uid="{2FC74038-A944-4025-98E4-65892B1D1F79}"/>
    <cellStyle name="Normal 2 3 2 2 3 2 4 3" xfId="12038" xr:uid="{46A611B8-9E72-42DC-BE41-F1166BF5BB1D}"/>
    <cellStyle name="Normal 2 3 2 2 3 2 4 3 2" xfId="32406" xr:uid="{6B121DB6-E3B8-4A9A-8F04-099283B1178D}"/>
    <cellStyle name="Normal 2 3 2 2 3 2 4 4" xfId="18825" xr:uid="{353E5643-AF28-4FB1-B99B-0373004911DB}"/>
    <cellStyle name="Normal 2 3 2 2 3 2 4 4 2" xfId="39193" xr:uid="{BAB13FCC-70CC-4D6B-9D31-4E43744F2AEB}"/>
    <cellStyle name="Normal 2 3 2 2 3 2 4 5" xfId="25614" xr:uid="{36BE1C1C-AA62-467A-9AB4-BE6FD1B8A89F}"/>
    <cellStyle name="Normal 2 3 2 2 3 2 4 6" xfId="45982" xr:uid="{B8B8AA22-3AC7-4C83-A307-5098626D4710}"/>
    <cellStyle name="Normal 2 3 2 2 3 2 5" xfId="5532" xr:uid="{F641638B-0CF5-4FC4-9AC3-36C456150264}"/>
    <cellStyle name="Normal 2 3 2 2 3 2 5 2" xfId="14174" xr:uid="{0ED8C71B-7819-4E7A-97B0-EE476C9280C5}"/>
    <cellStyle name="Normal 2 3 2 2 3 2 5 2 2" xfId="34542" xr:uid="{9F590F72-4CB0-4924-9C7F-B14E7D5BE61A}"/>
    <cellStyle name="Normal 2 3 2 2 3 2 5 3" xfId="20961" xr:uid="{66F9F83C-E65E-48BC-A4B9-D98A31C87389}"/>
    <cellStyle name="Normal 2 3 2 2 3 2 5 3 2" xfId="41329" xr:uid="{DD297066-3DEA-46A7-BEE2-CD4D75AD1F57}"/>
    <cellStyle name="Normal 2 3 2 2 3 2 5 4" xfId="27750" xr:uid="{BA4AE807-BF24-418F-AF91-553EDDBBD3A6}"/>
    <cellStyle name="Normal 2 3 2 2 3 2 5 5" xfId="48118" xr:uid="{0E2E6CC4-7726-4554-B397-11A1466F80F4}"/>
    <cellStyle name="Normal 2 3 2 2 3 2 6" xfId="2605" xr:uid="{94D79F09-CA25-40DD-9CA3-6883B691E22D}"/>
    <cellStyle name="Normal 2 3 2 2 3 2 6 2" xfId="11326" xr:uid="{679C4A1D-B8D6-4CE4-978B-8DAAE531C241}"/>
    <cellStyle name="Normal 2 3 2 2 3 2 6 2 2" xfId="31694" xr:uid="{F3891872-7439-49B7-8C4D-8F057F363805}"/>
    <cellStyle name="Normal 2 3 2 2 3 2 6 3" xfId="18113" xr:uid="{5C796D25-7FA6-41A1-A8F3-124DCBCC42A1}"/>
    <cellStyle name="Normal 2 3 2 2 3 2 6 3 2" xfId="38481" xr:uid="{7FC36241-7EE4-43CD-8107-E4C9AD510BB3}"/>
    <cellStyle name="Normal 2 3 2 2 3 2 6 4" xfId="24902" xr:uid="{6D85119F-1BD1-47AB-8053-EA70DDAAD382}"/>
    <cellStyle name="Normal 2 3 2 2 3 2 6 5" xfId="45270" xr:uid="{454E3D4A-547E-4F9D-ACE1-4C472A180DD2}"/>
    <cellStyle name="Normal 2 3 2 2 3 2 7" xfId="10333" xr:uid="{9F0F42A8-E5B8-4CF7-9C50-04A0D9999FC1}"/>
    <cellStyle name="Normal 2 3 2 2 3 2 7 2" xfId="30701" xr:uid="{1577D053-CA29-4F98-87C8-4695344C6B2B}"/>
    <cellStyle name="Normal 2 3 2 2 3 2 8" xfId="17120" xr:uid="{243C7D3C-ACE2-471D-A516-61F795D94DE0}"/>
    <cellStyle name="Normal 2 3 2 2 3 2 8 2" xfId="37488" xr:uid="{C977ABAD-DFA4-4AD1-BD9A-16FD2F714EB6}"/>
    <cellStyle name="Normal 2 3 2 2 3 2 9" xfId="23909" xr:uid="{41DB5D51-36EB-4F0D-8AAC-7DD0509E2B72}"/>
    <cellStyle name="Normal 2 3 2 2 3 2_Exec Drivers" xfId="8937" xr:uid="{CBB6C0BD-796F-4EB0-A7D2-DAAAE3468167}"/>
    <cellStyle name="Normal 2 3 2 2 3 3" xfId="3686" xr:uid="{1C3CB894-32D6-4F33-AE2E-4B1B95E2CD04}"/>
    <cellStyle name="Normal 2 3 2 2 3 3 2" xfId="6570" xr:uid="{5DD3E6BA-8BDA-4445-B810-9B0DBA2B1E14}"/>
    <cellStyle name="Normal 2 3 2 2 3 3 2 2" xfId="15212" xr:uid="{D6AA1785-D590-42CA-AF1B-BCD8048A48C7}"/>
    <cellStyle name="Normal 2 3 2 2 3 3 2 2 2" xfId="35580" xr:uid="{CBDD84D1-3D86-4482-8168-765B174C72EA}"/>
    <cellStyle name="Normal 2 3 2 2 3 3 2 3" xfId="21999" xr:uid="{142D6A2A-4F03-402F-B59E-31826FA31B56}"/>
    <cellStyle name="Normal 2 3 2 2 3 3 2 3 2" xfId="42367" xr:uid="{39FEE710-AB5D-4576-B1CF-1B4CCB1D997A}"/>
    <cellStyle name="Normal 2 3 2 2 3 3 2 4" xfId="28788" xr:uid="{E2D0919C-8D4E-4A23-B4FD-463FF7900667}"/>
    <cellStyle name="Normal 2 3 2 2 3 3 2 5" xfId="49156" xr:uid="{09A8B0CE-A46B-4F9C-9E2B-1C3326EC1FAE}"/>
    <cellStyle name="Normal 2 3 2 2 3 3 3" xfId="12364" xr:uid="{F47F6789-7AF1-4DBA-810F-995E2A9D91BF}"/>
    <cellStyle name="Normal 2 3 2 2 3 3 3 2" xfId="32732" xr:uid="{EEE96C1D-71DB-475B-BEC8-2949689B31EB}"/>
    <cellStyle name="Normal 2 3 2 2 3 3 4" xfId="19151" xr:uid="{EB88CDDD-6D34-48A5-9F5F-948CBFDD204C}"/>
    <cellStyle name="Normal 2 3 2 2 3 3 4 2" xfId="39519" xr:uid="{7822FB9B-E05F-4473-9648-9AE51254DA6A}"/>
    <cellStyle name="Normal 2 3 2 2 3 3 5" xfId="25940" xr:uid="{BCAFC9C7-3D76-4589-AF25-3787180D4635}"/>
    <cellStyle name="Normal 2 3 2 2 3 3 6" xfId="46308" xr:uid="{811985CE-26D1-4A3F-9555-BF1133E554E0}"/>
    <cellStyle name="Normal 2 3 2 2 3 3_Exec Drivers" xfId="1931" xr:uid="{59D7F166-8804-42F4-B22E-1A646D1B9A8D}"/>
    <cellStyle name="Normal 2 3 2 2 3 4" xfId="4434" xr:uid="{84694DFF-1B8E-45F1-9E92-A73C90F5D56A}"/>
    <cellStyle name="Normal 2 3 2 2 3 4 2" xfId="7282" xr:uid="{879084BA-2487-4859-B62A-077D9764A2BE}"/>
    <cellStyle name="Normal 2 3 2 2 3 4 2 2" xfId="15924" xr:uid="{1FB6249E-0A15-481B-8B2F-5232913AE719}"/>
    <cellStyle name="Normal 2 3 2 2 3 4 2 2 2" xfId="36292" xr:uid="{696AC380-D37E-46C6-B104-DCC8F8AA292D}"/>
    <cellStyle name="Normal 2 3 2 2 3 4 2 3" xfId="22711" xr:uid="{F9088DF2-75C7-4306-8213-ECFF3A2F9610}"/>
    <cellStyle name="Normal 2 3 2 2 3 4 2 3 2" xfId="43079" xr:uid="{4FA457FB-0672-4A4A-932B-7D1E44AF338E}"/>
    <cellStyle name="Normal 2 3 2 2 3 4 2 4" xfId="29500" xr:uid="{1DAC12C9-156D-4A22-8347-BDEA54E0870C}"/>
    <cellStyle name="Normal 2 3 2 2 3 4 2 5" xfId="49868" xr:uid="{9FF96CD3-F76D-4E9A-916F-0681862D38D3}"/>
    <cellStyle name="Normal 2 3 2 2 3 4 3" xfId="13076" xr:uid="{6BFB3945-D624-4B99-A75E-D267CD835834}"/>
    <cellStyle name="Normal 2 3 2 2 3 4 3 2" xfId="33444" xr:uid="{B173DEFA-7F14-4B2B-BA9C-55818DC923CD}"/>
    <cellStyle name="Normal 2 3 2 2 3 4 4" xfId="19863" xr:uid="{DDFE6552-81E8-4191-82B5-AA82B94573E7}"/>
    <cellStyle name="Normal 2 3 2 2 3 4 4 2" xfId="40231" xr:uid="{48C5785D-46D9-425C-84DF-130C5971AC99}"/>
    <cellStyle name="Normal 2 3 2 2 3 4 5" xfId="26652" xr:uid="{C9D44972-BE5D-4977-854D-81482F6FC2E1}"/>
    <cellStyle name="Normal 2 3 2 2 3 4 6" xfId="47020" xr:uid="{689DB4FF-03C5-4633-BC2A-0E02015D7DB7}"/>
    <cellStyle name="Normal 2 3 2 2 3 5" xfId="2938" xr:uid="{BFD9E2A4-AABC-49BE-B7A3-4C2F2B9A05CC}"/>
    <cellStyle name="Normal 2 3 2 2 3 5 2" xfId="5858" xr:uid="{7CF0857A-CAA3-45F5-B953-343E7F9A17A1}"/>
    <cellStyle name="Normal 2 3 2 2 3 5 2 2" xfId="14500" xr:uid="{5743BB5E-927C-4A6C-B344-733CFCE244C0}"/>
    <cellStyle name="Normal 2 3 2 2 3 5 2 2 2" xfId="34868" xr:uid="{594189A5-D63F-4928-8248-B967A35F61DE}"/>
    <cellStyle name="Normal 2 3 2 2 3 5 2 3" xfId="21287" xr:uid="{77160FF0-3714-4913-9D2B-74CB84979A61}"/>
    <cellStyle name="Normal 2 3 2 2 3 5 2 3 2" xfId="41655" xr:uid="{05ADA2BB-D401-43FC-A03A-F27D4B6F33ED}"/>
    <cellStyle name="Normal 2 3 2 2 3 5 2 4" xfId="28076" xr:uid="{112E91CD-C3BD-4EC5-BC0B-76259D517114}"/>
    <cellStyle name="Normal 2 3 2 2 3 5 2 5" xfId="48444" xr:uid="{80B2DF5B-DD9C-4DEC-9BD2-9B79E56AE7B1}"/>
    <cellStyle name="Normal 2 3 2 2 3 5 3" xfId="11652" xr:uid="{26006595-3CE1-4A1E-BF86-EEAF1C3A4167}"/>
    <cellStyle name="Normal 2 3 2 2 3 5 3 2" xfId="32020" xr:uid="{17627985-B046-4BC2-8DA1-3191E1CCECE9}"/>
    <cellStyle name="Normal 2 3 2 2 3 5 4" xfId="18439" xr:uid="{6BF74164-628B-4B31-9ACD-EC48D98FC3E4}"/>
    <cellStyle name="Normal 2 3 2 2 3 5 4 2" xfId="38807" xr:uid="{E1F9BB22-7621-472E-A692-84B885884A45}"/>
    <cellStyle name="Normal 2 3 2 2 3 5 5" xfId="25228" xr:uid="{BC289578-9EC6-4EFA-894B-DA599F752F5F}"/>
    <cellStyle name="Normal 2 3 2 2 3 5 6" xfId="45596" xr:uid="{DB29C709-B5AF-41D0-8A5B-6A97BE1E6FE2}"/>
    <cellStyle name="Normal 2 3 2 2 3 6" xfId="5146" xr:uid="{B774E6A0-9A0E-4DEA-8A04-9DD55ECD595C}"/>
    <cellStyle name="Normal 2 3 2 2 3 6 2" xfId="13788" xr:uid="{F8A7C5AD-52F5-4D17-B47F-48DAC31595E0}"/>
    <cellStyle name="Normal 2 3 2 2 3 6 2 2" xfId="34156" xr:uid="{39944FF5-3AF8-4DEE-A21D-960266302D1C}"/>
    <cellStyle name="Normal 2 3 2 2 3 6 3" xfId="20575" xr:uid="{6C58FF2E-B480-47C6-87B5-FD1B869F685A}"/>
    <cellStyle name="Normal 2 3 2 2 3 6 3 2" xfId="40943" xr:uid="{34D080A8-5DF7-4714-803B-3C6FF24302F1}"/>
    <cellStyle name="Normal 2 3 2 2 3 6 4" xfId="27364" xr:uid="{935862C0-6BD5-4237-9D42-EA5052D23265}"/>
    <cellStyle name="Normal 2 3 2 2 3 6 5" xfId="47732" xr:uid="{7185AD12-3CA5-42F0-A87D-FC5FEDF8A9FC}"/>
    <cellStyle name="Normal 2 3 2 2 3 7" xfId="2069" xr:uid="{53793B52-1F70-4704-AB1A-7FABF3E3E366}"/>
    <cellStyle name="Normal 2 3 2 2 3 7 2" xfId="10940" xr:uid="{577B3046-FF91-41CD-A80E-2A678B77E711}"/>
    <cellStyle name="Normal 2 3 2 2 3 7 2 2" xfId="31308" xr:uid="{763A15B4-2DF3-4022-8971-EC2B367C928A}"/>
    <cellStyle name="Normal 2 3 2 2 3 7 3" xfId="17727" xr:uid="{1C53FD52-D6F6-468A-AAFA-76E04D2F0A5F}"/>
    <cellStyle name="Normal 2 3 2 2 3 7 3 2" xfId="38095" xr:uid="{7624EAEE-1759-4948-8EB0-8EC3C744A0AB}"/>
    <cellStyle name="Normal 2 3 2 2 3 7 4" xfId="24516" xr:uid="{916FD7BE-C0D5-4D31-9CB4-08D376B7D764}"/>
    <cellStyle name="Normal 2 3 2 2 3 7 5" xfId="44884" xr:uid="{55E3873F-61E6-4B3A-8E32-E5F65E85AF3A}"/>
    <cellStyle name="Normal 2 3 2 2 3 8" xfId="9749" xr:uid="{8639B42C-65B9-4012-BF39-2D5D4DA8FF68}"/>
    <cellStyle name="Normal 2 3 2 2 3 8 2" xfId="30117" xr:uid="{FD635804-B2BA-4141-A74A-E7619DF68D34}"/>
    <cellStyle name="Normal 2 3 2 2 3 9" xfId="16537" xr:uid="{7374002F-D431-49B6-827C-CC45F24B2AF7}"/>
    <cellStyle name="Normal 2 3 2 2 3 9 2" xfId="36905" xr:uid="{4E089802-119E-4B69-BFD5-3C30A3A117D3}"/>
    <cellStyle name="Normal 2 3 2 2 3_Exec Drivers" xfId="8156" xr:uid="{A8FC9928-B5F4-4F30-A4CF-82FD84EFEB13}"/>
    <cellStyle name="Normal 2 3 2 2 30" xfId="372" xr:uid="{7449182E-9228-4119-B8C4-F22DC19E36CD}"/>
    <cellStyle name="Normal 2 3 2 2 30 10" xfId="23484" xr:uid="{0BD924F2-1D85-46D0-BA21-8BFCACA7A8A3}"/>
    <cellStyle name="Normal 2 3 2 2 30 11" xfId="43852" xr:uid="{DD9AFCF2-8DC9-4F1A-9447-FAF967B5AE56}"/>
    <cellStyle name="Normal 2 3 2 2 30 2" xfId="1575" xr:uid="{B482641A-CD44-4F8D-9142-2A8510FFB487}"/>
    <cellStyle name="Normal 2 3 2 2 30 2 10" xfId="44435" xr:uid="{5A71AF01-1848-4204-9439-91222CF83D9E}"/>
    <cellStyle name="Normal 2 3 2 2 30 2 2" xfId="3927" xr:uid="{9D35FD7A-05CC-46E6-BA62-23D8113AB75A}"/>
    <cellStyle name="Normal 2 3 2 2 30 2 2 2" xfId="6799" xr:uid="{E2BAF466-E364-4381-92EB-ABD7EC7059F5}"/>
    <cellStyle name="Normal 2 3 2 2 30 2 2 2 2" xfId="15441" xr:uid="{B5F37A67-A39D-43D0-90FC-4C578C1D2DE2}"/>
    <cellStyle name="Normal 2 3 2 2 30 2 2 2 2 2" xfId="35809" xr:uid="{3D5FFB6A-6510-4B7B-B223-F6EB1B04FA54}"/>
    <cellStyle name="Normal 2 3 2 2 30 2 2 2 3" xfId="22228" xr:uid="{19B9723F-C90D-4A71-B72F-6487A195BE2B}"/>
    <cellStyle name="Normal 2 3 2 2 30 2 2 2 3 2" xfId="42596" xr:uid="{DACFD26F-B081-4C74-B8EC-87C75AB43833}"/>
    <cellStyle name="Normal 2 3 2 2 30 2 2 2 4" xfId="29017" xr:uid="{C63BAEF9-A0B9-4E20-BB3C-9B6AA5A21FA1}"/>
    <cellStyle name="Normal 2 3 2 2 30 2 2 2 5" xfId="49385" xr:uid="{C52E9D9D-93F3-42B3-B1D2-2779740A3C00}"/>
    <cellStyle name="Normal 2 3 2 2 30 2 2 3" xfId="12593" xr:uid="{F19E60E2-268A-4F8D-B636-9FA2D139CABC}"/>
    <cellStyle name="Normal 2 3 2 2 30 2 2 3 2" xfId="32961" xr:uid="{CB9B8DB4-3773-43EC-95A2-1AA461E5EAB4}"/>
    <cellStyle name="Normal 2 3 2 2 30 2 2 4" xfId="19380" xr:uid="{51B89329-8581-4F24-BDFB-4BA649511361}"/>
    <cellStyle name="Normal 2 3 2 2 30 2 2 4 2" xfId="39748" xr:uid="{13FBED03-0B65-41E5-84A1-D15EBD4E1483}"/>
    <cellStyle name="Normal 2 3 2 2 30 2 2 5" xfId="26169" xr:uid="{9A2B8185-04F3-4111-B47E-B67E125BFB37}"/>
    <cellStyle name="Normal 2 3 2 2 30 2 2 6" xfId="46537" xr:uid="{6FB22534-241B-4224-B558-88C9320C773C}"/>
    <cellStyle name="Normal 2 3 2 2 30 2 2_Exec Drivers" xfId="2281" xr:uid="{E0647645-0845-4714-9535-2C00C00168D2}"/>
    <cellStyle name="Normal 2 3 2 2 30 2 3" xfId="4663" xr:uid="{81BE3FA2-EABA-4832-A3EC-CFF06A13A9CF}"/>
    <cellStyle name="Normal 2 3 2 2 30 2 3 2" xfId="7511" xr:uid="{627F7327-F97A-4264-9344-B07223072C19}"/>
    <cellStyle name="Normal 2 3 2 2 30 2 3 2 2" xfId="16153" xr:uid="{6F2CBC7E-28E2-443E-8A92-094E7BFDAD39}"/>
    <cellStyle name="Normal 2 3 2 2 30 2 3 2 2 2" xfId="36521" xr:uid="{C30F68D1-85F2-4880-A19E-09737E0A3A08}"/>
    <cellStyle name="Normal 2 3 2 2 30 2 3 2 3" xfId="22940" xr:uid="{ED4AC276-E69F-4675-B706-9F99974BF7F8}"/>
    <cellStyle name="Normal 2 3 2 2 30 2 3 2 3 2" xfId="43308" xr:uid="{DCEF5686-A845-44AF-A4CE-3CA00D461E23}"/>
    <cellStyle name="Normal 2 3 2 2 30 2 3 2 4" xfId="29729" xr:uid="{3AB2518A-E8B8-47ED-B330-B675E81B94C5}"/>
    <cellStyle name="Normal 2 3 2 2 30 2 3 2 5" xfId="50097" xr:uid="{4C3023EB-AF7F-4B4D-BA03-56598BDDCF2F}"/>
    <cellStyle name="Normal 2 3 2 2 30 2 3 3" xfId="13305" xr:uid="{7C6AB7A4-8802-46B2-BEAD-34E4663A4267}"/>
    <cellStyle name="Normal 2 3 2 2 30 2 3 3 2" xfId="33673" xr:uid="{E88031B0-6132-4A0F-83C0-1AECD9124D72}"/>
    <cellStyle name="Normal 2 3 2 2 30 2 3 4" xfId="20092" xr:uid="{79C68E1E-F05E-4AC3-9F49-4FAAD03AA0F2}"/>
    <cellStyle name="Normal 2 3 2 2 30 2 3 4 2" xfId="40460" xr:uid="{50D1AFD6-B344-4972-A77B-CC1160E5FDEE}"/>
    <cellStyle name="Normal 2 3 2 2 30 2 3 5" xfId="26881" xr:uid="{73EC235B-E7DC-4758-B505-D6B87F61A421}"/>
    <cellStyle name="Normal 2 3 2 2 30 2 3 6" xfId="47249" xr:uid="{A505CDFE-5F1A-4149-AA4E-F577AA56363F}"/>
    <cellStyle name="Normal 2 3 2 2 30 2 4" xfId="3179" xr:uid="{95C7267B-BA22-4D07-AA74-65EEA075CAD7}"/>
    <cellStyle name="Normal 2 3 2 2 30 2 4 2" xfId="6087" xr:uid="{FF6B7CB1-6E8A-4CF1-9005-B4BDF5B84956}"/>
    <cellStyle name="Normal 2 3 2 2 30 2 4 2 2" xfId="14729" xr:uid="{1B6C3A23-E227-4729-AA84-0552095D6515}"/>
    <cellStyle name="Normal 2 3 2 2 30 2 4 2 2 2" xfId="35097" xr:uid="{54D4A980-F07B-4A74-B5DB-66DA37FC06EC}"/>
    <cellStyle name="Normal 2 3 2 2 30 2 4 2 3" xfId="21516" xr:uid="{13AB5AE0-6D3E-43DE-AC5A-9147714AB1BB}"/>
    <cellStyle name="Normal 2 3 2 2 30 2 4 2 3 2" xfId="41884" xr:uid="{3BE27FA0-EDC4-407D-8C36-903E1C157024}"/>
    <cellStyle name="Normal 2 3 2 2 30 2 4 2 4" xfId="28305" xr:uid="{4D423022-7B9A-4BC4-B6F7-5B99E0A4E38F}"/>
    <cellStyle name="Normal 2 3 2 2 30 2 4 2 5" xfId="48673" xr:uid="{2B398493-D0C6-4730-9BAF-CF90F905BE32}"/>
    <cellStyle name="Normal 2 3 2 2 30 2 4 3" xfId="11881" xr:uid="{30D8E42E-928C-48D9-BA7D-09FFC9EBFEA5}"/>
    <cellStyle name="Normal 2 3 2 2 30 2 4 3 2" xfId="32249" xr:uid="{3DE0996E-B230-4176-BF01-7289E4B66DBE}"/>
    <cellStyle name="Normal 2 3 2 2 30 2 4 4" xfId="18668" xr:uid="{CFECB419-CBED-43ED-AFD6-DD1E500A7301}"/>
    <cellStyle name="Normal 2 3 2 2 30 2 4 4 2" xfId="39036" xr:uid="{C802E324-E27D-42BD-88E6-E276C9261A4C}"/>
    <cellStyle name="Normal 2 3 2 2 30 2 4 5" xfId="25457" xr:uid="{585F4233-81E6-4F06-A7D9-9F6950A6353A}"/>
    <cellStyle name="Normal 2 3 2 2 30 2 4 6" xfId="45825" xr:uid="{A9E7AC86-D4BD-4633-893F-6F94918A78F9}"/>
    <cellStyle name="Normal 2 3 2 2 30 2 5" xfId="5375" xr:uid="{C4F62137-DC49-4C66-AD1D-C8F04CFB5DEB}"/>
    <cellStyle name="Normal 2 3 2 2 30 2 5 2" xfId="14017" xr:uid="{810E1FE5-7CF9-4C79-984D-238CD27D9DB3}"/>
    <cellStyle name="Normal 2 3 2 2 30 2 5 2 2" xfId="34385" xr:uid="{4A26CF87-C398-4D95-A759-7D3D3D4B380B}"/>
    <cellStyle name="Normal 2 3 2 2 30 2 5 3" xfId="20804" xr:uid="{4611A4BA-FB6B-4CB4-B937-15B5ECC3B639}"/>
    <cellStyle name="Normal 2 3 2 2 30 2 5 3 2" xfId="41172" xr:uid="{C3FC3CE5-6088-4A91-82A1-D11F91000646}"/>
    <cellStyle name="Normal 2 3 2 2 30 2 5 4" xfId="27593" xr:uid="{90CFC431-71F9-4761-8C7C-A60DBAB0690C}"/>
    <cellStyle name="Normal 2 3 2 2 30 2 5 5" xfId="47961" xr:uid="{AE07A27F-4C32-4261-B8FB-CB50C42A4599}"/>
    <cellStyle name="Normal 2 3 2 2 30 2 6" xfId="2430" xr:uid="{E96962AE-9702-4918-9840-838E5173E828}"/>
    <cellStyle name="Normal 2 3 2 2 30 2 6 2" xfId="11169" xr:uid="{9A88ABA4-BA3E-4232-AD09-990B1AD5FEC5}"/>
    <cellStyle name="Normal 2 3 2 2 30 2 6 2 2" xfId="31537" xr:uid="{3CAC7ACF-1EB4-43B2-B271-3AEC2979215D}"/>
    <cellStyle name="Normal 2 3 2 2 30 2 6 3" xfId="17956" xr:uid="{9603D1B3-9062-4457-B499-2542959A0F84}"/>
    <cellStyle name="Normal 2 3 2 2 30 2 6 3 2" xfId="38324" xr:uid="{B5C27053-649E-4358-9F5F-B8C069B59EB7}"/>
    <cellStyle name="Normal 2 3 2 2 30 2 6 4" xfId="24745" xr:uid="{777E609F-016F-43B7-9F51-1AA722886777}"/>
    <cellStyle name="Normal 2 3 2 2 30 2 6 5" xfId="45113" xr:uid="{DB4EAF96-88D7-4754-A78C-6482B05DD151}"/>
    <cellStyle name="Normal 2 3 2 2 30 2 7" xfId="10491" xr:uid="{4821FFE5-6D10-44B8-A1DC-5381F6243B6D}"/>
    <cellStyle name="Normal 2 3 2 2 30 2 7 2" xfId="30859" xr:uid="{75DFD04C-6CE1-4D52-BCBA-79EDB5B233A9}"/>
    <cellStyle name="Normal 2 3 2 2 30 2 8" xfId="17278" xr:uid="{87EFA2F1-CCA8-4D68-82C3-D88E8B837D66}"/>
    <cellStyle name="Normal 2 3 2 2 30 2 8 2" xfId="37646" xr:uid="{08FFE494-9E2B-4A16-A55A-18978F5EEE26}"/>
    <cellStyle name="Normal 2 3 2 2 30 2 9" xfId="24067" xr:uid="{7755ACA4-7478-462E-9A64-C4A567BC0B00}"/>
    <cellStyle name="Normal 2 3 2 2 30 2_Exec Drivers" xfId="9104" xr:uid="{5A1C6AAA-3BA0-4AE3-9C37-F790D1DAB294}"/>
    <cellStyle name="Normal 2 3 2 2 30 3" xfId="3687" xr:uid="{35190900-E7BA-440B-8FFC-A787C0821E01}"/>
    <cellStyle name="Normal 2 3 2 2 30 3 2" xfId="6571" xr:uid="{6F087221-4249-41AC-8F08-3CEE64E735A9}"/>
    <cellStyle name="Normal 2 3 2 2 30 3 2 2" xfId="15213" xr:uid="{EA66FE2E-B648-44B6-9122-BE9D7D6590C2}"/>
    <cellStyle name="Normal 2 3 2 2 30 3 2 2 2" xfId="35581" xr:uid="{AC664D63-34C2-4964-AD92-EAA10612CE38}"/>
    <cellStyle name="Normal 2 3 2 2 30 3 2 3" xfId="22000" xr:uid="{B73DF4CF-4FBA-4F43-9292-3AAFC448E8E5}"/>
    <cellStyle name="Normal 2 3 2 2 30 3 2 3 2" xfId="42368" xr:uid="{59A04CC1-AA0B-4DF4-B14A-D94186A8EAE1}"/>
    <cellStyle name="Normal 2 3 2 2 30 3 2 4" xfId="28789" xr:uid="{2E1C7EA6-C9C3-44F7-B093-5A9E292E73BB}"/>
    <cellStyle name="Normal 2 3 2 2 30 3 2 5" xfId="49157" xr:uid="{EEFBE567-F0E6-42D8-90AC-D7218ABEBA49}"/>
    <cellStyle name="Normal 2 3 2 2 30 3 3" xfId="12365" xr:uid="{F20CAF81-3080-4DFB-A032-438DB5AB56AF}"/>
    <cellStyle name="Normal 2 3 2 2 30 3 3 2" xfId="32733" xr:uid="{5B442D83-77DB-48ED-BFCC-6A1FDDE18453}"/>
    <cellStyle name="Normal 2 3 2 2 30 3 4" xfId="19152" xr:uid="{6D39D48F-F148-4020-AA2E-994237910262}"/>
    <cellStyle name="Normal 2 3 2 2 30 3 4 2" xfId="39520" xr:uid="{057EF712-4BF4-434B-B8F4-665E644F0B50}"/>
    <cellStyle name="Normal 2 3 2 2 30 3 5" xfId="25941" xr:uid="{7000D569-BA63-4714-90BA-91230F3EAAB3}"/>
    <cellStyle name="Normal 2 3 2 2 30 3 6" xfId="46309" xr:uid="{DD1286EA-8F91-4DAC-8201-2689000784A2}"/>
    <cellStyle name="Normal 2 3 2 2 30 3_Exec Drivers" xfId="8673" xr:uid="{A6B05EF4-6C7A-450C-A43B-42739AD926A1}"/>
    <cellStyle name="Normal 2 3 2 2 30 4" xfId="4435" xr:uid="{B798EADF-6968-4859-8F75-A4AE6A37333D}"/>
    <cellStyle name="Normal 2 3 2 2 30 4 2" xfId="7283" xr:uid="{FB45A9A1-1351-4420-863F-6345E33E0264}"/>
    <cellStyle name="Normal 2 3 2 2 30 4 2 2" xfId="15925" xr:uid="{BBB7BC6E-A6D5-4761-8822-5823FA031D12}"/>
    <cellStyle name="Normal 2 3 2 2 30 4 2 2 2" xfId="36293" xr:uid="{571E6148-B728-4A1E-9754-5455DEAB09F5}"/>
    <cellStyle name="Normal 2 3 2 2 30 4 2 3" xfId="22712" xr:uid="{DBEAD1BF-CBE0-46B3-9B95-66AB3481F181}"/>
    <cellStyle name="Normal 2 3 2 2 30 4 2 3 2" xfId="43080" xr:uid="{43F1E985-8210-4319-B7E6-7AB5A4F50781}"/>
    <cellStyle name="Normal 2 3 2 2 30 4 2 4" xfId="29501" xr:uid="{69BE0C9A-58AA-4639-A929-DC2BF3E2674C}"/>
    <cellStyle name="Normal 2 3 2 2 30 4 2 5" xfId="49869" xr:uid="{35508E7E-5AE8-472F-B1D9-E30E1D8FB974}"/>
    <cellStyle name="Normal 2 3 2 2 30 4 3" xfId="13077" xr:uid="{71AE3690-893C-4C7C-BC3A-6DAA22036FE2}"/>
    <cellStyle name="Normal 2 3 2 2 30 4 3 2" xfId="33445" xr:uid="{5181BA9A-EF88-4339-9F42-256C72F98A1B}"/>
    <cellStyle name="Normal 2 3 2 2 30 4 4" xfId="19864" xr:uid="{F9BC0882-CEDF-47A1-A443-3C30D929E9C5}"/>
    <cellStyle name="Normal 2 3 2 2 30 4 4 2" xfId="40232" xr:uid="{71A42BE9-771C-4FE6-96F6-CDCDA72F1E15}"/>
    <cellStyle name="Normal 2 3 2 2 30 4 5" xfId="26653" xr:uid="{D4773D82-D5C7-469E-B613-C1755CD5A338}"/>
    <cellStyle name="Normal 2 3 2 2 30 4 6" xfId="47021" xr:uid="{57202253-5491-43EC-A557-513FCBF744DC}"/>
    <cellStyle name="Normal 2 3 2 2 30 5" xfId="2939" xr:uid="{F0F23C94-E5C2-471C-8BAB-DD1681C857E6}"/>
    <cellStyle name="Normal 2 3 2 2 30 5 2" xfId="5859" xr:uid="{53DA2FAA-D92A-412C-9C1D-31ECDD02CD16}"/>
    <cellStyle name="Normal 2 3 2 2 30 5 2 2" xfId="14501" xr:uid="{E01C3518-42DF-4E5F-A1E9-E4FA4668CBE7}"/>
    <cellStyle name="Normal 2 3 2 2 30 5 2 2 2" xfId="34869" xr:uid="{81A59E90-13E6-43FF-8CD0-FEFD0DE32CE2}"/>
    <cellStyle name="Normal 2 3 2 2 30 5 2 3" xfId="21288" xr:uid="{575B4D61-86BB-422F-BC10-E0FEAB848C8D}"/>
    <cellStyle name="Normal 2 3 2 2 30 5 2 3 2" xfId="41656" xr:uid="{2F0AF816-9278-43FF-8955-E8BD48D6130F}"/>
    <cellStyle name="Normal 2 3 2 2 30 5 2 4" xfId="28077" xr:uid="{92A14043-6745-418B-97B3-2A1BCA007617}"/>
    <cellStyle name="Normal 2 3 2 2 30 5 2 5" xfId="48445" xr:uid="{B875A9C0-6467-4178-BBBC-B2CCE863A62E}"/>
    <cellStyle name="Normal 2 3 2 2 30 5 3" xfId="11653" xr:uid="{36632460-F2CF-4794-A02A-69AABE0E2A17}"/>
    <cellStyle name="Normal 2 3 2 2 30 5 3 2" xfId="32021" xr:uid="{5BFB00AC-7AEB-4F3F-BB5C-0ED6AA9826FD}"/>
    <cellStyle name="Normal 2 3 2 2 30 5 4" xfId="18440" xr:uid="{5465DC67-A197-4DFB-8F95-E0F41E3369E5}"/>
    <cellStyle name="Normal 2 3 2 2 30 5 4 2" xfId="38808" xr:uid="{92397687-B62A-4DF1-B9B6-0E88B783FEE9}"/>
    <cellStyle name="Normal 2 3 2 2 30 5 5" xfId="25229" xr:uid="{95FCCBDB-21FF-4BB9-B8B7-91A09B2EE4DA}"/>
    <cellStyle name="Normal 2 3 2 2 30 5 6" xfId="45597" xr:uid="{D328987B-A9D6-47D2-B64A-014115F170DD}"/>
    <cellStyle name="Normal 2 3 2 2 30 6" xfId="5147" xr:uid="{01157E99-5F5E-4DC7-9E41-2DC8DC0F8481}"/>
    <cellStyle name="Normal 2 3 2 2 30 6 2" xfId="13789" xr:uid="{B08F338E-A9FB-4071-A39F-8F74E16B9B0C}"/>
    <cellStyle name="Normal 2 3 2 2 30 6 2 2" xfId="34157" xr:uid="{3C0B0320-D652-4E21-B116-3B283A9E3A18}"/>
    <cellStyle name="Normal 2 3 2 2 30 6 3" xfId="20576" xr:uid="{E08E0B9A-DA3F-4CEB-8D0F-69FE27CEA991}"/>
    <cellStyle name="Normal 2 3 2 2 30 6 3 2" xfId="40944" xr:uid="{EEAC2BF9-277F-4DB0-83B1-B7F9965EB85E}"/>
    <cellStyle name="Normal 2 3 2 2 30 6 4" xfId="27365" xr:uid="{3B608329-87DB-412A-BEB4-D7862765BA52}"/>
    <cellStyle name="Normal 2 3 2 2 30 6 5" xfId="47733" xr:uid="{A91C85BC-830E-4C43-B3C3-B3999D75395D}"/>
    <cellStyle name="Normal 2 3 2 2 30 7" xfId="2070" xr:uid="{92537E6D-A215-4E4D-B9FA-E65477CFEF32}"/>
    <cellStyle name="Normal 2 3 2 2 30 7 2" xfId="10941" xr:uid="{2FD3B528-DC0B-4B61-BBCA-4DA895D506A9}"/>
    <cellStyle name="Normal 2 3 2 2 30 7 2 2" xfId="31309" xr:uid="{8D4FFAD8-7A0C-49CA-96F4-ADD211E1E8AD}"/>
    <cellStyle name="Normal 2 3 2 2 30 7 3" xfId="17728" xr:uid="{7C11032C-1C68-4BC1-9BB5-DE80EDB9A777}"/>
    <cellStyle name="Normal 2 3 2 2 30 7 3 2" xfId="38096" xr:uid="{443DFB17-57E0-4618-BAF6-578B9DCB6423}"/>
    <cellStyle name="Normal 2 3 2 2 30 7 4" xfId="24517" xr:uid="{293C4483-74A1-4E8F-BFC7-9BD1D0A66E5D}"/>
    <cellStyle name="Normal 2 3 2 2 30 7 5" xfId="44885" xr:uid="{ACF25089-9223-496C-934C-9DACA3985659}"/>
    <cellStyle name="Normal 2 3 2 2 30 8" xfId="9907" xr:uid="{78B584C5-3B98-4591-8550-BC4ACA4A3AE0}"/>
    <cellStyle name="Normal 2 3 2 2 30 8 2" xfId="30275" xr:uid="{392810C1-03D8-4C0F-9000-1DBD69301FE5}"/>
    <cellStyle name="Normal 2 3 2 2 30 9" xfId="16695" xr:uid="{1E7BF9D8-CA5B-471C-882F-C33FA673035D}"/>
    <cellStyle name="Normal 2 3 2 2 30 9 2" xfId="37063" xr:uid="{96F87056-B38D-4B66-8AC9-1E7249C8FE2A}"/>
    <cellStyle name="Normal 2 3 2 2 30_Exec Drivers" xfId="8865" xr:uid="{48AAF8DC-BD6B-45BB-A1D2-7BD9C47973C3}"/>
    <cellStyle name="Normal 2 3 2 2 31" xfId="433" xr:uid="{9307F78B-CDDC-4241-9C4A-570A9F7E9AA2}"/>
    <cellStyle name="Normal 2 3 2 2 31 10" xfId="23515" xr:uid="{78082A15-ADA0-49B1-B015-37E50E97EAD2}"/>
    <cellStyle name="Normal 2 3 2 2 31 11" xfId="43883" xr:uid="{D2C18A21-9259-45F0-AFD1-24F836C5772B}"/>
    <cellStyle name="Normal 2 3 2 2 31 2" xfId="1606" xr:uid="{15CC3E9F-D93F-424E-8778-5CDB2E8B4905}"/>
    <cellStyle name="Normal 2 3 2 2 31 2 10" xfId="44466" xr:uid="{2F1AD920-5092-49F4-9E1A-3B0E02C66D3F}"/>
    <cellStyle name="Normal 2 3 2 2 31 2 2" xfId="4140" xr:uid="{598A3016-66DD-4B7F-A4DD-8DE9EF0BAA42}"/>
    <cellStyle name="Normal 2 3 2 2 31 2 2 2" xfId="6988" xr:uid="{04B0FAE5-A58E-452F-BEF1-8846AA3715AD}"/>
    <cellStyle name="Normal 2 3 2 2 31 2 2 2 2" xfId="15630" xr:uid="{FAF52880-3542-4444-8745-A55CB542F295}"/>
    <cellStyle name="Normal 2 3 2 2 31 2 2 2 2 2" xfId="35998" xr:uid="{9342CB84-C027-4B30-ADC2-F6628C9939FE}"/>
    <cellStyle name="Normal 2 3 2 2 31 2 2 2 3" xfId="22417" xr:uid="{287C3DBB-3A6F-4D8F-83DA-657B5B27402B}"/>
    <cellStyle name="Normal 2 3 2 2 31 2 2 2 3 2" xfId="42785" xr:uid="{B208E6EE-512B-4B83-BC83-08B7C00645EA}"/>
    <cellStyle name="Normal 2 3 2 2 31 2 2 2 4" xfId="29206" xr:uid="{F8427798-A9B2-4A04-A44F-C0F171878EA9}"/>
    <cellStyle name="Normal 2 3 2 2 31 2 2 2 5" xfId="49574" xr:uid="{FEEABE2E-D290-421B-9E75-02C2D8DF8AE8}"/>
    <cellStyle name="Normal 2 3 2 2 31 2 2 3" xfId="12782" xr:uid="{EFC03549-81FA-4513-BC99-E758FAC72269}"/>
    <cellStyle name="Normal 2 3 2 2 31 2 2 3 2" xfId="33150" xr:uid="{BDEC5E01-4B5B-4928-BAEA-FFD75A31C908}"/>
    <cellStyle name="Normal 2 3 2 2 31 2 2 4" xfId="19569" xr:uid="{F87BDB0D-8905-43F0-B827-562E558DDCD4}"/>
    <cellStyle name="Normal 2 3 2 2 31 2 2 4 2" xfId="39937" xr:uid="{11396100-A3AD-4CC1-8FE4-C8EE1FCFB4E9}"/>
    <cellStyle name="Normal 2 3 2 2 31 2 2 5" xfId="26358" xr:uid="{F86156FA-75F5-450E-BAD8-882AABF38165}"/>
    <cellStyle name="Normal 2 3 2 2 31 2 2 6" xfId="46726" xr:uid="{D600E983-2333-4681-8E8B-4470E855E760}"/>
    <cellStyle name="Normal 2 3 2 2 31 2 2_Exec Drivers" xfId="8279" xr:uid="{2D156781-17D6-45FE-9BFF-BD896625576B}"/>
    <cellStyle name="Normal 2 3 2 2 31 2 3" xfId="4852" xr:uid="{3F9DA687-558B-44AB-884E-2094DAA59752}"/>
    <cellStyle name="Normal 2 3 2 2 31 2 3 2" xfId="7700" xr:uid="{D58E232C-1305-4850-A6B7-DA32312B16F3}"/>
    <cellStyle name="Normal 2 3 2 2 31 2 3 2 2" xfId="16342" xr:uid="{EBAF0D2E-B09F-4D05-B27A-313C012A9730}"/>
    <cellStyle name="Normal 2 3 2 2 31 2 3 2 2 2" xfId="36710" xr:uid="{818458C2-CC7F-4D05-A921-4BE00BB0B03C}"/>
    <cellStyle name="Normal 2 3 2 2 31 2 3 2 3" xfId="23129" xr:uid="{51D6F02A-49C5-4CE2-929D-18CB57D2C213}"/>
    <cellStyle name="Normal 2 3 2 2 31 2 3 2 3 2" xfId="43497" xr:uid="{BC7FDB47-BB8B-4D3A-920C-26814BA34071}"/>
    <cellStyle name="Normal 2 3 2 2 31 2 3 2 4" xfId="29918" xr:uid="{69043DFB-C2DC-4201-925F-CAA02F281C57}"/>
    <cellStyle name="Normal 2 3 2 2 31 2 3 2 5" xfId="50286" xr:uid="{33F356D1-61C0-4BF6-8B1A-820DEFA5DD5D}"/>
    <cellStyle name="Normal 2 3 2 2 31 2 3 3" xfId="13494" xr:uid="{A8CFC5E2-CBDD-46CC-B62D-4058DCBA2230}"/>
    <cellStyle name="Normal 2 3 2 2 31 2 3 3 2" xfId="33862" xr:uid="{B4827493-ACE5-4960-9410-23D673496396}"/>
    <cellStyle name="Normal 2 3 2 2 31 2 3 4" xfId="20281" xr:uid="{8086D4CA-0012-4F11-92EB-9B11B24BA0FC}"/>
    <cellStyle name="Normal 2 3 2 2 31 2 3 4 2" xfId="40649" xr:uid="{AE992424-9A1D-4DC7-8DFF-248977049B2C}"/>
    <cellStyle name="Normal 2 3 2 2 31 2 3 5" xfId="27070" xr:uid="{A6D8EB64-6B19-41B9-8235-C69224C3F44F}"/>
    <cellStyle name="Normal 2 3 2 2 31 2 3 6" xfId="47438" xr:uid="{B1497D8B-9E70-48F1-BE5F-4AE83816FB96}"/>
    <cellStyle name="Normal 2 3 2 2 31 2 4" xfId="3392" xr:uid="{4C0CA0CA-E4EA-4F9B-90C6-8E8A333D0BCA}"/>
    <cellStyle name="Normal 2 3 2 2 31 2 4 2" xfId="6276" xr:uid="{09665003-24F1-43F3-887D-E9F48BD2E4CF}"/>
    <cellStyle name="Normal 2 3 2 2 31 2 4 2 2" xfId="14918" xr:uid="{F51D5F2A-3E05-427E-901D-7ED8D469427F}"/>
    <cellStyle name="Normal 2 3 2 2 31 2 4 2 2 2" xfId="35286" xr:uid="{0810FA96-56B1-4DA9-B600-4CDC04D8B12B}"/>
    <cellStyle name="Normal 2 3 2 2 31 2 4 2 3" xfId="21705" xr:uid="{72C59635-8421-4B1A-A332-E90A66352A82}"/>
    <cellStyle name="Normal 2 3 2 2 31 2 4 2 3 2" xfId="42073" xr:uid="{C5CBB42D-A8C1-4285-9C13-07F53E54EF50}"/>
    <cellStyle name="Normal 2 3 2 2 31 2 4 2 4" xfId="28494" xr:uid="{EB4B691A-12D9-483F-ADB1-E1554A1554F8}"/>
    <cellStyle name="Normal 2 3 2 2 31 2 4 2 5" xfId="48862" xr:uid="{6D1160ED-AA79-47CB-B963-D1E5BF80FDAA}"/>
    <cellStyle name="Normal 2 3 2 2 31 2 4 3" xfId="12070" xr:uid="{8B2D7703-D371-4753-8D5A-7D4231755B2F}"/>
    <cellStyle name="Normal 2 3 2 2 31 2 4 3 2" xfId="32438" xr:uid="{42210AC7-1783-4906-9E35-C24FF85F587F}"/>
    <cellStyle name="Normal 2 3 2 2 31 2 4 4" xfId="18857" xr:uid="{CCC164C3-145B-445F-B2D8-6949E63956C3}"/>
    <cellStyle name="Normal 2 3 2 2 31 2 4 4 2" xfId="39225" xr:uid="{8CD90C5F-A8FB-4C5D-BB31-4DA953EC98F8}"/>
    <cellStyle name="Normal 2 3 2 2 31 2 4 5" xfId="25646" xr:uid="{E16D7767-7591-425D-84DE-F56F66053E0B}"/>
    <cellStyle name="Normal 2 3 2 2 31 2 4 6" xfId="46014" xr:uid="{334C445D-EF4F-4C51-995E-AF788BB1C19E}"/>
    <cellStyle name="Normal 2 3 2 2 31 2 5" xfId="5564" xr:uid="{1810F6A1-3D18-40C3-AE59-B259B9A49556}"/>
    <cellStyle name="Normal 2 3 2 2 31 2 5 2" xfId="14206" xr:uid="{A2B64479-5A4B-491D-ABA0-61EDFD090713}"/>
    <cellStyle name="Normal 2 3 2 2 31 2 5 2 2" xfId="34574" xr:uid="{34CE7BC5-78CC-487D-9A41-57519B41D2D5}"/>
    <cellStyle name="Normal 2 3 2 2 31 2 5 3" xfId="20993" xr:uid="{BC7433E7-87BB-4194-8E2F-A4F8BEC9707C}"/>
    <cellStyle name="Normal 2 3 2 2 31 2 5 3 2" xfId="41361" xr:uid="{A6948AAD-AEE8-449D-8540-48AA9F26EDA4}"/>
    <cellStyle name="Normal 2 3 2 2 31 2 5 4" xfId="27782" xr:uid="{DDBAAC05-2090-46F5-A313-D9D6DCC6580C}"/>
    <cellStyle name="Normal 2 3 2 2 31 2 5 5" xfId="48150" xr:uid="{A4DA23C0-DD39-454F-A8C2-B549CAC6EEE3}"/>
    <cellStyle name="Normal 2 3 2 2 31 2 6" xfId="2643" xr:uid="{54F6ECFA-A5F4-4DBA-A468-DF396B83665E}"/>
    <cellStyle name="Normal 2 3 2 2 31 2 6 2" xfId="11358" xr:uid="{66E3021D-DF50-428F-A2AD-A002C9B94562}"/>
    <cellStyle name="Normal 2 3 2 2 31 2 6 2 2" xfId="31726" xr:uid="{7607F505-02FD-4E0E-9B31-95324E1E5F5E}"/>
    <cellStyle name="Normal 2 3 2 2 31 2 6 3" xfId="18145" xr:uid="{1666D880-F3D7-4192-B921-2F34D20324A8}"/>
    <cellStyle name="Normal 2 3 2 2 31 2 6 3 2" xfId="38513" xr:uid="{1328875F-6218-46B0-9B83-A84054411D1E}"/>
    <cellStyle name="Normal 2 3 2 2 31 2 6 4" xfId="24934" xr:uid="{524D8A2A-C251-42EC-8F4B-B95A3501BB76}"/>
    <cellStyle name="Normal 2 3 2 2 31 2 6 5" xfId="45302" xr:uid="{B6D145E5-369C-45B6-9EDC-92445DF8650B}"/>
    <cellStyle name="Normal 2 3 2 2 31 2 7" xfId="10522" xr:uid="{184ABDD2-FD2A-4262-B135-F36484B44E66}"/>
    <cellStyle name="Normal 2 3 2 2 31 2 7 2" xfId="30890" xr:uid="{8E4745D9-7131-42B3-8F72-0E62A1E570DD}"/>
    <cellStyle name="Normal 2 3 2 2 31 2 8" xfId="17309" xr:uid="{6CA51729-8F9B-4F5C-81AC-C1E89DC183EB}"/>
    <cellStyle name="Normal 2 3 2 2 31 2 8 2" xfId="37677" xr:uid="{43F440FF-E162-4BC6-82ED-9152C3104A3A}"/>
    <cellStyle name="Normal 2 3 2 2 31 2 9" xfId="24098" xr:uid="{AC1D7241-4005-4895-816F-E7CAC504B78F}"/>
    <cellStyle name="Normal 2 3 2 2 31 2_Exec Drivers" xfId="9236" xr:uid="{EF771D4E-2ECA-4EFE-8459-B26CE2748E8A}"/>
    <cellStyle name="Normal 2 3 2 2 31 3" xfId="3688" xr:uid="{E50AFF34-68DF-4CE2-B67B-2332D686895E}"/>
    <cellStyle name="Normal 2 3 2 2 31 3 2" xfId="6572" xr:uid="{3633F2AB-35EF-49D8-BA25-2A03FB169FB3}"/>
    <cellStyle name="Normal 2 3 2 2 31 3 2 2" xfId="15214" xr:uid="{0CFC7D03-AF23-4253-AFA5-228D605065EF}"/>
    <cellStyle name="Normal 2 3 2 2 31 3 2 2 2" xfId="35582" xr:uid="{62A15221-3B41-451C-B11F-1192660E0839}"/>
    <cellStyle name="Normal 2 3 2 2 31 3 2 3" xfId="22001" xr:uid="{6E73B436-E93F-42F9-924E-38FC1039B425}"/>
    <cellStyle name="Normal 2 3 2 2 31 3 2 3 2" xfId="42369" xr:uid="{4094ACA1-BC62-4B60-BFBA-A13B46272DE8}"/>
    <cellStyle name="Normal 2 3 2 2 31 3 2 4" xfId="28790" xr:uid="{D5F989FF-31B0-408D-B070-72D88895346B}"/>
    <cellStyle name="Normal 2 3 2 2 31 3 2 5" xfId="49158" xr:uid="{9EB8D3CC-8FA2-4942-9613-BB07C7B40D28}"/>
    <cellStyle name="Normal 2 3 2 2 31 3 3" xfId="12366" xr:uid="{FA498996-9DC7-4239-92D5-B7403A6BA863}"/>
    <cellStyle name="Normal 2 3 2 2 31 3 3 2" xfId="32734" xr:uid="{2B6B7599-37B5-492E-A412-143D75C422C6}"/>
    <cellStyle name="Normal 2 3 2 2 31 3 4" xfId="19153" xr:uid="{41827C6F-6EAA-4351-AC43-63F8995FA976}"/>
    <cellStyle name="Normal 2 3 2 2 31 3 4 2" xfId="39521" xr:uid="{8140083C-831F-454D-BA68-70E6B1B237EB}"/>
    <cellStyle name="Normal 2 3 2 2 31 3 5" xfId="25942" xr:uid="{DF049C18-00D2-4F2D-8066-281534B054E3}"/>
    <cellStyle name="Normal 2 3 2 2 31 3 6" xfId="46310" xr:uid="{D7FCF36E-59BC-42F4-BF70-86B7A5F55A85}"/>
    <cellStyle name="Normal 2 3 2 2 31 3_Exec Drivers" xfId="8962" xr:uid="{6855C174-34DC-4ADD-87A6-48B28E9EE056}"/>
    <cellStyle name="Normal 2 3 2 2 31 4" xfId="4436" xr:uid="{01C75FB2-7966-415E-9492-E36C529C6DF6}"/>
    <cellStyle name="Normal 2 3 2 2 31 4 2" xfId="7284" xr:uid="{58B1083C-6DBB-4F71-834F-314036E144B0}"/>
    <cellStyle name="Normal 2 3 2 2 31 4 2 2" xfId="15926" xr:uid="{C8AE9CC2-D4CE-444D-8B1C-CE0A39233755}"/>
    <cellStyle name="Normal 2 3 2 2 31 4 2 2 2" xfId="36294" xr:uid="{F0F05A93-B566-4FC4-9B24-25C299FDB7DF}"/>
    <cellStyle name="Normal 2 3 2 2 31 4 2 3" xfId="22713" xr:uid="{38F6FDE1-5D98-4358-A6D1-AD8B96DD32E3}"/>
    <cellStyle name="Normal 2 3 2 2 31 4 2 3 2" xfId="43081" xr:uid="{0825F7FC-3E15-4ED8-9E2F-24EE9FCD443D}"/>
    <cellStyle name="Normal 2 3 2 2 31 4 2 4" xfId="29502" xr:uid="{781B9A0E-6C79-4D9B-9BF2-3FD053620544}"/>
    <cellStyle name="Normal 2 3 2 2 31 4 2 5" xfId="49870" xr:uid="{0699DE81-32E5-4810-94DB-0256FD6C5C67}"/>
    <cellStyle name="Normal 2 3 2 2 31 4 3" xfId="13078" xr:uid="{6D7A2A38-75C2-4FE5-943B-DE11405B7047}"/>
    <cellStyle name="Normal 2 3 2 2 31 4 3 2" xfId="33446" xr:uid="{58769AE0-2DDF-4263-9F60-9D69F6D4DE87}"/>
    <cellStyle name="Normal 2 3 2 2 31 4 4" xfId="19865" xr:uid="{2DF4C767-B552-4D2A-94BD-F4E3251DDC1C}"/>
    <cellStyle name="Normal 2 3 2 2 31 4 4 2" xfId="40233" xr:uid="{79308F5A-79F1-411E-A697-4C6E4078FD74}"/>
    <cellStyle name="Normal 2 3 2 2 31 4 5" xfId="26654" xr:uid="{E993BB47-66D8-495F-9315-054021F3A18F}"/>
    <cellStyle name="Normal 2 3 2 2 31 4 6" xfId="47022" xr:uid="{A43789F1-AA5A-4150-8DA9-DB1FB25780B3}"/>
    <cellStyle name="Normal 2 3 2 2 31 5" xfId="2940" xr:uid="{15DB79DA-115F-4412-9665-25932920308B}"/>
    <cellStyle name="Normal 2 3 2 2 31 5 2" xfId="5860" xr:uid="{38944FD9-61E2-406B-B33B-C03D7EF82378}"/>
    <cellStyle name="Normal 2 3 2 2 31 5 2 2" xfId="14502" xr:uid="{A48B9F9A-92DC-46F1-A192-497B056F3B43}"/>
    <cellStyle name="Normal 2 3 2 2 31 5 2 2 2" xfId="34870" xr:uid="{DBB1E24C-3E22-43FE-BED0-4B5AC8DE1234}"/>
    <cellStyle name="Normal 2 3 2 2 31 5 2 3" xfId="21289" xr:uid="{8C8539FA-07DB-47D1-B3B7-3EC87725E170}"/>
    <cellStyle name="Normal 2 3 2 2 31 5 2 3 2" xfId="41657" xr:uid="{08EB1DE4-85AE-4406-BC3E-128F744F67CB}"/>
    <cellStyle name="Normal 2 3 2 2 31 5 2 4" xfId="28078" xr:uid="{F0CE093A-F6B2-4C3D-8793-30C85AADA41D}"/>
    <cellStyle name="Normal 2 3 2 2 31 5 2 5" xfId="48446" xr:uid="{9615CB20-0274-4EC6-9AB0-E2DF2383FC9E}"/>
    <cellStyle name="Normal 2 3 2 2 31 5 3" xfId="11654" xr:uid="{386A2AD1-DFD6-4732-A1DE-230C3B6E2E88}"/>
    <cellStyle name="Normal 2 3 2 2 31 5 3 2" xfId="32022" xr:uid="{402C35C8-0E18-42D2-9F9F-3FF50848D33F}"/>
    <cellStyle name="Normal 2 3 2 2 31 5 4" xfId="18441" xr:uid="{E479C89F-BE9A-4861-9880-4767ABC59722}"/>
    <cellStyle name="Normal 2 3 2 2 31 5 4 2" xfId="38809" xr:uid="{DE15C11D-8D06-48ED-A36A-3DA843CDC85F}"/>
    <cellStyle name="Normal 2 3 2 2 31 5 5" xfId="25230" xr:uid="{39F25C7C-B649-4600-B954-68183F5EE8E5}"/>
    <cellStyle name="Normal 2 3 2 2 31 5 6" xfId="45598" xr:uid="{A70F75B4-2A07-4732-A742-6D47FF9D4BD1}"/>
    <cellStyle name="Normal 2 3 2 2 31 6" xfId="5148" xr:uid="{29578554-4586-47BE-BDA0-F1E189B2CFDB}"/>
    <cellStyle name="Normal 2 3 2 2 31 6 2" xfId="13790" xr:uid="{5CB52364-899E-4B2A-8704-76B8E0AB75B9}"/>
    <cellStyle name="Normal 2 3 2 2 31 6 2 2" xfId="34158" xr:uid="{3467C110-C94D-4B6A-ADD1-5FD84C1F7D6B}"/>
    <cellStyle name="Normal 2 3 2 2 31 6 3" xfId="20577" xr:uid="{4BE55F95-414B-4143-8A63-544EEC062951}"/>
    <cellStyle name="Normal 2 3 2 2 31 6 3 2" xfId="40945" xr:uid="{5561B564-37B5-43C2-AAC8-813A7FDE37E6}"/>
    <cellStyle name="Normal 2 3 2 2 31 6 4" xfId="27366" xr:uid="{5FC3938D-30F3-4A5E-9419-D62E0D21C85C}"/>
    <cellStyle name="Normal 2 3 2 2 31 6 5" xfId="47734" xr:uid="{2E30BB3C-0C5D-4EB9-A597-A1C70DA909BD}"/>
    <cellStyle name="Normal 2 3 2 2 31 7" xfId="2071" xr:uid="{349CC4A9-1B8D-4BA0-96EE-B4B78523AB77}"/>
    <cellStyle name="Normal 2 3 2 2 31 7 2" xfId="10942" xr:uid="{1CCBB10F-0C29-4C61-8C4E-FFE9EA5A7D61}"/>
    <cellStyle name="Normal 2 3 2 2 31 7 2 2" xfId="31310" xr:uid="{4EA72869-ED69-4F56-BBE1-4E4C4C3F9EA6}"/>
    <cellStyle name="Normal 2 3 2 2 31 7 3" xfId="17729" xr:uid="{3377415B-B443-4BA9-9319-4F849E46AF31}"/>
    <cellStyle name="Normal 2 3 2 2 31 7 3 2" xfId="38097" xr:uid="{A87F38FC-D994-4AB8-A25F-D75CE14DC428}"/>
    <cellStyle name="Normal 2 3 2 2 31 7 4" xfId="24518" xr:uid="{44617249-2EDD-473F-99EE-70D614766A57}"/>
    <cellStyle name="Normal 2 3 2 2 31 7 5" xfId="44886" xr:uid="{CCC934F6-91D2-42E3-ADEE-DA848B267F2C}"/>
    <cellStyle name="Normal 2 3 2 2 31 8" xfId="9938" xr:uid="{102F9DF4-BBD0-4450-93F4-5F4A8C14E9CF}"/>
    <cellStyle name="Normal 2 3 2 2 31 8 2" xfId="30306" xr:uid="{B99E4F97-8C16-4BAD-A943-0DDE44893E82}"/>
    <cellStyle name="Normal 2 3 2 2 31 9" xfId="16726" xr:uid="{745D57A1-1E2D-4AE2-9B84-0EF598BB26CD}"/>
    <cellStyle name="Normal 2 3 2 2 31 9 2" xfId="37094" xr:uid="{2F736B9A-618F-459A-8C3B-7CBAF3809922}"/>
    <cellStyle name="Normal 2 3 2 2 31_Exec Drivers" xfId="9052" xr:uid="{67FBAB63-FA0C-4B9E-BCED-DDBCE0ABB1E8}"/>
    <cellStyle name="Normal 2 3 2 2 32" xfId="449" xr:uid="{0C5A571F-72FD-4451-B173-F30B2A5531A9}"/>
    <cellStyle name="Normal 2 3 2 2 32 10" xfId="23523" xr:uid="{33F12012-A9D4-4B76-8732-66E2589E38E5}"/>
    <cellStyle name="Normal 2 3 2 2 32 11" xfId="43891" xr:uid="{ED8DE0C3-2F5B-47E1-826D-46819AD2E9DF}"/>
    <cellStyle name="Normal 2 3 2 2 32 2" xfId="1614" xr:uid="{73C549BF-C95D-4F50-89E2-6B7334AC9B1F}"/>
    <cellStyle name="Normal 2 3 2 2 32 2 10" xfId="44474" xr:uid="{FB811001-631C-4368-A6C4-CDF68C1DF6E1}"/>
    <cellStyle name="Normal 2 3 2 2 32 2 2" xfId="4148" xr:uid="{0050E437-81A6-47A7-B2F5-C660E4F7E616}"/>
    <cellStyle name="Normal 2 3 2 2 32 2 2 2" xfId="6996" xr:uid="{746BAC07-0F5F-4E7C-BC32-B24E6985745C}"/>
    <cellStyle name="Normal 2 3 2 2 32 2 2 2 2" xfId="15638" xr:uid="{4F9151FF-A564-46F4-BB89-CB4CF8368507}"/>
    <cellStyle name="Normal 2 3 2 2 32 2 2 2 2 2" xfId="36006" xr:uid="{FFF75F96-A230-4D42-A87A-3AD5A3B1A9F9}"/>
    <cellStyle name="Normal 2 3 2 2 32 2 2 2 3" xfId="22425" xr:uid="{0A798496-BBB3-4695-AA3A-6E6192BA8BF5}"/>
    <cellStyle name="Normal 2 3 2 2 32 2 2 2 3 2" xfId="42793" xr:uid="{C47E4B50-5753-4D40-ADB2-76C8EFA596C9}"/>
    <cellStyle name="Normal 2 3 2 2 32 2 2 2 4" xfId="29214" xr:uid="{CB40B00F-3A8A-44E8-9674-90A2009069C0}"/>
    <cellStyle name="Normal 2 3 2 2 32 2 2 2 5" xfId="49582" xr:uid="{3F2EF241-213B-48B2-99FA-B47C15C2EF50}"/>
    <cellStyle name="Normal 2 3 2 2 32 2 2 3" xfId="12790" xr:uid="{1FAB497B-B2C6-474D-A02F-3F6BEE8BEB03}"/>
    <cellStyle name="Normal 2 3 2 2 32 2 2 3 2" xfId="33158" xr:uid="{3CE979E6-3139-427A-9CC4-DE9671872970}"/>
    <cellStyle name="Normal 2 3 2 2 32 2 2 4" xfId="19577" xr:uid="{F817A6CA-8A45-4981-A418-2083257DADC4}"/>
    <cellStyle name="Normal 2 3 2 2 32 2 2 4 2" xfId="39945" xr:uid="{E72AE0B4-F217-451D-9E31-90E7E833170A}"/>
    <cellStyle name="Normal 2 3 2 2 32 2 2 5" xfId="26366" xr:uid="{536931DD-721B-4F3E-86C7-677E7D154874}"/>
    <cellStyle name="Normal 2 3 2 2 32 2 2 6" xfId="46734" xr:uid="{1502E3DF-151E-45AD-ADC7-0CCC9C9EC0B5}"/>
    <cellStyle name="Normal 2 3 2 2 32 2 2_Exec Drivers" xfId="9485" xr:uid="{57DF7DA3-BE62-40DD-8EE9-4A70D3856170}"/>
    <cellStyle name="Normal 2 3 2 2 32 2 3" xfId="4860" xr:uid="{073192AF-D885-4013-8342-CC0A34A09D8D}"/>
    <cellStyle name="Normal 2 3 2 2 32 2 3 2" xfId="7708" xr:uid="{50A1EA98-419A-4787-B8BC-FED1FA4A70F4}"/>
    <cellStyle name="Normal 2 3 2 2 32 2 3 2 2" xfId="16350" xr:uid="{06CAAADB-E4E6-47F8-95EB-D3E823D76B95}"/>
    <cellStyle name="Normal 2 3 2 2 32 2 3 2 2 2" xfId="36718" xr:uid="{00C1A58F-30A6-4F5D-B0C0-51F6987276DA}"/>
    <cellStyle name="Normal 2 3 2 2 32 2 3 2 3" xfId="23137" xr:uid="{D4AE23CF-4723-45C2-9E93-D2733234CD34}"/>
    <cellStyle name="Normal 2 3 2 2 32 2 3 2 3 2" xfId="43505" xr:uid="{E20CC62F-D678-4B64-B382-028D91A98F7B}"/>
    <cellStyle name="Normal 2 3 2 2 32 2 3 2 4" xfId="29926" xr:uid="{8B867168-B0A2-449C-A0D2-3E4FA1CC8F7A}"/>
    <cellStyle name="Normal 2 3 2 2 32 2 3 2 5" xfId="50294" xr:uid="{C41C6641-697F-4D38-81B6-E54C2E5228F9}"/>
    <cellStyle name="Normal 2 3 2 2 32 2 3 3" xfId="13502" xr:uid="{0D75C0EA-8272-466B-911F-4E57F8806465}"/>
    <cellStyle name="Normal 2 3 2 2 32 2 3 3 2" xfId="33870" xr:uid="{D23C6E4E-B1F2-4FE6-800F-21A89FE29CE7}"/>
    <cellStyle name="Normal 2 3 2 2 32 2 3 4" xfId="20289" xr:uid="{3CBDDDE6-1D1B-4511-8D3E-28203DD1B93F}"/>
    <cellStyle name="Normal 2 3 2 2 32 2 3 4 2" xfId="40657" xr:uid="{EF1C9797-7356-4386-A137-472558379443}"/>
    <cellStyle name="Normal 2 3 2 2 32 2 3 5" xfId="27078" xr:uid="{6209B02F-8BE7-40AB-A976-F8AC006E721D}"/>
    <cellStyle name="Normal 2 3 2 2 32 2 3 6" xfId="47446" xr:uid="{6404E39E-67D3-4461-950F-19F72431F8FE}"/>
    <cellStyle name="Normal 2 3 2 2 32 2 4" xfId="3400" xr:uid="{95DB4DBC-08AF-4E98-97AF-9875E4C44C48}"/>
    <cellStyle name="Normal 2 3 2 2 32 2 4 2" xfId="6284" xr:uid="{47F48641-B26B-454D-BE1B-C330845C9E91}"/>
    <cellStyle name="Normal 2 3 2 2 32 2 4 2 2" xfId="14926" xr:uid="{FAC9E7B9-C475-4FE5-BDD0-0A510D8F9805}"/>
    <cellStyle name="Normal 2 3 2 2 32 2 4 2 2 2" xfId="35294" xr:uid="{C3DA882F-980D-43D4-B31A-C41F92F12F32}"/>
    <cellStyle name="Normal 2 3 2 2 32 2 4 2 3" xfId="21713" xr:uid="{8F7C49C8-A6E5-4345-9E42-DDF69B3AAEE2}"/>
    <cellStyle name="Normal 2 3 2 2 32 2 4 2 3 2" xfId="42081" xr:uid="{F4D50CDC-7C88-4612-B564-E011D62722B4}"/>
    <cellStyle name="Normal 2 3 2 2 32 2 4 2 4" xfId="28502" xr:uid="{E0003E5C-4E91-44C7-89E4-090522B81F0F}"/>
    <cellStyle name="Normal 2 3 2 2 32 2 4 2 5" xfId="48870" xr:uid="{9531790D-7DD3-414E-BA03-A61199A1C54A}"/>
    <cellStyle name="Normal 2 3 2 2 32 2 4 3" xfId="12078" xr:uid="{48A747B7-7964-4B90-8C15-9518B049356E}"/>
    <cellStyle name="Normal 2 3 2 2 32 2 4 3 2" xfId="32446" xr:uid="{51439C4D-9773-45A6-896F-E8B5E6C26357}"/>
    <cellStyle name="Normal 2 3 2 2 32 2 4 4" xfId="18865" xr:uid="{10E8C2D9-344A-40F2-849A-9113E2FEBF6D}"/>
    <cellStyle name="Normal 2 3 2 2 32 2 4 4 2" xfId="39233" xr:uid="{579A5BFA-D178-4E19-8A9B-9763784EFD36}"/>
    <cellStyle name="Normal 2 3 2 2 32 2 4 5" xfId="25654" xr:uid="{125C9EBF-37E3-48D5-ABB1-726CF90E2409}"/>
    <cellStyle name="Normal 2 3 2 2 32 2 4 6" xfId="46022" xr:uid="{D7316630-3602-456B-85F1-5966C9404928}"/>
    <cellStyle name="Normal 2 3 2 2 32 2 5" xfId="5572" xr:uid="{F90A3383-ECF8-4811-AF91-6EB7A0D33FAE}"/>
    <cellStyle name="Normal 2 3 2 2 32 2 5 2" xfId="14214" xr:uid="{9C86150D-0E15-40B5-9B37-F33BA662FBCA}"/>
    <cellStyle name="Normal 2 3 2 2 32 2 5 2 2" xfId="34582" xr:uid="{BB7FD631-495A-4FAF-AB81-DCA8FE35321F}"/>
    <cellStyle name="Normal 2 3 2 2 32 2 5 3" xfId="21001" xr:uid="{D67673B5-FEAE-488F-BDF5-8BD5B4A79967}"/>
    <cellStyle name="Normal 2 3 2 2 32 2 5 3 2" xfId="41369" xr:uid="{9F541CBD-8A0A-46A1-B8A2-BE480053E78C}"/>
    <cellStyle name="Normal 2 3 2 2 32 2 5 4" xfId="27790" xr:uid="{B84B6C5F-8766-4B4F-9A95-33ED9D6219BA}"/>
    <cellStyle name="Normal 2 3 2 2 32 2 5 5" xfId="48158" xr:uid="{72B3BB47-DB63-4197-B41E-93B2B087B9AF}"/>
    <cellStyle name="Normal 2 3 2 2 32 2 6" xfId="2651" xr:uid="{ADBB7224-1D07-4235-BD52-88A54CD0F113}"/>
    <cellStyle name="Normal 2 3 2 2 32 2 6 2" xfId="11366" xr:uid="{EF7D45B6-72DB-40B2-893E-91F1B24B768E}"/>
    <cellStyle name="Normal 2 3 2 2 32 2 6 2 2" xfId="31734" xr:uid="{71342DF0-C2EC-48EE-9CD3-63F4EA51429E}"/>
    <cellStyle name="Normal 2 3 2 2 32 2 6 3" xfId="18153" xr:uid="{2EA693A6-2213-497E-9B9A-09380200126C}"/>
    <cellStyle name="Normal 2 3 2 2 32 2 6 3 2" xfId="38521" xr:uid="{73FB9631-5344-420A-A870-DAA07259A7B4}"/>
    <cellStyle name="Normal 2 3 2 2 32 2 6 4" xfId="24942" xr:uid="{C421267D-F069-40AD-89C1-897235A30941}"/>
    <cellStyle name="Normal 2 3 2 2 32 2 6 5" xfId="45310" xr:uid="{AAEF1A54-2CE8-4067-B126-E1113CF67E4B}"/>
    <cellStyle name="Normal 2 3 2 2 32 2 7" xfId="10530" xr:uid="{56536B59-8A2A-4ADE-B093-5B81215AEADA}"/>
    <cellStyle name="Normal 2 3 2 2 32 2 7 2" xfId="30898" xr:uid="{BF06C491-ED64-4A91-996F-2BE801AA577C}"/>
    <cellStyle name="Normal 2 3 2 2 32 2 8" xfId="17317" xr:uid="{C372B730-8F09-4F3F-9BD2-318F144A0CEE}"/>
    <cellStyle name="Normal 2 3 2 2 32 2 8 2" xfId="37685" xr:uid="{6DABE80F-E2D4-42B6-8954-2E56B192F815}"/>
    <cellStyle name="Normal 2 3 2 2 32 2 9" xfId="24106" xr:uid="{5B19076C-EA07-4A4D-B7C7-6D79CC84E44A}"/>
    <cellStyle name="Normal 2 3 2 2 32 2_Exec Drivers" xfId="8599" xr:uid="{F2E21C45-BC15-4B82-BC4D-DBA4CFD15DE5}"/>
    <cellStyle name="Normal 2 3 2 2 32 3" xfId="3689" xr:uid="{F44DB81A-8AB5-4CA1-8326-72BABD9AAE0C}"/>
    <cellStyle name="Normal 2 3 2 2 32 3 2" xfId="6573" xr:uid="{BC828AC5-0657-4084-B6A6-5DD746B86FB8}"/>
    <cellStyle name="Normal 2 3 2 2 32 3 2 2" xfId="15215" xr:uid="{26C20289-BDA7-4993-9257-D232A6D2A987}"/>
    <cellStyle name="Normal 2 3 2 2 32 3 2 2 2" xfId="35583" xr:uid="{CAED60B8-FDED-41C6-9757-A9E014F6D2EE}"/>
    <cellStyle name="Normal 2 3 2 2 32 3 2 3" xfId="22002" xr:uid="{20DA4C62-ACCE-4E4F-97F0-3FFE6DF40B1B}"/>
    <cellStyle name="Normal 2 3 2 2 32 3 2 3 2" xfId="42370" xr:uid="{3650345D-D11F-4A92-9131-94C4C94B64FC}"/>
    <cellStyle name="Normal 2 3 2 2 32 3 2 4" xfId="28791" xr:uid="{209B4532-E8D1-4334-B8A8-EAC78BC8643E}"/>
    <cellStyle name="Normal 2 3 2 2 32 3 2 5" xfId="49159" xr:uid="{75468A6A-B7F6-430C-BA58-CCAC50851032}"/>
    <cellStyle name="Normal 2 3 2 2 32 3 3" xfId="12367" xr:uid="{74D85491-E1CF-4564-80A9-97DC99786BA8}"/>
    <cellStyle name="Normal 2 3 2 2 32 3 3 2" xfId="32735" xr:uid="{0188EB25-CA39-4F5D-AA55-F97E1D4B9202}"/>
    <cellStyle name="Normal 2 3 2 2 32 3 4" xfId="19154" xr:uid="{10BD17FB-A4AD-4BE9-9A0D-A90DE49CEA78}"/>
    <cellStyle name="Normal 2 3 2 2 32 3 4 2" xfId="39522" xr:uid="{A791AD3C-8C7B-4691-8554-2F6D4FC101AF}"/>
    <cellStyle name="Normal 2 3 2 2 32 3 5" xfId="25943" xr:uid="{8984861D-E0CA-4C3E-8168-1A6809570371}"/>
    <cellStyle name="Normal 2 3 2 2 32 3 6" xfId="46311" xr:uid="{9ABF07E9-E271-4F8F-9934-7A108CDB18F9}"/>
    <cellStyle name="Normal 2 3 2 2 32 3_Exec Drivers" xfId="2339" xr:uid="{F0358A3B-DC33-4A0E-9781-722FC41646C4}"/>
    <cellStyle name="Normal 2 3 2 2 32 4" xfId="4437" xr:uid="{D7D96449-C72C-457A-BE66-CD87F185495E}"/>
    <cellStyle name="Normal 2 3 2 2 32 4 2" xfId="7285" xr:uid="{6DF3F88D-4F73-4098-8D32-BF55B6394705}"/>
    <cellStyle name="Normal 2 3 2 2 32 4 2 2" xfId="15927" xr:uid="{5DE21E3E-F216-4498-B0EC-D0B9A3DE08E7}"/>
    <cellStyle name="Normal 2 3 2 2 32 4 2 2 2" xfId="36295" xr:uid="{C6EC2097-22D0-4F15-8606-53E833ACCDE5}"/>
    <cellStyle name="Normal 2 3 2 2 32 4 2 3" xfId="22714" xr:uid="{F193E754-8D8E-41BF-9E13-32728BC5BBEB}"/>
    <cellStyle name="Normal 2 3 2 2 32 4 2 3 2" xfId="43082" xr:uid="{C8BA2F3A-D71E-42B7-AA08-4BB230F19EA2}"/>
    <cellStyle name="Normal 2 3 2 2 32 4 2 4" xfId="29503" xr:uid="{12B41997-C702-4167-A156-48A4BA6FF791}"/>
    <cellStyle name="Normal 2 3 2 2 32 4 2 5" xfId="49871" xr:uid="{25A844F4-20A5-40F2-B6B6-ED22D7BB7A59}"/>
    <cellStyle name="Normal 2 3 2 2 32 4 3" xfId="13079" xr:uid="{D735EF02-E463-4EBD-87B9-1343B37A21BA}"/>
    <cellStyle name="Normal 2 3 2 2 32 4 3 2" xfId="33447" xr:uid="{055BDA43-6777-47BE-A100-098A3AB6E504}"/>
    <cellStyle name="Normal 2 3 2 2 32 4 4" xfId="19866" xr:uid="{F4BE6354-FC0A-40A8-AED9-586245E44F74}"/>
    <cellStyle name="Normal 2 3 2 2 32 4 4 2" xfId="40234" xr:uid="{FDF32BF9-B35F-4CF2-BF1B-D2EA6EC0D41B}"/>
    <cellStyle name="Normal 2 3 2 2 32 4 5" xfId="26655" xr:uid="{E6A70A85-A2E6-486D-A65D-31EE94C1C0FE}"/>
    <cellStyle name="Normal 2 3 2 2 32 4 6" xfId="47023" xr:uid="{687E7338-495E-4812-9A3E-F84AD0817AAB}"/>
    <cellStyle name="Normal 2 3 2 2 32 5" xfId="2941" xr:uid="{E78B83F3-CF0F-482D-B8F1-CB88DF69585C}"/>
    <cellStyle name="Normal 2 3 2 2 32 5 2" xfId="5861" xr:uid="{F0E54F59-B0B6-410A-B767-6774EEA02D24}"/>
    <cellStyle name="Normal 2 3 2 2 32 5 2 2" xfId="14503" xr:uid="{1AD40CB2-2E08-41F3-BC8E-660B19122D4C}"/>
    <cellStyle name="Normal 2 3 2 2 32 5 2 2 2" xfId="34871" xr:uid="{C9073CB9-B6C0-407B-879A-E0A7E2FFEC35}"/>
    <cellStyle name="Normal 2 3 2 2 32 5 2 3" xfId="21290" xr:uid="{BDEE3C9D-4EFE-49BB-A990-6869F8E3D12A}"/>
    <cellStyle name="Normal 2 3 2 2 32 5 2 3 2" xfId="41658" xr:uid="{3262C26F-6C80-4090-B2F3-458308D0773F}"/>
    <cellStyle name="Normal 2 3 2 2 32 5 2 4" xfId="28079" xr:uid="{0C3B3322-697D-4A06-B2B2-E1E0CE508A53}"/>
    <cellStyle name="Normal 2 3 2 2 32 5 2 5" xfId="48447" xr:uid="{6E929BEA-056C-4838-82C0-7BD17B88D742}"/>
    <cellStyle name="Normal 2 3 2 2 32 5 3" xfId="11655" xr:uid="{077D1D75-3E3E-4C46-9F67-0F0E810B4172}"/>
    <cellStyle name="Normal 2 3 2 2 32 5 3 2" xfId="32023" xr:uid="{EDE44BE0-A318-4085-840E-C37A9BC98A55}"/>
    <cellStyle name="Normal 2 3 2 2 32 5 4" xfId="18442" xr:uid="{7E7EA5CF-6A1C-4B7B-9DF5-643DEAAC8B26}"/>
    <cellStyle name="Normal 2 3 2 2 32 5 4 2" xfId="38810" xr:uid="{FC08DCCB-5DB9-451A-A0AD-8C8C12628DCD}"/>
    <cellStyle name="Normal 2 3 2 2 32 5 5" xfId="25231" xr:uid="{5A4FAFAD-A7F6-42C7-A595-6D08C0546AB6}"/>
    <cellStyle name="Normal 2 3 2 2 32 5 6" xfId="45599" xr:uid="{8934CED6-CB7B-4118-AA5F-421CA0C024C9}"/>
    <cellStyle name="Normal 2 3 2 2 32 6" xfId="5149" xr:uid="{A7C92A88-3B5E-4133-A916-B55034A77B2F}"/>
    <cellStyle name="Normal 2 3 2 2 32 6 2" xfId="13791" xr:uid="{BE3E2A04-AAAD-4E27-9618-04FCA825D105}"/>
    <cellStyle name="Normal 2 3 2 2 32 6 2 2" xfId="34159" xr:uid="{B340941B-D8C9-4433-9EF7-9958F4F07371}"/>
    <cellStyle name="Normal 2 3 2 2 32 6 3" xfId="20578" xr:uid="{3D2F5825-041B-4754-B2D0-B6BEA8DA96BE}"/>
    <cellStyle name="Normal 2 3 2 2 32 6 3 2" xfId="40946" xr:uid="{29C8F606-6A68-4095-965F-752ACC8A7B1D}"/>
    <cellStyle name="Normal 2 3 2 2 32 6 4" xfId="27367" xr:uid="{2C2D2252-C386-42B7-B74E-0ECC53975BCF}"/>
    <cellStyle name="Normal 2 3 2 2 32 6 5" xfId="47735" xr:uid="{876EAA52-C47F-4550-A04B-1C16D3E25BA6}"/>
    <cellStyle name="Normal 2 3 2 2 32 7" xfId="2072" xr:uid="{03704773-E9AF-4EFA-B9AC-EC0AA34C5BF0}"/>
    <cellStyle name="Normal 2 3 2 2 32 7 2" xfId="10943" xr:uid="{4534C27D-33EC-4A0C-BBC8-68EB0F445120}"/>
    <cellStyle name="Normal 2 3 2 2 32 7 2 2" xfId="31311" xr:uid="{63CB0FAA-F235-4C4D-9743-3728B01A1A90}"/>
    <cellStyle name="Normal 2 3 2 2 32 7 3" xfId="17730" xr:uid="{2760D201-711F-47D7-99A1-BBE37E15AA6F}"/>
    <cellStyle name="Normal 2 3 2 2 32 7 3 2" xfId="38098" xr:uid="{F2F20D74-F095-412D-BB5C-35DE90882993}"/>
    <cellStyle name="Normal 2 3 2 2 32 7 4" xfId="24519" xr:uid="{86ACD327-8B34-4F7C-BB12-8AA7B5AA9766}"/>
    <cellStyle name="Normal 2 3 2 2 32 7 5" xfId="44887" xr:uid="{58DE10E9-2F77-4196-9B7A-0F1AC134196B}"/>
    <cellStyle name="Normal 2 3 2 2 32 8" xfId="9946" xr:uid="{40E0ED8F-D00B-4A16-83A7-AB548802D2F9}"/>
    <cellStyle name="Normal 2 3 2 2 32 8 2" xfId="30314" xr:uid="{7278B88F-C59C-4743-A723-0608E2D8C7E3}"/>
    <cellStyle name="Normal 2 3 2 2 32 9" xfId="16734" xr:uid="{2E56519B-C4A3-4EB8-895C-F8E77C94A614}"/>
    <cellStyle name="Normal 2 3 2 2 32 9 2" xfId="37102" xr:uid="{B979F4AB-5AAD-4276-9502-B7DBD6BEFA46}"/>
    <cellStyle name="Normal 2 3 2 2 32_Exec Drivers" xfId="9103" xr:uid="{974E6579-40A3-4FCB-BFAC-C47FBE69B738}"/>
    <cellStyle name="Normal 2 3 2 2 33" xfId="549" xr:uid="{6863C626-DD3E-42D1-A3D0-98910ABE5E40}"/>
    <cellStyle name="Normal 2 3 2 2 33 10" xfId="23592" xr:uid="{F14B0BAD-C69A-4196-BD54-CDFB92F9CE86}"/>
    <cellStyle name="Normal 2 3 2 2 33 11" xfId="43960" xr:uid="{D2D9FF00-8442-4DBD-BD36-5EBF4D35F19E}"/>
    <cellStyle name="Normal 2 3 2 2 33 2" xfId="1682" xr:uid="{BF678690-F179-426D-8DC3-93DD1C1FC3F4}"/>
    <cellStyle name="Normal 2 3 2 2 33 2 10" xfId="44542" xr:uid="{7A01E085-059A-4B54-8225-27359C39B16E}"/>
    <cellStyle name="Normal 2 3 2 2 33 2 2" xfId="4217" xr:uid="{3A64E613-458A-42E9-AC51-7645058EA63D}"/>
    <cellStyle name="Normal 2 3 2 2 33 2 2 2" xfId="7065" xr:uid="{BE8122B4-EE93-41B9-BCFB-E5A3A0550999}"/>
    <cellStyle name="Normal 2 3 2 2 33 2 2 2 2" xfId="15707" xr:uid="{F3C8F4AB-D821-47FB-BC3A-51997FB20960}"/>
    <cellStyle name="Normal 2 3 2 2 33 2 2 2 2 2" xfId="36075" xr:uid="{9837CB48-3933-401F-8C68-DE469491D413}"/>
    <cellStyle name="Normal 2 3 2 2 33 2 2 2 3" xfId="22494" xr:uid="{F907FAF7-0267-45F8-BE0F-26C18D64CB53}"/>
    <cellStyle name="Normal 2 3 2 2 33 2 2 2 3 2" xfId="42862" xr:uid="{068C653B-D8DB-491E-9624-7EB369B9441F}"/>
    <cellStyle name="Normal 2 3 2 2 33 2 2 2 4" xfId="29283" xr:uid="{9C4EDAAE-F8AB-49D0-B8E6-ED2DEE9B4A76}"/>
    <cellStyle name="Normal 2 3 2 2 33 2 2 2 5" xfId="49651" xr:uid="{CE89F9E7-38AA-459F-93D7-BE798AD62E65}"/>
    <cellStyle name="Normal 2 3 2 2 33 2 2 3" xfId="12859" xr:uid="{A48E2F80-756D-41E5-89E7-3E5EFC8D0B36}"/>
    <cellStyle name="Normal 2 3 2 2 33 2 2 3 2" xfId="33227" xr:uid="{EAD29662-7BA9-47ED-9540-7CB7BAF40068}"/>
    <cellStyle name="Normal 2 3 2 2 33 2 2 4" xfId="19646" xr:uid="{B10237FD-748B-4216-B8D7-F4D0C3240DBC}"/>
    <cellStyle name="Normal 2 3 2 2 33 2 2 4 2" xfId="40014" xr:uid="{C30D0345-C02A-44CF-978D-D79F52CB1D58}"/>
    <cellStyle name="Normal 2 3 2 2 33 2 2 5" xfId="26435" xr:uid="{3E999F2F-FE21-4A36-8AF3-8BB72403556D}"/>
    <cellStyle name="Normal 2 3 2 2 33 2 2 6" xfId="46803" xr:uid="{8FB0AB96-D05C-446D-8007-EAA738C722D0}"/>
    <cellStyle name="Normal 2 3 2 2 33 2 2_Exec Drivers" xfId="8969" xr:uid="{465784E9-F4CB-4BD9-9CD8-6FF92793564A}"/>
    <cellStyle name="Normal 2 3 2 2 33 2 3" xfId="4929" xr:uid="{F17C6527-5C14-4478-BEDA-181B39B1BD36}"/>
    <cellStyle name="Normal 2 3 2 2 33 2 3 2" xfId="7777" xr:uid="{5DDE4DAE-1175-49B1-A3CD-36201D6A2E07}"/>
    <cellStyle name="Normal 2 3 2 2 33 2 3 2 2" xfId="16419" xr:uid="{FBCAE64D-320D-4DB9-99EC-E943A81EE7FD}"/>
    <cellStyle name="Normal 2 3 2 2 33 2 3 2 2 2" xfId="36787" xr:uid="{BFEBD1E9-A618-4200-984A-0F653C8F95BE}"/>
    <cellStyle name="Normal 2 3 2 2 33 2 3 2 3" xfId="23206" xr:uid="{0FFA346E-E144-4BFB-BD4D-494F43B246A1}"/>
    <cellStyle name="Normal 2 3 2 2 33 2 3 2 3 2" xfId="43574" xr:uid="{A333B3F1-0C80-47CC-890D-1B6E37979CC7}"/>
    <cellStyle name="Normal 2 3 2 2 33 2 3 2 4" xfId="29995" xr:uid="{B60521FE-2032-45E7-9FD9-57C008DECE18}"/>
    <cellStyle name="Normal 2 3 2 2 33 2 3 2 5" xfId="50363" xr:uid="{84E6D211-50BE-42DE-9029-A533A413C16B}"/>
    <cellStyle name="Normal 2 3 2 2 33 2 3 3" xfId="13571" xr:uid="{699D186B-B86B-4F2D-BDF9-50FA4AAADDFD}"/>
    <cellStyle name="Normal 2 3 2 2 33 2 3 3 2" xfId="33939" xr:uid="{47A12A6C-D416-4E59-9F3B-3F16D9D67918}"/>
    <cellStyle name="Normal 2 3 2 2 33 2 3 4" xfId="20358" xr:uid="{4F957467-74BD-4004-81AF-D27A5CCF9B4F}"/>
    <cellStyle name="Normal 2 3 2 2 33 2 3 4 2" xfId="40726" xr:uid="{BDA1625C-8405-4BE6-AB82-310519C13136}"/>
    <cellStyle name="Normal 2 3 2 2 33 2 3 5" xfId="27147" xr:uid="{C62298C8-6D05-4D0A-9333-76A1ADA10A44}"/>
    <cellStyle name="Normal 2 3 2 2 33 2 3 6" xfId="47515" xr:uid="{3B7C5137-97DF-44CA-BC35-5FA068DA2DF9}"/>
    <cellStyle name="Normal 2 3 2 2 33 2 4" xfId="3469" xr:uid="{4AA7FA62-58A9-4351-969E-EB8F2F80ECA3}"/>
    <cellStyle name="Normal 2 3 2 2 33 2 4 2" xfId="6353" xr:uid="{45692C7C-D54C-4911-A26F-132C5BD8F0AA}"/>
    <cellStyle name="Normal 2 3 2 2 33 2 4 2 2" xfId="14995" xr:uid="{2D131260-C32C-475C-A0F3-5719A9CF9EB0}"/>
    <cellStyle name="Normal 2 3 2 2 33 2 4 2 2 2" xfId="35363" xr:uid="{6C966521-F154-4210-9520-AB69F435FA69}"/>
    <cellStyle name="Normal 2 3 2 2 33 2 4 2 3" xfId="21782" xr:uid="{F5597717-C71E-4CEB-A0E9-5B1F5840839A}"/>
    <cellStyle name="Normal 2 3 2 2 33 2 4 2 3 2" xfId="42150" xr:uid="{05604F80-D998-4F3D-BA75-6D24F973BE66}"/>
    <cellStyle name="Normal 2 3 2 2 33 2 4 2 4" xfId="28571" xr:uid="{4AE4F788-5113-4AB1-B427-AEF210D8FFD5}"/>
    <cellStyle name="Normal 2 3 2 2 33 2 4 2 5" xfId="48939" xr:uid="{CF3B3EAD-A507-4551-80D1-3FAE180AD304}"/>
    <cellStyle name="Normal 2 3 2 2 33 2 4 3" xfId="12147" xr:uid="{3A55571F-DD1E-43DC-A1DB-4E9A60E71F3D}"/>
    <cellStyle name="Normal 2 3 2 2 33 2 4 3 2" xfId="32515" xr:uid="{A0BE4C81-E06B-4037-A4AA-2FEA0C9B14E4}"/>
    <cellStyle name="Normal 2 3 2 2 33 2 4 4" xfId="18934" xr:uid="{A0A6205F-C5B8-447B-986D-7FE33C73F810}"/>
    <cellStyle name="Normal 2 3 2 2 33 2 4 4 2" xfId="39302" xr:uid="{7D295E1E-8878-40EA-A43F-60B0E78365A6}"/>
    <cellStyle name="Normal 2 3 2 2 33 2 4 5" xfId="25723" xr:uid="{9EFAF581-F920-49B8-B6C5-67F709E2EE2B}"/>
    <cellStyle name="Normal 2 3 2 2 33 2 4 6" xfId="46091" xr:uid="{33DF7DA3-3192-4508-8545-C946CAB0B05F}"/>
    <cellStyle name="Normal 2 3 2 2 33 2 5" xfId="5641" xr:uid="{F154E690-0776-47DD-A278-7D694A9265FA}"/>
    <cellStyle name="Normal 2 3 2 2 33 2 5 2" xfId="14283" xr:uid="{C8F31F69-805A-4D62-8E0B-F36FDD645AAC}"/>
    <cellStyle name="Normal 2 3 2 2 33 2 5 2 2" xfId="34651" xr:uid="{B7198252-2F5B-4064-A303-9B648FF96336}"/>
    <cellStyle name="Normal 2 3 2 2 33 2 5 3" xfId="21070" xr:uid="{E87ACF47-9367-4A10-A931-CE12550BA350}"/>
    <cellStyle name="Normal 2 3 2 2 33 2 5 3 2" xfId="41438" xr:uid="{766F5BCB-D040-466E-AC36-CD7BA4AA2861}"/>
    <cellStyle name="Normal 2 3 2 2 33 2 5 4" xfId="27859" xr:uid="{30A75D6E-5FB5-4845-8C35-6D992CA73C07}"/>
    <cellStyle name="Normal 2 3 2 2 33 2 5 5" xfId="48227" xr:uid="{4B6EA2F3-B929-4075-82EF-EB42612E2E8E}"/>
    <cellStyle name="Normal 2 3 2 2 33 2 6" xfId="2720" xr:uid="{24CB59FB-1F9F-4A70-8CAB-A10001BB97A7}"/>
    <cellStyle name="Normal 2 3 2 2 33 2 6 2" xfId="11435" xr:uid="{48CBE13C-F26D-438E-9734-9977ACB422BA}"/>
    <cellStyle name="Normal 2 3 2 2 33 2 6 2 2" xfId="31803" xr:uid="{34B679B0-0F5C-4396-A891-51CCCF8B6DD9}"/>
    <cellStyle name="Normal 2 3 2 2 33 2 6 3" xfId="18222" xr:uid="{765E0FE1-8B99-4E92-8F6E-15C2BBBD8E6D}"/>
    <cellStyle name="Normal 2 3 2 2 33 2 6 3 2" xfId="38590" xr:uid="{ACEDC873-4B21-46A3-B557-74C970C75AB3}"/>
    <cellStyle name="Normal 2 3 2 2 33 2 6 4" xfId="25011" xr:uid="{603D8A06-5319-4AA4-A15F-BDB2330474B7}"/>
    <cellStyle name="Normal 2 3 2 2 33 2 6 5" xfId="45379" xr:uid="{39CFAE4E-C99E-4BCC-887D-5CFD3AAD6B82}"/>
    <cellStyle name="Normal 2 3 2 2 33 2 7" xfId="10598" xr:uid="{C21DE4C0-ED4A-4FF9-818A-CBA045296289}"/>
    <cellStyle name="Normal 2 3 2 2 33 2 7 2" xfId="30966" xr:uid="{BAE32BF7-1A02-4698-B177-C90A22C6DE9A}"/>
    <cellStyle name="Normal 2 3 2 2 33 2 8" xfId="17385" xr:uid="{41EB5FF9-A52A-49C9-ADD3-D0AD36303126}"/>
    <cellStyle name="Normal 2 3 2 2 33 2 8 2" xfId="37753" xr:uid="{8A78BF2D-9A58-4B29-924E-F487573010E0}"/>
    <cellStyle name="Normal 2 3 2 2 33 2 9" xfId="24174" xr:uid="{978B8840-448A-4D00-A0B5-350F888E54B7}"/>
    <cellStyle name="Normal 2 3 2 2 33 2_Exec Drivers" xfId="8869" xr:uid="{08553201-3B7A-43E6-8326-856D94A253DC}"/>
    <cellStyle name="Normal 2 3 2 2 33 3" xfId="3690" xr:uid="{78B9BE03-77D5-4295-A193-B00067C8B2AB}"/>
    <cellStyle name="Normal 2 3 2 2 33 3 2" xfId="6574" xr:uid="{54784AC4-7FF5-45C7-9342-696B42E2C6A8}"/>
    <cellStyle name="Normal 2 3 2 2 33 3 2 2" xfId="15216" xr:uid="{4EA78D27-CC91-4472-A6DA-8F2C9CDE98EE}"/>
    <cellStyle name="Normal 2 3 2 2 33 3 2 2 2" xfId="35584" xr:uid="{809CAD4E-F1ED-4E19-8319-747E6CAF3A18}"/>
    <cellStyle name="Normal 2 3 2 2 33 3 2 3" xfId="22003" xr:uid="{763CA71D-50F5-46AD-A9B2-FBD75F3B08CA}"/>
    <cellStyle name="Normal 2 3 2 2 33 3 2 3 2" xfId="42371" xr:uid="{A3DF97DD-DCDB-453C-91F8-45AFE67A8910}"/>
    <cellStyle name="Normal 2 3 2 2 33 3 2 4" xfId="28792" xr:uid="{6C0B0ACF-A57A-4E32-8E72-146A80F1EC67}"/>
    <cellStyle name="Normal 2 3 2 2 33 3 2 5" xfId="49160" xr:uid="{0A2766FE-4F4D-4652-91E5-2417397721FF}"/>
    <cellStyle name="Normal 2 3 2 2 33 3 3" xfId="12368" xr:uid="{480DAE9A-D329-4958-9E1F-D553B9ACFA16}"/>
    <cellStyle name="Normal 2 3 2 2 33 3 3 2" xfId="32736" xr:uid="{A171A124-5297-4F31-880D-82D760E348D4}"/>
    <cellStyle name="Normal 2 3 2 2 33 3 4" xfId="19155" xr:uid="{D0F95FEA-1C56-49AE-BB2F-7CDF85F2D359}"/>
    <cellStyle name="Normal 2 3 2 2 33 3 4 2" xfId="39523" xr:uid="{04BA3285-395C-4AF5-9C16-CBB644290FAC}"/>
    <cellStyle name="Normal 2 3 2 2 33 3 5" xfId="25944" xr:uid="{B860B414-9722-4742-B1F7-184F8DA08066}"/>
    <cellStyle name="Normal 2 3 2 2 33 3 6" xfId="46312" xr:uid="{2DC2C1A5-FFBF-4899-9A92-0C59F031FDF6}"/>
    <cellStyle name="Normal 2 3 2 2 33 3_Exec Drivers" xfId="8784" xr:uid="{BD6FF656-315A-4F02-8CAF-4A1BC70B8189}"/>
    <cellStyle name="Normal 2 3 2 2 33 4" xfId="4438" xr:uid="{1913F527-A94D-4852-87E4-59FD9DB32767}"/>
    <cellStyle name="Normal 2 3 2 2 33 4 2" xfId="7286" xr:uid="{28E09FCA-5E47-473C-B772-5B76BCE1DC4F}"/>
    <cellStyle name="Normal 2 3 2 2 33 4 2 2" xfId="15928" xr:uid="{A6A321D6-02B1-44B7-9844-D7C387ACF497}"/>
    <cellStyle name="Normal 2 3 2 2 33 4 2 2 2" xfId="36296" xr:uid="{F08368B6-1C34-4E25-B49F-89F3F723F981}"/>
    <cellStyle name="Normal 2 3 2 2 33 4 2 3" xfId="22715" xr:uid="{4FBF6EED-4F17-45D7-B917-71B70C781A6D}"/>
    <cellStyle name="Normal 2 3 2 2 33 4 2 3 2" xfId="43083" xr:uid="{A618957D-9A7C-4FCF-8E3B-74E914177193}"/>
    <cellStyle name="Normal 2 3 2 2 33 4 2 4" xfId="29504" xr:uid="{EACC5519-D8FC-4054-81EB-88C683A0C8F3}"/>
    <cellStyle name="Normal 2 3 2 2 33 4 2 5" xfId="49872" xr:uid="{E6FF3F34-7179-4102-8D51-F878F908305B}"/>
    <cellStyle name="Normal 2 3 2 2 33 4 3" xfId="13080" xr:uid="{B7529866-56E3-486F-AD83-A04E6DA22421}"/>
    <cellStyle name="Normal 2 3 2 2 33 4 3 2" xfId="33448" xr:uid="{E54CA6C8-FFE7-4515-BCD4-63ED1BC8FFC2}"/>
    <cellStyle name="Normal 2 3 2 2 33 4 4" xfId="19867" xr:uid="{DD642F5F-F6A1-4E0C-84F9-D9CD1E6FED07}"/>
    <cellStyle name="Normal 2 3 2 2 33 4 4 2" xfId="40235" xr:uid="{DAB94343-7E59-4D75-B618-52EFF7D4EA83}"/>
    <cellStyle name="Normal 2 3 2 2 33 4 5" xfId="26656" xr:uid="{0C8146AD-12D5-421A-AF41-F21DB438AF65}"/>
    <cellStyle name="Normal 2 3 2 2 33 4 6" xfId="47024" xr:uid="{BBA13AE2-DD25-4FF4-83BA-307624BDC8F3}"/>
    <cellStyle name="Normal 2 3 2 2 33 5" xfId="2942" xr:uid="{DEEC300D-8A8A-468E-A053-98FC9199F09A}"/>
    <cellStyle name="Normal 2 3 2 2 33 5 2" xfId="5862" xr:uid="{93CE3DAF-0B33-4736-92EE-3863B33B0651}"/>
    <cellStyle name="Normal 2 3 2 2 33 5 2 2" xfId="14504" xr:uid="{004536CA-1C9C-4D27-84D2-CABF16C328CA}"/>
    <cellStyle name="Normal 2 3 2 2 33 5 2 2 2" xfId="34872" xr:uid="{B4D3068E-F938-4889-A2C8-9EB7C975DE23}"/>
    <cellStyle name="Normal 2 3 2 2 33 5 2 3" xfId="21291" xr:uid="{7D7E8E3C-F2EB-4FC6-82E7-076D1704239F}"/>
    <cellStyle name="Normal 2 3 2 2 33 5 2 3 2" xfId="41659" xr:uid="{92401F5D-2CD0-449B-A543-3AAD245C7025}"/>
    <cellStyle name="Normal 2 3 2 2 33 5 2 4" xfId="28080" xr:uid="{A27AF1A4-ED50-4D9F-A40A-F958C86FA377}"/>
    <cellStyle name="Normal 2 3 2 2 33 5 2 5" xfId="48448" xr:uid="{3F13D5F6-1BB9-4DD0-94DE-A0211EB3439F}"/>
    <cellStyle name="Normal 2 3 2 2 33 5 3" xfId="11656" xr:uid="{7EB77054-B757-4B3E-B136-FE33CB2E7247}"/>
    <cellStyle name="Normal 2 3 2 2 33 5 3 2" xfId="32024" xr:uid="{B2A510CA-09D0-4FDC-B805-32E5C731CF27}"/>
    <cellStyle name="Normal 2 3 2 2 33 5 4" xfId="18443" xr:uid="{67CAED37-A487-4EFA-BA52-5037632EE384}"/>
    <cellStyle name="Normal 2 3 2 2 33 5 4 2" xfId="38811" xr:uid="{B4E258FC-896C-4C98-A1AA-55B371605E55}"/>
    <cellStyle name="Normal 2 3 2 2 33 5 5" xfId="25232" xr:uid="{370B6264-3401-41BE-A8A3-AB4E596152D7}"/>
    <cellStyle name="Normal 2 3 2 2 33 5 6" xfId="45600" xr:uid="{DB1A3E10-22A5-46B9-87AA-29C937CEC188}"/>
    <cellStyle name="Normal 2 3 2 2 33 6" xfId="5150" xr:uid="{099F969A-D116-4875-AC1B-670AA3D4FD46}"/>
    <cellStyle name="Normal 2 3 2 2 33 6 2" xfId="13792" xr:uid="{EFB9AE10-6C3A-4800-814A-69F06E7B49D1}"/>
    <cellStyle name="Normal 2 3 2 2 33 6 2 2" xfId="34160" xr:uid="{88E56A16-AB22-4976-82B7-8A04B621D1AB}"/>
    <cellStyle name="Normal 2 3 2 2 33 6 3" xfId="20579" xr:uid="{7F3A00BC-38E7-4022-8382-C752C248369E}"/>
    <cellStyle name="Normal 2 3 2 2 33 6 3 2" xfId="40947" xr:uid="{D63AE4A9-CA76-4558-95DA-71FE3EDA7568}"/>
    <cellStyle name="Normal 2 3 2 2 33 6 4" xfId="27368" xr:uid="{863BA61B-D845-42BC-95BB-D8BE45434A3E}"/>
    <cellStyle name="Normal 2 3 2 2 33 6 5" xfId="47736" xr:uid="{C8FA6AAE-CB73-48C0-BF56-CC24BB3DFDF3}"/>
    <cellStyle name="Normal 2 3 2 2 33 7" xfId="2073" xr:uid="{74E9703F-F63F-414F-8B71-4F6DD9E2F2A8}"/>
    <cellStyle name="Normal 2 3 2 2 33 7 2" xfId="10944" xr:uid="{444F24B0-044F-4A38-A1BC-0512A00DDFAE}"/>
    <cellStyle name="Normal 2 3 2 2 33 7 2 2" xfId="31312" xr:uid="{D88BFFCF-C558-4C04-822B-CE6F68E5EAF8}"/>
    <cellStyle name="Normal 2 3 2 2 33 7 3" xfId="17731" xr:uid="{378A35DE-0996-4560-A670-4C39E32945A8}"/>
    <cellStyle name="Normal 2 3 2 2 33 7 3 2" xfId="38099" xr:uid="{AA69FCB4-354F-4468-8FE8-21977D24EA0E}"/>
    <cellStyle name="Normal 2 3 2 2 33 7 4" xfId="24520" xr:uid="{10BCF047-D285-420B-9882-91DBFC3C8343}"/>
    <cellStyle name="Normal 2 3 2 2 33 7 5" xfId="44888" xr:uid="{EA3F963C-4AD2-4975-A9BC-0820E680A926}"/>
    <cellStyle name="Normal 2 3 2 2 33 8" xfId="10015" xr:uid="{45E86E96-887B-428C-87A9-4CE3BBA6EFEA}"/>
    <cellStyle name="Normal 2 3 2 2 33 8 2" xfId="30383" xr:uid="{47349983-3969-414E-9F3C-A45CFF5A60FE}"/>
    <cellStyle name="Normal 2 3 2 2 33 9" xfId="16803" xr:uid="{85BEAE23-9C96-4B90-BEFC-BBFF0A066E3B}"/>
    <cellStyle name="Normal 2 3 2 2 33 9 2" xfId="37171" xr:uid="{18C0D76F-49F6-4DC5-B5B6-8873B19C9162}"/>
    <cellStyle name="Normal 2 3 2 2 33_Exec Drivers" xfId="9214" xr:uid="{820EF544-8AD2-485C-AECB-F9FDF9EC1257}"/>
    <cellStyle name="Normal 2 3 2 2 4" xfId="69" xr:uid="{4D90E071-0C02-409A-985A-9906D7367110}"/>
    <cellStyle name="Normal 2 3 2 2 4 10" xfId="23322" xr:uid="{12F03EEE-0CBC-4C8F-853D-7A7F8874E041}"/>
    <cellStyle name="Normal 2 3 2 2 4 11" xfId="43690" xr:uid="{8BFD321F-46DD-44E8-9511-26AFD88FA93E}"/>
    <cellStyle name="Normal 2 3 2 2 4 2" xfId="1413" xr:uid="{EC50C6EA-D94B-4524-B6AD-3BE28309B311}"/>
    <cellStyle name="Normal 2 3 2 2 4 2 10" xfId="44273" xr:uid="{D92821E4-FFAC-4394-84FA-6F7FEC524D2F}"/>
    <cellStyle name="Normal 2 3 2 2 4 2 2" xfId="4106" xr:uid="{439B33B9-51CB-44C5-B642-670CB9A949A6}"/>
    <cellStyle name="Normal 2 3 2 2 4 2 2 2" xfId="6960" xr:uid="{D381F2D5-BEFB-4851-94CD-A1BD4B67C195}"/>
    <cellStyle name="Normal 2 3 2 2 4 2 2 2 2" xfId="15602" xr:uid="{3FF98F86-5C30-4D15-8F6B-94026774C739}"/>
    <cellStyle name="Normal 2 3 2 2 4 2 2 2 2 2" xfId="35970" xr:uid="{F1F56DAA-D6CB-4A57-A06E-B792EAB2450A}"/>
    <cellStyle name="Normal 2 3 2 2 4 2 2 2 3" xfId="22389" xr:uid="{5B3C2FBF-0355-4A26-8E84-4629CD075EC0}"/>
    <cellStyle name="Normal 2 3 2 2 4 2 2 2 3 2" xfId="42757" xr:uid="{07DF21EA-4578-4A63-816B-E44AF93D5BA2}"/>
    <cellStyle name="Normal 2 3 2 2 4 2 2 2 4" xfId="29178" xr:uid="{A8158D04-8285-44F1-9583-1783DD2E1403}"/>
    <cellStyle name="Normal 2 3 2 2 4 2 2 2 5" xfId="49546" xr:uid="{8EA4F477-38DA-4279-AA4D-A1D3B2970C56}"/>
    <cellStyle name="Normal 2 3 2 2 4 2 2 3" xfId="12754" xr:uid="{74E00850-CA96-49D6-9A3B-8B213F1160A1}"/>
    <cellStyle name="Normal 2 3 2 2 4 2 2 3 2" xfId="33122" xr:uid="{059426A6-884C-452D-BA2F-54D153C0AAE0}"/>
    <cellStyle name="Normal 2 3 2 2 4 2 2 4" xfId="19541" xr:uid="{25D3E2C0-903C-4B55-A597-961078A54EF6}"/>
    <cellStyle name="Normal 2 3 2 2 4 2 2 4 2" xfId="39909" xr:uid="{8BA49C93-D496-4DCA-B860-51E5B8C7903A}"/>
    <cellStyle name="Normal 2 3 2 2 4 2 2 5" xfId="26330" xr:uid="{6F092631-E3D1-40D0-B53F-43A4B9154B4A}"/>
    <cellStyle name="Normal 2 3 2 2 4 2 2 6" xfId="46698" xr:uid="{B78985CC-D0AB-424C-ABED-6689C2BAD919}"/>
    <cellStyle name="Normal 2 3 2 2 4 2 2_Exec Drivers" xfId="9500" xr:uid="{C078AAE7-F5EB-4C64-9A10-F82B46A33016}"/>
    <cellStyle name="Normal 2 3 2 2 4 2 3" xfId="4824" xr:uid="{4AC2961E-0EC9-47B7-8FAB-20E4B22C3A04}"/>
    <cellStyle name="Normal 2 3 2 2 4 2 3 2" xfId="7672" xr:uid="{4FA27DCE-BA52-4787-A12E-A1B569FAAD59}"/>
    <cellStyle name="Normal 2 3 2 2 4 2 3 2 2" xfId="16314" xr:uid="{DF89CC5E-0015-44AF-82DE-E291AE1DBC18}"/>
    <cellStyle name="Normal 2 3 2 2 4 2 3 2 2 2" xfId="36682" xr:uid="{28814204-C74B-45C2-84D7-865F0D6A6FCF}"/>
    <cellStyle name="Normal 2 3 2 2 4 2 3 2 3" xfId="23101" xr:uid="{C7BA963F-1CC5-44B1-A78E-0E99B09E4153}"/>
    <cellStyle name="Normal 2 3 2 2 4 2 3 2 3 2" xfId="43469" xr:uid="{79909FD8-6457-45E4-B202-77DFACD85B3D}"/>
    <cellStyle name="Normal 2 3 2 2 4 2 3 2 4" xfId="29890" xr:uid="{7AA7C3CC-8EBD-4042-AAA4-F4A3A2D70A54}"/>
    <cellStyle name="Normal 2 3 2 2 4 2 3 2 5" xfId="50258" xr:uid="{E2A21AA2-338C-4063-B58B-E9A54C9E98D4}"/>
    <cellStyle name="Normal 2 3 2 2 4 2 3 3" xfId="13466" xr:uid="{01921DD9-4591-46D5-9C4C-6FB3CD7F7549}"/>
    <cellStyle name="Normal 2 3 2 2 4 2 3 3 2" xfId="33834" xr:uid="{E3F31A0E-41F4-4161-A7F6-9AC32464AB0D}"/>
    <cellStyle name="Normal 2 3 2 2 4 2 3 4" xfId="20253" xr:uid="{40276F36-11E5-4752-BBBA-1249B5350EDB}"/>
    <cellStyle name="Normal 2 3 2 2 4 2 3 4 2" xfId="40621" xr:uid="{BE52A2C4-41FD-4167-98A7-F9343972165D}"/>
    <cellStyle name="Normal 2 3 2 2 4 2 3 5" xfId="27042" xr:uid="{447561BA-119F-4BE4-BBEE-91CBED437330}"/>
    <cellStyle name="Normal 2 3 2 2 4 2 3 6" xfId="47410" xr:uid="{5339371C-2B72-41E8-BC41-73C1619A173A}"/>
    <cellStyle name="Normal 2 3 2 2 4 2 4" xfId="3358" xr:uid="{0A46AB46-35D5-485D-9717-85096FA7D531}"/>
    <cellStyle name="Normal 2 3 2 2 4 2 4 2" xfId="6248" xr:uid="{0324FBBA-7EB7-469F-931E-B0D6905A75BB}"/>
    <cellStyle name="Normal 2 3 2 2 4 2 4 2 2" xfId="14890" xr:uid="{4E94BDB2-6B86-4006-B190-8675C1D618D0}"/>
    <cellStyle name="Normal 2 3 2 2 4 2 4 2 2 2" xfId="35258" xr:uid="{7698CB96-8211-4FFC-81D8-216D5387B726}"/>
    <cellStyle name="Normal 2 3 2 2 4 2 4 2 3" xfId="21677" xr:uid="{FC26821E-06F8-4CD0-8EFB-E1765E5A1282}"/>
    <cellStyle name="Normal 2 3 2 2 4 2 4 2 3 2" xfId="42045" xr:uid="{D661EF6E-E0B5-4D0B-B60E-49F11348C4D6}"/>
    <cellStyle name="Normal 2 3 2 2 4 2 4 2 4" xfId="28466" xr:uid="{E5AEF367-924F-484D-BB81-4205CAE40C34}"/>
    <cellStyle name="Normal 2 3 2 2 4 2 4 2 5" xfId="48834" xr:uid="{65362C38-28AD-415E-9441-F78633C83E96}"/>
    <cellStyle name="Normal 2 3 2 2 4 2 4 3" xfId="12042" xr:uid="{DF12D096-B519-4389-A61B-12A73F095DA3}"/>
    <cellStyle name="Normal 2 3 2 2 4 2 4 3 2" xfId="32410" xr:uid="{A200AE3B-CD23-4320-8C09-DEB66F5BB9E5}"/>
    <cellStyle name="Normal 2 3 2 2 4 2 4 4" xfId="18829" xr:uid="{30BE4851-F2D0-4547-8E89-E8AD3C74AA5E}"/>
    <cellStyle name="Normal 2 3 2 2 4 2 4 4 2" xfId="39197" xr:uid="{46A498F3-B49B-4A5D-B284-AF951A37A9E8}"/>
    <cellStyle name="Normal 2 3 2 2 4 2 4 5" xfId="25618" xr:uid="{F0554561-D3AC-4C13-8683-6329475D81F7}"/>
    <cellStyle name="Normal 2 3 2 2 4 2 4 6" xfId="45986" xr:uid="{BB685E11-8E8A-4C33-982D-5ADA8EC28821}"/>
    <cellStyle name="Normal 2 3 2 2 4 2 5" xfId="5536" xr:uid="{4E6D8128-4905-4B87-9C88-E4C14C220030}"/>
    <cellStyle name="Normal 2 3 2 2 4 2 5 2" xfId="14178" xr:uid="{5C2B3375-F325-4383-BA97-76FE6A944E82}"/>
    <cellStyle name="Normal 2 3 2 2 4 2 5 2 2" xfId="34546" xr:uid="{118B4176-A145-42EB-898E-7CF587BBC3FA}"/>
    <cellStyle name="Normal 2 3 2 2 4 2 5 3" xfId="20965" xr:uid="{F0B99B1A-AA13-4CEF-8B23-172981AD6DC4}"/>
    <cellStyle name="Normal 2 3 2 2 4 2 5 3 2" xfId="41333" xr:uid="{DFA696A9-91AF-4380-BF97-910C9A88DE6D}"/>
    <cellStyle name="Normal 2 3 2 2 4 2 5 4" xfId="27754" xr:uid="{6F625747-CEE5-4279-81F5-C9030F048FAB}"/>
    <cellStyle name="Normal 2 3 2 2 4 2 5 5" xfId="48122" xr:uid="{683345EB-FBD3-453B-BCE1-2E2C2FC8C10E}"/>
    <cellStyle name="Normal 2 3 2 2 4 2 6" xfId="2609" xr:uid="{84975C79-39BE-4C5C-B925-07294126D54A}"/>
    <cellStyle name="Normal 2 3 2 2 4 2 6 2" xfId="11330" xr:uid="{4C8B1CFE-C118-4123-9744-AF90F63DB887}"/>
    <cellStyle name="Normal 2 3 2 2 4 2 6 2 2" xfId="31698" xr:uid="{9949277B-8DEF-4A5E-9C4F-425DF6EB4D86}"/>
    <cellStyle name="Normal 2 3 2 2 4 2 6 3" xfId="18117" xr:uid="{71999C68-0F63-4851-8ED5-87572E3C1169}"/>
    <cellStyle name="Normal 2 3 2 2 4 2 6 3 2" xfId="38485" xr:uid="{8A4C0909-74C1-46E5-9F24-70D2D972C31D}"/>
    <cellStyle name="Normal 2 3 2 2 4 2 6 4" xfId="24906" xr:uid="{7742A23F-9067-4E0E-B2AD-516DC1A015E5}"/>
    <cellStyle name="Normal 2 3 2 2 4 2 6 5" xfId="45274" xr:uid="{573ACC92-9DC3-4921-970B-CD07D1008730}"/>
    <cellStyle name="Normal 2 3 2 2 4 2 7" xfId="10329" xr:uid="{3A5212B7-A3C8-4628-8A60-CEB4269294EA}"/>
    <cellStyle name="Normal 2 3 2 2 4 2 7 2" xfId="30697" xr:uid="{61491C42-2B96-4DF8-96B2-EA9CC4E8DDE0}"/>
    <cellStyle name="Normal 2 3 2 2 4 2 8" xfId="17116" xr:uid="{D75D698E-C0E7-418F-A175-DA3B2C27DA10}"/>
    <cellStyle name="Normal 2 3 2 2 4 2 8 2" xfId="37484" xr:uid="{A9009DB9-75A8-408F-A1D8-AE892CFDAD6D}"/>
    <cellStyle name="Normal 2 3 2 2 4 2 9" xfId="23905" xr:uid="{33372F87-93A4-4676-B64C-2CB019B1332B}"/>
    <cellStyle name="Normal 2 3 2 2 4 2_Exec Drivers" xfId="9344" xr:uid="{C3CAB717-0A20-49C5-BB64-2FCECD4FC345}"/>
    <cellStyle name="Normal 2 3 2 2 4 3" xfId="3691" xr:uid="{6D1D0DD0-675E-40B5-88BC-0DC5638832C1}"/>
    <cellStyle name="Normal 2 3 2 2 4 3 2" xfId="6575" xr:uid="{3E56F35D-2732-46F8-BFB1-645F6F92C1E8}"/>
    <cellStyle name="Normal 2 3 2 2 4 3 2 2" xfId="15217" xr:uid="{0B9F1F9B-2AD1-4083-ADA3-AE0CADA665D0}"/>
    <cellStyle name="Normal 2 3 2 2 4 3 2 2 2" xfId="35585" xr:uid="{EED6A2A2-17DD-49FD-A83D-0209638AE9FF}"/>
    <cellStyle name="Normal 2 3 2 2 4 3 2 3" xfId="22004" xr:uid="{9A2B08B9-AA4A-4A76-8850-44DA71988E8C}"/>
    <cellStyle name="Normal 2 3 2 2 4 3 2 3 2" xfId="42372" xr:uid="{AE6B2EE7-7C1D-49F1-8EE6-5375EC23C68C}"/>
    <cellStyle name="Normal 2 3 2 2 4 3 2 4" xfId="28793" xr:uid="{F81F3B49-B329-481C-978D-487E85F5A015}"/>
    <cellStyle name="Normal 2 3 2 2 4 3 2 5" xfId="49161" xr:uid="{3C1CBDEC-421D-42E5-8C0C-2EA06DF2A510}"/>
    <cellStyle name="Normal 2 3 2 2 4 3 3" xfId="12369" xr:uid="{FE711BCE-780A-4F04-AB31-F59E4F307712}"/>
    <cellStyle name="Normal 2 3 2 2 4 3 3 2" xfId="32737" xr:uid="{A51F60D8-148A-4CC5-B8BB-439A1D234471}"/>
    <cellStyle name="Normal 2 3 2 2 4 3 4" xfId="19156" xr:uid="{12B7C4EB-9A4D-4584-B637-BFA814D8106A}"/>
    <cellStyle name="Normal 2 3 2 2 4 3 4 2" xfId="39524" xr:uid="{346CFF6B-AA6E-4075-AD19-11184B13151F}"/>
    <cellStyle name="Normal 2 3 2 2 4 3 5" xfId="25945" xr:uid="{058787EC-3BEC-4D26-815D-3D58C50DA151}"/>
    <cellStyle name="Normal 2 3 2 2 4 3 6" xfId="46313" xr:uid="{CF10B131-D3D0-43B1-8D60-A170B4344054}"/>
    <cellStyle name="Normal 2 3 2 2 4 3_Exec Drivers" xfId="8590" xr:uid="{3A08BDF5-34FB-4A58-B2F0-CA71043229F8}"/>
    <cellStyle name="Normal 2 3 2 2 4 4" xfId="4439" xr:uid="{BA0DF9BA-B9CA-4A93-B5ED-E441DF913A4E}"/>
    <cellStyle name="Normal 2 3 2 2 4 4 2" xfId="7287" xr:uid="{D37D6342-1737-4222-8B61-29E0DBA7D842}"/>
    <cellStyle name="Normal 2 3 2 2 4 4 2 2" xfId="15929" xr:uid="{AD7C2A1E-E927-45BD-83BC-AE93B1B2760F}"/>
    <cellStyle name="Normal 2 3 2 2 4 4 2 2 2" xfId="36297" xr:uid="{605741A8-F8EE-4FD5-8128-D2F79548DB62}"/>
    <cellStyle name="Normal 2 3 2 2 4 4 2 3" xfId="22716" xr:uid="{E3D51036-8F3A-42EE-AA1B-7F6624DE04C8}"/>
    <cellStyle name="Normal 2 3 2 2 4 4 2 3 2" xfId="43084" xr:uid="{E112B563-E310-459D-990B-139671F63984}"/>
    <cellStyle name="Normal 2 3 2 2 4 4 2 4" xfId="29505" xr:uid="{15EB39BC-BA28-455E-A482-C5372617083C}"/>
    <cellStyle name="Normal 2 3 2 2 4 4 2 5" xfId="49873" xr:uid="{831750BD-1EE9-4213-9BD7-28BE8E249D63}"/>
    <cellStyle name="Normal 2 3 2 2 4 4 3" xfId="13081" xr:uid="{5DA5B9AD-683A-4911-9CF5-056535ED7F17}"/>
    <cellStyle name="Normal 2 3 2 2 4 4 3 2" xfId="33449" xr:uid="{961F63AD-A9E7-4839-8801-8C04C75304D0}"/>
    <cellStyle name="Normal 2 3 2 2 4 4 4" xfId="19868" xr:uid="{A370365B-D9B0-45AC-A91B-95C12AF7CF34}"/>
    <cellStyle name="Normal 2 3 2 2 4 4 4 2" xfId="40236" xr:uid="{838380B8-FD1C-45F8-9A0C-7998610B765E}"/>
    <cellStyle name="Normal 2 3 2 2 4 4 5" xfId="26657" xr:uid="{FBCC3FF0-CFFF-44CA-975D-0D4C5F99C274}"/>
    <cellStyle name="Normal 2 3 2 2 4 4 6" xfId="47025" xr:uid="{B0C7B7F5-97AA-4215-A8F4-DCFE2AE7B809}"/>
    <cellStyle name="Normal 2 3 2 2 4 5" xfId="2943" xr:uid="{E1A0996B-86C8-492A-8E09-CA9AE82C27A6}"/>
    <cellStyle name="Normal 2 3 2 2 4 5 2" xfId="5863" xr:uid="{FD2049BB-2293-49BC-B844-DD2DA8A2F9DE}"/>
    <cellStyle name="Normal 2 3 2 2 4 5 2 2" xfId="14505" xr:uid="{C5D92787-6A0B-4EEE-951A-E7A04D46569F}"/>
    <cellStyle name="Normal 2 3 2 2 4 5 2 2 2" xfId="34873" xr:uid="{D9437F88-F0E3-443B-9E83-80041CB9CBD3}"/>
    <cellStyle name="Normal 2 3 2 2 4 5 2 3" xfId="21292" xr:uid="{F1108B76-EDA3-4C64-B973-F3E4CDB5D61A}"/>
    <cellStyle name="Normal 2 3 2 2 4 5 2 3 2" xfId="41660" xr:uid="{D6E51F31-8A67-405E-B1BE-70B8AFBCDA74}"/>
    <cellStyle name="Normal 2 3 2 2 4 5 2 4" xfId="28081" xr:uid="{5F22C3DF-C3E5-4D98-807E-91DEA0E07C4F}"/>
    <cellStyle name="Normal 2 3 2 2 4 5 2 5" xfId="48449" xr:uid="{1D967BA1-DA8F-449F-BCC1-55D48F1A2F05}"/>
    <cellStyle name="Normal 2 3 2 2 4 5 3" xfId="11657" xr:uid="{FC04FE89-A23B-4E49-8AC8-2BD839109471}"/>
    <cellStyle name="Normal 2 3 2 2 4 5 3 2" xfId="32025" xr:uid="{BEA5B0A9-82F0-4075-9ED6-6E3E36BC9AD0}"/>
    <cellStyle name="Normal 2 3 2 2 4 5 4" xfId="18444" xr:uid="{060FA2FE-3F80-474B-9BAE-8E790C0201A0}"/>
    <cellStyle name="Normal 2 3 2 2 4 5 4 2" xfId="38812" xr:uid="{147B70D7-90C5-4616-9B0B-C314DBA3396F}"/>
    <cellStyle name="Normal 2 3 2 2 4 5 5" xfId="25233" xr:uid="{85C7CC46-4F45-444E-A974-6FFB6F6F5350}"/>
    <cellStyle name="Normal 2 3 2 2 4 5 6" xfId="45601" xr:uid="{D39A72AB-AB9F-464F-8FAF-E4F0CD1A584E}"/>
    <cellStyle name="Normal 2 3 2 2 4 6" xfId="5151" xr:uid="{0E4ECE48-D47D-4E0D-82CE-06DDFEB2EEBF}"/>
    <cellStyle name="Normal 2 3 2 2 4 6 2" xfId="13793" xr:uid="{593E7D47-E7EB-46B1-BFB1-A46928208472}"/>
    <cellStyle name="Normal 2 3 2 2 4 6 2 2" xfId="34161" xr:uid="{DDF48C45-3D0A-4987-AFD7-2112C49548F3}"/>
    <cellStyle name="Normal 2 3 2 2 4 6 3" xfId="20580" xr:uid="{ADBBEA14-B080-40BD-B1E6-84D00FA329C3}"/>
    <cellStyle name="Normal 2 3 2 2 4 6 3 2" xfId="40948" xr:uid="{AF95A390-7CDB-45D9-ACE0-F35796DB1190}"/>
    <cellStyle name="Normal 2 3 2 2 4 6 4" xfId="27369" xr:uid="{D8FE6531-6237-4754-91DB-1F9C885F2D10}"/>
    <cellStyle name="Normal 2 3 2 2 4 6 5" xfId="47737" xr:uid="{D5B8BD80-1A17-4F77-A7FE-E132E9675A57}"/>
    <cellStyle name="Normal 2 3 2 2 4 7" xfId="2074" xr:uid="{3D5C59B5-F8A2-49BB-838B-6D098228B7EF}"/>
    <cellStyle name="Normal 2 3 2 2 4 7 2" xfId="10945" xr:uid="{41F91BB8-2E0D-45D9-88F4-962F45F556B9}"/>
    <cellStyle name="Normal 2 3 2 2 4 7 2 2" xfId="31313" xr:uid="{9B736CC9-6E9B-4107-B8C5-940AD0D1D76E}"/>
    <cellStyle name="Normal 2 3 2 2 4 7 3" xfId="17732" xr:uid="{13054BD9-DA45-4A86-915C-22B3FB24E1F6}"/>
    <cellStyle name="Normal 2 3 2 2 4 7 3 2" xfId="38100" xr:uid="{42D8C2A9-DBDF-4283-B76C-BF487AC1F1CC}"/>
    <cellStyle name="Normal 2 3 2 2 4 7 4" xfId="24521" xr:uid="{20D83F3B-A00F-44AE-8A65-9734BEEF51C9}"/>
    <cellStyle name="Normal 2 3 2 2 4 7 5" xfId="44889" xr:uid="{C31DED39-B5CB-4F3E-A758-A780C8550AC4}"/>
    <cellStyle name="Normal 2 3 2 2 4 8" xfId="9745" xr:uid="{35F3D094-2C15-4959-AC55-DB9EB51D2204}"/>
    <cellStyle name="Normal 2 3 2 2 4 8 2" xfId="30113" xr:uid="{05728100-0D72-42A2-A4DC-4D005A1B2B8B}"/>
    <cellStyle name="Normal 2 3 2 2 4 9" xfId="16533" xr:uid="{0CFA4091-695F-4CC6-A47B-FA4B2148992B}"/>
    <cellStyle name="Normal 2 3 2 2 4 9 2" xfId="36901" xr:uid="{C9072F43-7175-4251-97D6-9EA27C9C6295}"/>
    <cellStyle name="Normal 2 3 2 2 4_Exec Drivers" xfId="8225" xr:uid="{E24542BC-BC26-4465-9D3E-D0D93EC2D267}"/>
    <cellStyle name="Normal 2 3 2 2 5" xfId="105" xr:uid="{8BE50BC9-F14A-48DE-BADC-7AD915C4B02C}"/>
    <cellStyle name="Normal 2 3 2 2 5 10" xfId="23341" xr:uid="{7B306447-F6D9-45FA-A88F-71C91371A63B}"/>
    <cellStyle name="Normal 2 3 2 2 5 11" xfId="43709" xr:uid="{90625B30-4EF2-4A59-B383-0EEDD8C003F0}"/>
    <cellStyle name="Normal 2 3 2 2 5 2" xfId="1432" xr:uid="{257A4185-2F6D-47B5-AB86-5055AED78537}"/>
    <cellStyle name="Normal 2 3 2 2 5 2 10" xfId="44292" xr:uid="{2973F83C-7163-4FE3-9891-EEA457F8A89A}"/>
    <cellStyle name="Normal 2 3 2 2 5 2 2" xfId="4081" xr:uid="{A5179432-F0B8-47E3-9C3C-EA58D8C28B4C}"/>
    <cellStyle name="Normal 2 3 2 2 5 2 2 2" xfId="6941" xr:uid="{5F55A80D-4AC5-4FDA-91E8-745467B5BEC1}"/>
    <cellStyle name="Normal 2 3 2 2 5 2 2 2 2" xfId="15583" xr:uid="{ECF70E8F-E9A6-416F-8201-36D31761C87E}"/>
    <cellStyle name="Normal 2 3 2 2 5 2 2 2 2 2" xfId="35951" xr:uid="{AAE2CF88-75DA-44C8-ACCA-4F4FAC7619B9}"/>
    <cellStyle name="Normal 2 3 2 2 5 2 2 2 3" xfId="22370" xr:uid="{3D0C6F90-CA16-4D01-9FEF-9B9D81658CDB}"/>
    <cellStyle name="Normal 2 3 2 2 5 2 2 2 3 2" xfId="42738" xr:uid="{31C464FC-A884-47A2-80D8-C8B005CB1DF5}"/>
    <cellStyle name="Normal 2 3 2 2 5 2 2 2 4" xfId="29159" xr:uid="{4E0EBA0F-E6C4-4B51-BF2A-4F8A0AA3049C}"/>
    <cellStyle name="Normal 2 3 2 2 5 2 2 2 5" xfId="49527" xr:uid="{690FBF9A-3CFA-4DAB-B909-29D1D1ABCB6D}"/>
    <cellStyle name="Normal 2 3 2 2 5 2 2 3" xfId="12735" xr:uid="{45F50DAE-120B-4F2D-A9EB-039E4D939848}"/>
    <cellStyle name="Normal 2 3 2 2 5 2 2 3 2" xfId="33103" xr:uid="{C7F16437-813F-43A5-8A00-28FBC5850045}"/>
    <cellStyle name="Normal 2 3 2 2 5 2 2 4" xfId="19522" xr:uid="{1BFF92F4-20AF-4C29-B0A6-6AA1C5E56058}"/>
    <cellStyle name="Normal 2 3 2 2 5 2 2 4 2" xfId="39890" xr:uid="{6F4147FD-658D-497D-9DD6-D7F9D2B154C6}"/>
    <cellStyle name="Normal 2 3 2 2 5 2 2 5" xfId="26311" xr:uid="{8BB26F08-39F9-4039-A1EB-E1FE69DBFCCE}"/>
    <cellStyle name="Normal 2 3 2 2 5 2 2 6" xfId="46679" xr:uid="{8DD8A757-E598-4E0B-8834-0C3D7DB3EA43}"/>
    <cellStyle name="Normal 2 3 2 2 5 2 2_Exec Drivers" xfId="2091" xr:uid="{39040B25-7C07-4CF0-AD86-1103CBBDE861}"/>
    <cellStyle name="Normal 2 3 2 2 5 2 3" xfId="4805" xr:uid="{8516EDE1-C8AF-49D4-A8C7-F6F0454277DA}"/>
    <cellStyle name="Normal 2 3 2 2 5 2 3 2" xfId="7653" xr:uid="{D29A231F-7913-4F25-9D3F-D2E2036C1B9C}"/>
    <cellStyle name="Normal 2 3 2 2 5 2 3 2 2" xfId="16295" xr:uid="{4B175DE1-FB26-4DB1-B6D5-ED678FA05807}"/>
    <cellStyle name="Normal 2 3 2 2 5 2 3 2 2 2" xfId="36663" xr:uid="{12E9A553-702E-432A-BA9A-8B3D4A90F685}"/>
    <cellStyle name="Normal 2 3 2 2 5 2 3 2 3" xfId="23082" xr:uid="{26F1ECBF-3BD1-4E3C-84FD-434463912C42}"/>
    <cellStyle name="Normal 2 3 2 2 5 2 3 2 3 2" xfId="43450" xr:uid="{821E6AB5-A2EC-46C9-BD39-FFADC83FDA47}"/>
    <cellStyle name="Normal 2 3 2 2 5 2 3 2 4" xfId="29871" xr:uid="{83F98D03-9C26-40A9-837D-717EEBAEBB8D}"/>
    <cellStyle name="Normal 2 3 2 2 5 2 3 2 5" xfId="50239" xr:uid="{594BAB0A-262D-4CF8-88E6-9659559E830A}"/>
    <cellStyle name="Normal 2 3 2 2 5 2 3 3" xfId="13447" xr:uid="{F25C5990-2D21-4A34-8C23-F90AEFBE9408}"/>
    <cellStyle name="Normal 2 3 2 2 5 2 3 3 2" xfId="33815" xr:uid="{DD8CE2CB-28CD-4199-8613-2A69D1144BBD}"/>
    <cellStyle name="Normal 2 3 2 2 5 2 3 4" xfId="20234" xr:uid="{D92A8762-4C10-46FA-8273-CF1913853140}"/>
    <cellStyle name="Normal 2 3 2 2 5 2 3 4 2" xfId="40602" xr:uid="{BA548A9D-E94C-459D-9D22-AD488C57E3D8}"/>
    <cellStyle name="Normal 2 3 2 2 5 2 3 5" xfId="27023" xr:uid="{CC8F71AC-BA8B-4614-85AC-284007875849}"/>
    <cellStyle name="Normal 2 3 2 2 5 2 3 6" xfId="47391" xr:uid="{84BF87A6-09E0-4A11-ADC3-ACD4AB5A3CAB}"/>
    <cellStyle name="Normal 2 3 2 2 5 2 4" xfId="3333" xr:uid="{82236BAE-F739-46EE-86EB-EF9EF424618D}"/>
    <cellStyle name="Normal 2 3 2 2 5 2 4 2" xfId="6229" xr:uid="{E03B40C8-373A-4E33-BDFF-25D1B2A6CA86}"/>
    <cellStyle name="Normal 2 3 2 2 5 2 4 2 2" xfId="14871" xr:uid="{8455E32E-C1FA-4B18-A94E-CDC7B7874172}"/>
    <cellStyle name="Normal 2 3 2 2 5 2 4 2 2 2" xfId="35239" xr:uid="{D65D0617-245C-42A9-B1B6-13F633E5C469}"/>
    <cellStyle name="Normal 2 3 2 2 5 2 4 2 3" xfId="21658" xr:uid="{5C706E9D-5F3C-43CE-B2E3-703322E5B45F}"/>
    <cellStyle name="Normal 2 3 2 2 5 2 4 2 3 2" xfId="42026" xr:uid="{66C54329-383B-4696-85D0-B633CE703125}"/>
    <cellStyle name="Normal 2 3 2 2 5 2 4 2 4" xfId="28447" xr:uid="{451BBBBD-2D32-4286-9EFB-AD239E3377D8}"/>
    <cellStyle name="Normal 2 3 2 2 5 2 4 2 5" xfId="48815" xr:uid="{8DE3DBA2-5AF8-4EA2-A65B-C4B54FDA7B10}"/>
    <cellStyle name="Normal 2 3 2 2 5 2 4 3" xfId="12023" xr:uid="{093B5A81-5CE2-43F2-922C-DA760C25ECFD}"/>
    <cellStyle name="Normal 2 3 2 2 5 2 4 3 2" xfId="32391" xr:uid="{49B51CBE-5965-49E7-92ED-C2D14CFAEEB6}"/>
    <cellStyle name="Normal 2 3 2 2 5 2 4 4" xfId="18810" xr:uid="{56CB420B-DBEC-44F4-93D9-5661A2404F56}"/>
    <cellStyle name="Normal 2 3 2 2 5 2 4 4 2" xfId="39178" xr:uid="{BB3AD3C2-0B7C-4C32-9AA8-8D106A3DB528}"/>
    <cellStyle name="Normal 2 3 2 2 5 2 4 5" xfId="25599" xr:uid="{BF376749-F41A-4358-987F-25D6BFF2EEE1}"/>
    <cellStyle name="Normal 2 3 2 2 5 2 4 6" xfId="45967" xr:uid="{F3A02C7F-E53E-4090-9881-AA37281CEFD8}"/>
    <cellStyle name="Normal 2 3 2 2 5 2 5" xfId="5517" xr:uid="{0CAC4B72-A99C-4863-9897-BBDD1407EC50}"/>
    <cellStyle name="Normal 2 3 2 2 5 2 5 2" xfId="14159" xr:uid="{8211200E-508E-4B04-A8C7-706772E4AC22}"/>
    <cellStyle name="Normal 2 3 2 2 5 2 5 2 2" xfId="34527" xr:uid="{9F2AEB46-AB78-4875-9ECE-733206ABBC08}"/>
    <cellStyle name="Normal 2 3 2 2 5 2 5 3" xfId="20946" xr:uid="{F638B23E-F3D3-42FD-AE77-9E0C5B5D9993}"/>
    <cellStyle name="Normal 2 3 2 2 5 2 5 3 2" xfId="41314" xr:uid="{97A267FC-50C7-4536-AEA2-544240247F6A}"/>
    <cellStyle name="Normal 2 3 2 2 5 2 5 4" xfId="27735" xr:uid="{AA7E7EA7-0989-4111-8254-C700B6844700}"/>
    <cellStyle name="Normal 2 3 2 2 5 2 5 5" xfId="48103" xr:uid="{E263DDA4-155B-46B2-909F-39D6BE0F999A}"/>
    <cellStyle name="Normal 2 3 2 2 5 2 6" xfId="2584" xr:uid="{3BD1BD2F-1B56-4757-BA95-66A1B00EF6B3}"/>
    <cellStyle name="Normal 2 3 2 2 5 2 6 2" xfId="11311" xr:uid="{EDFA4202-EB45-47E4-AF38-F8C837307861}"/>
    <cellStyle name="Normal 2 3 2 2 5 2 6 2 2" xfId="31679" xr:uid="{C56ED737-960A-40E5-A039-E5128285F820}"/>
    <cellStyle name="Normal 2 3 2 2 5 2 6 3" xfId="18098" xr:uid="{10E8ED1E-9C79-4854-9083-3BD5A9E4666B}"/>
    <cellStyle name="Normal 2 3 2 2 5 2 6 3 2" xfId="38466" xr:uid="{69001AA0-CD29-4A21-B079-C481593BAB78}"/>
    <cellStyle name="Normal 2 3 2 2 5 2 6 4" xfId="24887" xr:uid="{2F5CDA0F-28A5-47C6-A7AC-592A160C9364}"/>
    <cellStyle name="Normal 2 3 2 2 5 2 6 5" xfId="45255" xr:uid="{F6B08E20-3456-45F6-A831-C1632CA5D7CC}"/>
    <cellStyle name="Normal 2 3 2 2 5 2 7" xfId="10348" xr:uid="{0FC4927B-B773-4FCA-B838-041815869D4A}"/>
    <cellStyle name="Normal 2 3 2 2 5 2 7 2" xfId="30716" xr:uid="{5BE38823-F95E-4523-8DA0-A0F18A84E5A5}"/>
    <cellStyle name="Normal 2 3 2 2 5 2 8" xfId="17135" xr:uid="{5C3A44F0-D412-4C7F-9AE2-B9B66DE051CA}"/>
    <cellStyle name="Normal 2 3 2 2 5 2 8 2" xfId="37503" xr:uid="{569FDCA5-C0A0-48FB-9C4A-E041E107A682}"/>
    <cellStyle name="Normal 2 3 2 2 5 2 9" xfId="23924" xr:uid="{7E7F7DAC-937B-4DA8-8F66-257747B04D97}"/>
    <cellStyle name="Normal 2 3 2 2 5 2_Exec Drivers" xfId="9087" xr:uid="{B7E2DD15-2F4C-4FAD-BDF7-73A4F731A5F0}"/>
    <cellStyle name="Normal 2 3 2 2 5 3" xfId="3692" xr:uid="{4DDBF951-8D74-47E1-831C-65B9EA323826}"/>
    <cellStyle name="Normal 2 3 2 2 5 3 2" xfId="6576" xr:uid="{C5040228-FC80-41F7-ABA2-5E5975BE3D48}"/>
    <cellStyle name="Normal 2 3 2 2 5 3 2 2" xfId="15218" xr:uid="{A3281859-A156-4BF0-8F40-45525BA6E6A6}"/>
    <cellStyle name="Normal 2 3 2 2 5 3 2 2 2" xfId="35586" xr:uid="{6DE8EA1C-1513-45F9-B4AA-77D36DED736B}"/>
    <cellStyle name="Normal 2 3 2 2 5 3 2 3" xfId="22005" xr:uid="{0941796D-8F44-4715-9034-08406AD64608}"/>
    <cellStyle name="Normal 2 3 2 2 5 3 2 3 2" xfId="42373" xr:uid="{AC341052-4EFC-48DC-A325-C4FEEF3C3BEA}"/>
    <cellStyle name="Normal 2 3 2 2 5 3 2 4" xfId="28794" xr:uid="{455C7AD8-5163-48C4-A47C-E25BA3755309}"/>
    <cellStyle name="Normal 2 3 2 2 5 3 2 5" xfId="49162" xr:uid="{CD6B723E-0689-4E67-907F-02C9C808AE69}"/>
    <cellStyle name="Normal 2 3 2 2 5 3 3" xfId="12370" xr:uid="{5708237D-BC2F-466E-A1EE-ED099B6E86A3}"/>
    <cellStyle name="Normal 2 3 2 2 5 3 3 2" xfId="32738" xr:uid="{FAF6AC29-4718-4179-A374-3AF12DA66C54}"/>
    <cellStyle name="Normal 2 3 2 2 5 3 4" xfId="19157" xr:uid="{2B9EA2CA-96DF-4E9A-9934-073AB5151847}"/>
    <cellStyle name="Normal 2 3 2 2 5 3 4 2" xfId="39525" xr:uid="{14556065-A454-4888-A307-B37BBE0B93E6}"/>
    <cellStyle name="Normal 2 3 2 2 5 3 5" xfId="25946" xr:uid="{0333C6F3-6910-44C7-8BA9-E7341C673D4B}"/>
    <cellStyle name="Normal 2 3 2 2 5 3 6" xfId="46314" xr:uid="{7198332C-0E25-4B2E-80F1-A7849AE4B604}"/>
    <cellStyle name="Normal 2 3 2 2 5 3_Exec Drivers" xfId="2384" xr:uid="{0CBBFDA6-91CC-4844-8CE7-C3F31DE5756E}"/>
    <cellStyle name="Normal 2 3 2 2 5 4" xfId="4440" xr:uid="{2DFA5964-C71B-4BCF-8D87-2CF6EC8A7E67}"/>
    <cellStyle name="Normal 2 3 2 2 5 4 2" xfId="7288" xr:uid="{71D2AF3A-8259-481A-86A7-E29772C37B5C}"/>
    <cellStyle name="Normal 2 3 2 2 5 4 2 2" xfId="15930" xr:uid="{A22AE306-3562-48CB-BD26-4DC6A80DAE36}"/>
    <cellStyle name="Normal 2 3 2 2 5 4 2 2 2" xfId="36298" xr:uid="{57B72B9A-17B8-4E72-B862-FA59265D2EF2}"/>
    <cellStyle name="Normal 2 3 2 2 5 4 2 3" xfId="22717" xr:uid="{B882D39B-3D10-41CE-BC69-027EC08E90ED}"/>
    <cellStyle name="Normal 2 3 2 2 5 4 2 3 2" xfId="43085" xr:uid="{456C1135-95BD-4398-8BBD-8DC4C56DD3A2}"/>
    <cellStyle name="Normal 2 3 2 2 5 4 2 4" xfId="29506" xr:uid="{B3E4074C-B42C-4EC6-981C-FF827E310748}"/>
    <cellStyle name="Normal 2 3 2 2 5 4 2 5" xfId="49874" xr:uid="{06D1F909-F4EB-4649-AA2A-7E04D7145D64}"/>
    <cellStyle name="Normal 2 3 2 2 5 4 3" xfId="13082" xr:uid="{2B924D9E-E9E9-48A5-86BC-B64AD76231E4}"/>
    <cellStyle name="Normal 2 3 2 2 5 4 3 2" xfId="33450" xr:uid="{D059A014-ABA2-4E9F-96F2-E8C9203B0521}"/>
    <cellStyle name="Normal 2 3 2 2 5 4 4" xfId="19869" xr:uid="{79887929-2EE1-495E-BEE0-0DB1B9BA0219}"/>
    <cellStyle name="Normal 2 3 2 2 5 4 4 2" xfId="40237" xr:uid="{07218D2A-E261-4CEC-9979-DBB3422E0E65}"/>
    <cellStyle name="Normal 2 3 2 2 5 4 5" xfId="26658" xr:uid="{CDEA5151-DBEB-4B66-AD92-630B3351DF93}"/>
    <cellStyle name="Normal 2 3 2 2 5 4 6" xfId="47026" xr:uid="{B4C85FD9-249B-4BE3-B50B-80E64BC84FED}"/>
    <cellStyle name="Normal 2 3 2 2 5 5" xfId="2944" xr:uid="{9BA06FB0-A6ED-4B0A-BADD-81F8E344D4FD}"/>
    <cellStyle name="Normal 2 3 2 2 5 5 2" xfId="5864" xr:uid="{843A3179-5A35-4E70-B6EB-BC9873D19D41}"/>
    <cellStyle name="Normal 2 3 2 2 5 5 2 2" xfId="14506" xr:uid="{2AAA55FD-017C-4993-8321-E78A94E5423A}"/>
    <cellStyle name="Normal 2 3 2 2 5 5 2 2 2" xfId="34874" xr:uid="{2313D7A4-230F-4476-9B61-76AE498476C8}"/>
    <cellStyle name="Normal 2 3 2 2 5 5 2 3" xfId="21293" xr:uid="{ED7BFEF5-89CB-44C5-B5B4-23EB014EAF3F}"/>
    <cellStyle name="Normal 2 3 2 2 5 5 2 3 2" xfId="41661" xr:uid="{1D816D33-7983-4A9D-BAF1-9C528C6EAFDC}"/>
    <cellStyle name="Normal 2 3 2 2 5 5 2 4" xfId="28082" xr:uid="{9675EEE1-111B-48FC-9A37-F5CA48D396A5}"/>
    <cellStyle name="Normal 2 3 2 2 5 5 2 5" xfId="48450" xr:uid="{C91DD507-CDB2-4FD0-855D-D69BA887F265}"/>
    <cellStyle name="Normal 2 3 2 2 5 5 3" xfId="11658" xr:uid="{17D18DD9-B05C-4C50-B38B-DBB0561D3D54}"/>
    <cellStyle name="Normal 2 3 2 2 5 5 3 2" xfId="32026" xr:uid="{11D9E69A-3947-488F-BF19-5956D6724DF7}"/>
    <cellStyle name="Normal 2 3 2 2 5 5 4" xfId="18445" xr:uid="{CD1C3918-328C-421C-80FB-0AAFBDF9402F}"/>
    <cellStyle name="Normal 2 3 2 2 5 5 4 2" xfId="38813" xr:uid="{8A582A02-5393-455A-8126-2C388EC3B1D2}"/>
    <cellStyle name="Normal 2 3 2 2 5 5 5" xfId="25234" xr:uid="{B3A92051-90C7-4E03-B026-3A6D3F637850}"/>
    <cellStyle name="Normal 2 3 2 2 5 5 6" xfId="45602" xr:uid="{FF751CEE-5259-48BC-927C-DFE17BC05607}"/>
    <cellStyle name="Normal 2 3 2 2 5 6" xfId="5152" xr:uid="{F19F5CF6-817A-4A99-8068-9C3EBBD2AC37}"/>
    <cellStyle name="Normal 2 3 2 2 5 6 2" xfId="13794" xr:uid="{FA4829FE-0DFC-417C-9D3F-FA6D44B834AF}"/>
    <cellStyle name="Normal 2 3 2 2 5 6 2 2" xfId="34162" xr:uid="{3241ED39-7FB2-4867-9134-C020E533B3A7}"/>
    <cellStyle name="Normal 2 3 2 2 5 6 3" xfId="20581" xr:uid="{461151FD-5886-426A-AE67-FB21EAEA80FF}"/>
    <cellStyle name="Normal 2 3 2 2 5 6 3 2" xfId="40949" xr:uid="{8C29D507-4482-4893-A49F-BC13E8154120}"/>
    <cellStyle name="Normal 2 3 2 2 5 6 4" xfId="27370" xr:uid="{2A03E38B-A9DB-47FF-BC78-D0C0B3CFECCF}"/>
    <cellStyle name="Normal 2 3 2 2 5 6 5" xfId="47738" xr:uid="{53D71ABC-012D-4316-8972-2718A98C2E97}"/>
    <cellStyle name="Normal 2 3 2 2 5 7" xfId="2075" xr:uid="{A835D13F-7965-4BC6-9E03-AA076B809C43}"/>
    <cellStyle name="Normal 2 3 2 2 5 7 2" xfId="10946" xr:uid="{0C2EE933-B560-4AB3-875F-9BAF64C8ED3A}"/>
    <cellStyle name="Normal 2 3 2 2 5 7 2 2" xfId="31314" xr:uid="{82A65D18-DBEE-40E7-98A9-DEBCFB52A616}"/>
    <cellStyle name="Normal 2 3 2 2 5 7 3" xfId="17733" xr:uid="{2C8FA132-E6BB-4677-9E3A-D0C878FFFBEC}"/>
    <cellStyle name="Normal 2 3 2 2 5 7 3 2" xfId="38101" xr:uid="{F00ED835-B9FF-44EE-BC24-1500F1938C6E}"/>
    <cellStyle name="Normal 2 3 2 2 5 7 4" xfId="24522" xr:uid="{6228FB38-7A1E-4FDE-BA4B-0C030E2D246C}"/>
    <cellStyle name="Normal 2 3 2 2 5 7 5" xfId="44890" xr:uid="{669DC5D7-5DDB-40FE-9707-34D2D2313C64}"/>
    <cellStyle name="Normal 2 3 2 2 5 8" xfId="9764" xr:uid="{0B74FD38-6A80-4D72-BA3A-FC67B023BB13}"/>
    <cellStyle name="Normal 2 3 2 2 5 8 2" xfId="30132" xr:uid="{6ED00E1F-E954-427F-BE0C-91F96CABFB8B}"/>
    <cellStyle name="Normal 2 3 2 2 5 9" xfId="16552" xr:uid="{1CED2766-BE55-460A-AAAE-4E3A5DD7BFC2}"/>
    <cellStyle name="Normal 2 3 2 2 5 9 2" xfId="36920" xr:uid="{AF790D11-2EAF-4801-8320-3EFFB0A1881E}"/>
    <cellStyle name="Normal 2 3 2 2 5_Exec Drivers" xfId="9292" xr:uid="{587F5635-0CCF-457D-A3B9-3E855DA172EB}"/>
    <cellStyle name="Normal 2 3 2 2 6" xfId="93" xr:uid="{6200595B-1AA8-4E4E-B9C0-EB9ABE1D337E}"/>
    <cellStyle name="Normal 2 3 2 2 6 10" xfId="23334" xr:uid="{C373A302-FDC9-4631-87C6-6A74B7EB5314}"/>
    <cellStyle name="Normal 2 3 2 2 6 11" xfId="43702" xr:uid="{E8A1155E-732E-49C2-866A-45BA391122D1}"/>
    <cellStyle name="Normal 2 3 2 2 6 2" xfId="1425" xr:uid="{5CC5089F-6556-43D1-87AC-93C5E7C42E01}"/>
    <cellStyle name="Normal 2 3 2 2 6 2 10" xfId="44285" xr:uid="{6D15C461-3E00-40E7-9167-E77E234BCB2E}"/>
    <cellStyle name="Normal 2 3 2 2 6 2 2" xfId="4088" xr:uid="{B438FF39-5351-41B6-AFF2-B2BD388AC2DD}"/>
    <cellStyle name="Normal 2 3 2 2 6 2 2 2" xfId="6948" xr:uid="{C818DCDE-FBC6-448F-AE41-EE9AD9207212}"/>
    <cellStyle name="Normal 2 3 2 2 6 2 2 2 2" xfId="15590" xr:uid="{7B93F43C-A0C4-4405-BF4E-8D7488612FB1}"/>
    <cellStyle name="Normal 2 3 2 2 6 2 2 2 2 2" xfId="35958" xr:uid="{EC441E0F-EF64-4784-8597-D8F895DEDB81}"/>
    <cellStyle name="Normal 2 3 2 2 6 2 2 2 3" xfId="22377" xr:uid="{C5720034-398F-46EE-B6B9-892629019A43}"/>
    <cellStyle name="Normal 2 3 2 2 6 2 2 2 3 2" xfId="42745" xr:uid="{4B515692-07D7-477E-816F-DCDD8090892A}"/>
    <cellStyle name="Normal 2 3 2 2 6 2 2 2 4" xfId="29166" xr:uid="{2504E89C-634A-4C6C-B1A4-1D096B1CA088}"/>
    <cellStyle name="Normal 2 3 2 2 6 2 2 2 5" xfId="49534" xr:uid="{BAF85B39-8ADA-4CD5-B246-D463399E61E6}"/>
    <cellStyle name="Normal 2 3 2 2 6 2 2 3" xfId="12742" xr:uid="{153CFB83-6991-47B4-A91D-96E8195AC759}"/>
    <cellStyle name="Normal 2 3 2 2 6 2 2 3 2" xfId="33110" xr:uid="{9B8530AB-CAD3-48BD-A40A-1EEFEA220EA2}"/>
    <cellStyle name="Normal 2 3 2 2 6 2 2 4" xfId="19529" xr:uid="{75763439-3835-4E9E-9A38-8259E1343525}"/>
    <cellStyle name="Normal 2 3 2 2 6 2 2 4 2" xfId="39897" xr:uid="{7396F4B4-FA71-43D9-8B2E-4D214B0D777D}"/>
    <cellStyle name="Normal 2 3 2 2 6 2 2 5" xfId="26318" xr:uid="{50582E7D-0D86-4EEB-89AE-AB6FBC0F4CE3}"/>
    <cellStyle name="Normal 2 3 2 2 6 2 2 6" xfId="46686" xr:uid="{792799CF-0ACA-4F42-A562-2452BC37D603}"/>
    <cellStyle name="Normal 2 3 2 2 6 2 2_Exec Drivers" xfId="8111" xr:uid="{5D357460-432D-480F-B98C-F9A2C2030F0B}"/>
    <cellStyle name="Normal 2 3 2 2 6 2 3" xfId="4812" xr:uid="{F3F7F4F5-241F-4C18-B87D-23D340E753B7}"/>
    <cellStyle name="Normal 2 3 2 2 6 2 3 2" xfId="7660" xr:uid="{236DDB23-69CA-44EE-AA20-B3C50814125E}"/>
    <cellStyle name="Normal 2 3 2 2 6 2 3 2 2" xfId="16302" xr:uid="{70706FE3-AB07-4286-AACF-8DCC9F2B79CF}"/>
    <cellStyle name="Normal 2 3 2 2 6 2 3 2 2 2" xfId="36670" xr:uid="{BA9EFCF4-DF2D-4029-8144-DCFD1280A520}"/>
    <cellStyle name="Normal 2 3 2 2 6 2 3 2 3" xfId="23089" xr:uid="{46747202-5190-45E0-A042-61EAC519E635}"/>
    <cellStyle name="Normal 2 3 2 2 6 2 3 2 3 2" xfId="43457" xr:uid="{CA72FC79-126E-4C30-846E-2509C26B5481}"/>
    <cellStyle name="Normal 2 3 2 2 6 2 3 2 4" xfId="29878" xr:uid="{D53A698E-0FF4-4954-B612-6B98A2B52A07}"/>
    <cellStyle name="Normal 2 3 2 2 6 2 3 2 5" xfId="50246" xr:uid="{1010BD86-B8C1-447B-9EB6-7F1286DEDE18}"/>
    <cellStyle name="Normal 2 3 2 2 6 2 3 3" xfId="13454" xr:uid="{FA3CD722-DB75-43CA-9A3A-5424EC5A39CB}"/>
    <cellStyle name="Normal 2 3 2 2 6 2 3 3 2" xfId="33822" xr:uid="{0598EC86-E7FC-42C9-8BDE-E77F49701882}"/>
    <cellStyle name="Normal 2 3 2 2 6 2 3 4" xfId="20241" xr:uid="{2FE17CC0-246D-449A-86DB-117C6523F127}"/>
    <cellStyle name="Normal 2 3 2 2 6 2 3 4 2" xfId="40609" xr:uid="{4493BDE8-98BA-4075-8295-259519DA8694}"/>
    <cellStyle name="Normal 2 3 2 2 6 2 3 5" xfId="27030" xr:uid="{115085F9-D255-4312-B41B-6A4893FA95D1}"/>
    <cellStyle name="Normal 2 3 2 2 6 2 3 6" xfId="47398" xr:uid="{8E4BC19A-5E89-43FA-989B-4ED948A0CFE4}"/>
    <cellStyle name="Normal 2 3 2 2 6 2 4" xfId="3340" xr:uid="{8C7820F8-2213-4BA9-9883-CCAA8D7862AC}"/>
    <cellStyle name="Normal 2 3 2 2 6 2 4 2" xfId="6236" xr:uid="{2B8B915C-A958-4755-B996-B0EB0B484D81}"/>
    <cellStyle name="Normal 2 3 2 2 6 2 4 2 2" xfId="14878" xr:uid="{4350BA92-8420-4D55-9DC8-5614EEE64B2B}"/>
    <cellStyle name="Normal 2 3 2 2 6 2 4 2 2 2" xfId="35246" xr:uid="{48D511B8-52B6-4578-8957-164944A7FC68}"/>
    <cellStyle name="Normal 2 3 2 2 6 2 4 2 3" xfId="21665" xr:uid="{C0441434-76F4-4BA0-9D8E-2A5D78E92FBA}"/>
    <cellStyle name="Normal 2 3 2 2 6 2 4 2 3 2" xfId="42033" xr:uid="{0D5EB3AF-1EF3-4317-A49A-8E4D77289257}"/>
    <cellStyle name="Normal 2 3 2 2 6 2 4 2 4" xfId="28454" xr:uid="{C50FF679-4355-46E0-845D-29F6B6EBB401}"/>
    <cellStyle name="Normal 2 3 2 2 6 2 4 2 5" xfId="48822" xr:uid="{D9032DD8-7B31-431A-BB63-BBF3B2F3EEEB}"/>
    <cellStyle name="Normal 2 3 2 2 6 2 4 3" xfId="12030" xr:uid="{B4D91BCA-98EC-4C17-8127-EE4DD5DF8A66}"/>
    <cellStyle name="Normal 2 3 2 2 6 2 4 3 2" xfId="32398" xr:uid="{D7724ECD-40A7-4A36-A8DD-B7B973D261D1}"/>
    <cellStyle name="Normal 2 3 2 2 6 2 4 4" xfId="18817" xr:uid="{77329CCE-58D7-440A-A466-AE20F10FFD0D}"/>
    <cellStyle name="Normal 2 3 2 2 6 2 4 4 2" xfId="39185" xr:uid="{6BCD6844-33A7-4ECC-81ED-64965D063DC4}"/>
    <cellStyle name="Normal 2 3 2 2 6 2 4 5" xfId="25606" xr:uid="{A4ADB18E-1E81-410F-922E-0A49970AECB6}"/>
    <cellStyle name="Normal 2 3 2 2 6 2 4 6" xfId="45974" xr:uid="{6AC7F9AC-0E17-4543-A1FD-4FA2D259C36B}"/>
    <cellStyle name="Normal 2 3 2 2 6 2 5" xfId="5524" xr:uid="{7ED91C20-520F-4B9B-B938-2DF0E5EF1A30}"/>
    <cellStyle name="Normal 2 3 2 2 6 2 5 2" xfId="14166" xr:uid="{708F2122-4A86-44D3-97A1-42A6880A5129}"/>
    <cellStyle name="Normal 2 3 2 2 6 2 5 2 2" xfId="34534" xr:uid="{DBD1F255-00FC-4AA0-9597-B9326B354432}"/>
    <cellStyle name="Normal 2 3 2 2 6 2 5 3" xfId="20953" xr:uid="{AB3AFB81-B336-4F18-85A1-DCF22D7DE6C4}"/>
    <cellStyle name="Normal 2 3 2 2 6 2 5 3 2" xfId="41321" xr:uid="{0145D316-AE71-42E3-ABA9-BB06C3332A79}"/>
    <cellStyle name="Normal 2 3 2 2 6 2 5 4" xfId="27742" xr:uid="{61684E7C-EB3C-465B-B4CC-BD8FA20254E5}"/>
    <cellStyle name="Normal 2 3 2 2 6 2 5 5" xfId="48110" xr:uid="{B311D4FE-2E86-4B3E-9D8F-6A9D13D2D4EF}"/>
    <cellStyle name="Normal 2 3 2 2 6 2 6" xfId="2591" xr:uid="{A06339BA-1187-4C65-8A7E-D897DA69CFEC}"/>
    <cellStyle name="Normal 2 3 2 2 6 2 6 2" xfId="11318" xr:uid="{EA2ABA2F-BC3C-4A3D-97B7-103857D3294A}"/>
    <cellStyle name="Normal 2 3 2 2 6 2 6 2 2" xfId="31686" xr:uid="{4F74BEE7-41FC-43BA-85D9-6D2DC06DCEDB}"/>
    <cellStyle name="Normal 2 3 2 2 6 2 6 3" xfId="18105" xr:uid="{AF4ED665-D9C7-4896-A327-14561F1CCF83}"/>
    <cellStyle name="Normal 2 3 2 2 6 2 6 3 2" xfId="38473" xr:uid="{2379EB57-7180-482F-B237-EA39390A9CE9}"/>
    <cellStyle name="Normal 2 3 2 2 6 2 6 4" xfId="24894" xr:uid="{0111172F-C73A-4B50-A9EE-DB6A8C4B848B}"/>
    <cellStyle name="Normal 2 3 2 2 6 2 6 5" xfId="45262" xr:uid="{C9206A5E-F878-4D40-A6B2-056546003B7C}"/>
    <cellStyle name="Normal 2 3 2 2 6 2 7" xfId="10341" xr:uid="{BC900B9B-96B3-4505-AF43-B2D9CEA728F6}"/>
    <cellStyle name="Normal 2 3 2 2 6 2 7 2" xfId="30709" xr:uid="{D78671B0-39E2-49B2-BFFB-B5C64397BA2F}"/>
    <cellStyle name="Normal 2 3 2 2 6 2 8" xfId="17128" xr:uid="{48A2F3AC-2064-4B7E-A663-1548459A334B}"/>
    <cellStyle name="Normal 2 3 2 2 6 2 8 2" xfId="37496" xr:uid="{4F919E98-CAEF-49C3-A838-E80015055F58}"/>
    <cellStyle name="Normal 2 3 2 2 6 2 9" xfId="23917" xr:uid="{C2593A0F-51DB-4459-ACC2-5079E82B1594}"/>
    <cellStyle name="Normal 2 3 2 2 6 2_Exec Drivers" xfId="2355" xr:uid="{7A2E52E5-0A0C-4CB6-BD76-DE52555A37D7}"/>
    <cellStyle name="Normal 2 3 2 2 6 3" xfId="3693" xr:uid="{D458C770-4843-489B-ABEE-830B314B9976}"/>
    <cellStyle name="Normal 2 3 2 2 6 3 2" xfId="6577" xr:uid="{D4AC3F9D-1346-4EF8-A0C6-7244CB85451F}"/>
    <cellStyle name="Normal 2 3 2 2 6 3 2 2" xfId="15219" xr:uid="{24D099D1-9588-4A12-99BD-9028289790B8}"/>
    <cellStyle name="Normal 2 3 2 2 6 3 2 2 2" xfId="35587" xr:uid="{2358454C-8350-4A53-B265-AF1F081E01D6}"/>
    <cellStyle name="Normal 2 3 2 2 6 3 2 3" xfId="22006" xr:uid="{BADC19F2-02C7-45E9-9468-426FD9CAF093}"/>
    <cellStyle name="Normal 2 3 2 2 6 3 2 3 2" xfId="42374" xr:uid="{6875EE08-EEDA-40BB-BA28-305840D18FEA}"/>
    <cellStyle name="Normal 2 3 2 2 6 3 2 4" xfId="28795" xr:uid="{D703888C-F902-470D-8632-E57E1196D836}"/>
    <cellStyle name="Normal 2 3 2 2 6 3 2 5" xfId="49163" xr:uid="{30556766-00DA-4ADD-9E0B-118CA124C95D}"/>
    <cellStyle name="Normal 2 3 2 2 6 3 3" xfId="12371" xr:uid="{A735569F-E227-4ABB-8EF1-9D9C9F4DBB45}"/>
    <cellStyle name="Normal 2 3 2 2 6 3 3 2" xfId="32739" xr:uid="{BB0CECA0-615A-4020-B1C5-A95042CA0955}"/>
    <cellStyle name="Normal 2 3 2 2 6 3 4" xfId="19158" xr:uid="{627B468D-B2DF-4302-94D5-00307DD8762B}"/>
    <cellStyle name="Normal 2 3 2 2 6 3 4 2" xfId="39526" xr:uid="{BAD3336C-B27A-43AC-A6EA-DED0EC02CBAE}"/>
    <cellStyle name="Normal 2 3 2 2 6 3 5" xfId="25947" xr:uid="{0A3095D4-20EA-4921-817B-264C5ADE0F01}"/>
    <cellStyle name="Normal 2 3 2 2 6 3 6" xfId="46315" xr:uid="{569EA31E-13F8-48D3-81E0-62BA7F14E6B9}"/>
    <cellStyle name="Normal 2 3 2 2 6 3_Exec Drivers" xfId="2334" xr:uid="{4C64F8E2-A311-41C9-B387-66DA11A2478D}"/>
    <cellStyle name="Normal 2 3 2 2 6 4" xfId="4441" xr:uid="{A467ECD0-5890-457F-A599-EB04398E6BE4}"/>
    <cellStyle name="Normal 2 3 2 2 6 4 2" xfId="7289" xr:uid="{3A82DEAE-F12E-4A23-8162-52621A7FE62B}"/>
    <cellStyle name="Normal 2 3 2 2 6 4 2 2" xfId="15931" xr:uid="{378FCF05-CBE4-4720-8140-496B3F6CC8CB}"/>
    <cellStyle name="Normal 2 3 2 2 6 4 2 2 2" xfId="36299" xr:uid="{7E4387AD-4F68-4691-9823-89F4729B56F0}"/>
    <cellStyle name="Normal 2 3 2 2 6 4 2 3" xfId="22718" xr:uid="{73B14C94-E7CD-4B61-A35C-CF93931A2967}"/>
    <cellStyle name="Normal 2 3 2 2 6 4 2 3 2" xfId="43086" xr:uid="{1AEA26D3-1140-4E50-B5ED-99D66E834BFB}"/>
    <cellStyle name="Normal 2 3 2 2 6 4 2 4" xfId="29507" xr:uid="{45F93153-DDB2-4A27-9AB3-20B02540908A}"/>
    <cellStyle name="Normal 2 3 2 2 6 4 2 5" xfId="49875" xr:uid="{13C9850C-92AB-4F3E-8ACE-55E2769D98E6}"/>
    <cellStyle name="Normal 2 3 2 2 6 4 3" xfId="13083" xr:uid="{4C0B54F0-A4E7-4F13-B184-36652A705588}"/>
    <cellStyle name="Normal 2 3 2 2 6 4 3 2" xfId="33451" xr:uid="{9F1B67FB-52E2-48D1-9203-321130BEA7E2}"/>
    <cellStyle name="Normal 2 3 2 2 6 4 4" xfId="19870" xr:uid="{BA55002F-BA47-49CE-8CD5-86F1068C90BB}"/>
    <cellStyle name="Normal 2 3 2 2 6 4 4 2" xfId="40238" xr:uid="{D1C15017-187A-4223-A220-00273B05110D}"/>
    <cellStyle name="Normal 2 3 2 2 6 4 5" xfId="26659" xr:uid="{4B31894F-8550-446D-97A2-8C08E6A37C92}"/>
    <cellStyle name="Normal 2 3 2 2 6 4 6" xfId="47027" xr:uid="{85A4569D-2698-47B5-B0A5-533FDB42D483}"/>
    <cellStyle name="Normal 2 3 2 2 6 5" xfId="2945" xr:uid="{AF1A537D-0B59-4955-A453-94C7E2685FA9}"/>
    <cellStyle name="Normal 2 3 2 2 6 5 2" xfId="5865" xr:uid="{DB319249-5980-4038-80B4-05B679AC80DB}"/>
    <cellStyle name="Normal 2 3 2 2 6 5 2 2" xfId="14507" xr:uid="{8D49DAD9-34AA-4293-AA08-44FE98533B93}"/>
    <cellStyle name="Normal 2 3 2 2 6 5 2 2 2" xfId="34875" xr:uid="{24C74D55-BB35-4174-9D73-40D7A74CF47C}"/>
    <cellStyle name="Normal 2 3 2 2 6 5 2 3" xfId="21294" xr:uid="{EF7024B7-34E0-442B-86C8-8F54BD98ECA4}"/>
    <cellStyle name="Normal 2 3 2 2 6 5 2 3 2" xfId="41662" xr:uid="{2DADECE7-1918-4F2A-A5BD-173C4AB6B681}"/>
    <cellStyle name="Normal 2 3 2 2 6 5 2 4" xfId="28083" xr:uid="{6E2691DF-53E0-4506-8FE0-36213B6149A9}"/>
    <cellStyle name="Normal 2 3 2 2 6 5 2 5" xfId="48451" xr:uid="{C6F7E5A0-6CE1-4377-BFF5-BE1143772BF4}"/>
    <cellStyle name="Normal 2 3 2 2 6 5 3" xfId="11659" xr:uid="{5B3AF754-1C3E-4CE3-93AB-6869A48952AF}"/>
    <cellStyle name="Normal 2 3 2 2 6 5 3 2" xfId="32027" xr:uid="{56842A2B-85BF-448C-AF4C-C220F4BF9EFD}"/>
    <cellStyle name="Normal 2 3 2 2 6 5 4" xfId="18446" xr:uid="{CEF521B1-A237-4C2D-A6DB-2BC37C0F08B9}"/>
    <cellStyle name="Normal 2 3 2 2 6 5 4 2" xfId="38814" xr:uid="{257DBCAB-2FD0-4BCB-84FA-F0030E311874}"/>
    <cellStyle name="Normal 2 3 2 2 6 5 5" xfId="25235" xr:uid="{F4A3EFF5-1AC3-4664-8F49-33D3E4593CD0}"/>
    <cellStyle name="Normal 2 3 2 2 6 5 6" xfId="45603" xr:uid="{97DCAB64-8236-4BD7-9EF0-BA95AD15A458}"/>
    <cellStyle name="Normal 2 3 2 2 6 6" xfId="5153" xr:uid="{BFB1E328-E775-47D9-9030-39294935AACE}"/>
    <cellStyle name="Normal 2 3 2 2 6 6 2" xfId="13795" xr:uid="{7D33E5FD-116D-49FE-9D7F-9E1F08710474}"/>
    <cellStyle name="Normal 2 3 2 2 6 6 2 2" xfId="34163" xr:uid="{010E509B-40D1-4BC3-A0E7-73615EC0F72B}"/>
    <cellStyle name="Normal 2 3 2 2 6 6 3" xfId="20582" xr:uid="{A2A33ECD-A244-48F1-86F6-2DB6B4429858}"/>
    <cellStyle name="Normal 2 3 2 2 6 6 3 2" xfId="40950" xr:uid="{90991E62-B69B-47E7-9620-7EF74C7B2E42}"/>
    <cellStyle name="Normal 2 3 2 2 6 6 4" xfId="27371" xr:uid="{FBC19974-EC49-409C-BE49-64BE6589B68C}"/>
    <cellStyle name="Normal 2 3 2 2 6 6 5" xfId="47739" xr:uid="{82D1CF36-1482-4B29-8473-314D51FB212B}"/>
    <cellStyle name="Normal 2 3 2 2 6 7" xfId="2076" xr:uid="{97CA7C7D-53A8-4AAD-97F4-07479D03FD63}"/>
    <cellStyle name="Normal 2 3 2 2 6 7 2" xfId="10947" xr:uid="{A6602DEA-6F9F-4CCB-A775-87004D0EF71F}"/>
    <cellStyle name="Normal 2 3 2 2 6 7 2 2" xfId="31315" xr:uid="{9480BFB2-905D-4236-A345-C7C46F83E7A9}"/>
    <cellStyle name="Normal 2 3 2 2 6 7 3" xfId="17734" xr:uid="{8BDEE85B-E45C-442B-B42A-0944644D87DC}"/>
    <cellStyle name="Normal 2 3 2 2 6 7 3 2" xfId="38102" xr:uid="{0AE61884-C2D3-423D-9216-6DD002344865}"/>
    <cellStyle name="Normal 2 3 2 2 6 7 4" xfId="24523" xr:uid="{E028DFD0-E9E0-45A9-BDF5-6D7D84B67242}"/>
    <cellStyle name="Normal 2 3 2 2 6 7 5" xfId="44891" xr:uid="{75C617E0-C5D1-4134-80A6-1E9CA6AD4D92}"/>
    <cellStyle name="Normal 2 3 2 2 6 8" xfId="9757" xr:uid="{C470A6A1-2376-4106-8ED1-2814B108E4BA}"/>
    <cellStyle name="Normal 2 3 2 2 6 8 2" xfId="30125" xr:uid="{19DC9561-637F-4E6C-9821-85E5A3F7E4BF}"/>
    <cellStyle name="Normal 2 3 2 2 6 9" xfId="16545" xr:uid="{2DC1F28B-55A3-40C9-B3E0-28EBAB1AAB9A}"/>
    <cellStyle name="Normal 2 3 2 2 6 9 2" xfId="36913" xr:uid="{99B9DDEC-FD94-462B-AAC0-288851DC6CF4}"/>
    <cellStyle name="Normal 2 3 2 2 6_Exec Drivers" xfId="9037" xr:uid="{4BDF5E78-2B43-480E-BB46-D21D07EC26C1}"/>
    <cellStyle name="Normal 2 3 2 2 7" xfId="96" xr:uid="{16591B27-5281-4976-ADE6-53044A3B52C0}"/>
    <cellStyle name="Normal 2 3 2 2 7 10" xfId="23336" xr:uid="{303B3B83-1CFE-4D76-A463-C585A78C320B}"/>
    <cellStyle name="Normal 2 3 2 2 7 11" xfId="43704" xr:uid="{63BACDE6-DBA7-4488-9B80-7A6D73A0BBFB}"/>
    <cellStyle name="Normal 2 3 2 2 7 2" xfId="1427" xr:uid="{6E4A8B7F-901E-4074-9A75-413097EC614C}"/>
    <cellStyle name="Normal 2 3 2 2 7 2 10" xfId="44287" xr:uid="{2A8CBCE8-A380-4478-BB72-370BE6710D63}"/>
    <cellStyle name="Normal 2 3 2 2 7 2 2" xfId="4086" xr:uid="{C3509B3B-FD28-47EB-B558-5B413C097976}"/>
    <cellStyle name="Normal 2 3 2 2 7 2 2 2" xfId="6946" xr:uid="{74915338-0376-42DB-BBB7-42ABC38A05D1}"/>
    <cellStyle name="Normal 2 3 2 2 7 2 2 2 2" xfId="15588" xr:uid="{EEF6C5FF-A2A0-4DCA-B426-3318EC9C3707}"/>
    <cellStyle name="Normal 2 3 2 2 7 2 2 2 2 2" xfId="35956" xr:uid="{E18685D5-52EA-4D10-A7FE-9923F225B520}"/>
    <cellStyle name="Normal 2 3 2 2 7 2 2 2 3" xfId="22375" xr:uid="{B6FBB1C7-5599-40D8-8AD9-8F5CC5EE7FA8}"/>
    <cellStyle name="Normal 2 3 2 2 7 2 2 2 3 2" xfId="42743" xr:uid="{B264E656-A99E-43AD-B3D2-98DCB4B25295}"/>
    <cellStyle name="Normal 2 3 2 2 7 2 2 2 4" xfId="29164" xr:uid="{E591D7B7-FC2E-41F0-8E8A-24670B5CB57D}"/>
    <cellStyle name="Normal 2 3 2 2 7 2 2 2 5" xfId="49532" xr:uid="{99957EC4-30E0-4F8D-B42A-A4DD70B95E48}"/>
    <cellStyle name="Normal 2 3 2 2 7 2 2 3" xfId="12740" xr:uid="{171FB4D3-0929-41F3-B533-0C8221208277}"/>
    <cellStyle name="Normal 2 3 2 2 7 2 2 3 2" xfId="33108" xr:uid="{409076D4-41F2-4B91-9598-3763A3E33873}"/>
    <cellStyle name="Normal 2 3 2 2 7 2 2 4" xfId="19527" xr:uid="{3C26EE88-B393-4D3D-83B8-525279293A8C}"/>
    <cellStyle name="Normal 2 3 2 2 7 2 2 4 2" xfId="39895" xr:uid="{6DF7A48B-2668-4C50-8125-BBC7B3B1B378}"/>
    <cellStyle name="Normal 2 3 2 2 7 2 2 5" xfId="26316" xr:uid="{C46E9DF9-FA25-4E06-904D-C4B48BFFCC5C}"/>
    <cellStyle name="Normal 2 3 2 2 7 2 2 6" xfId="46684" xr:uid="{FD332E28-9383-454C-A192-47EBFD689E97}"/>
    <cellStyle name="Normal 2 3 2 2 7 2 2_Exec Drivers" xfId="8526" xr:uid="{C6F99783-9708-4BF5-839F-1AFA2B37EE2E}"/>
    <cellStyle name="Normal 2 3 2 2 7 2 3" xfId="4810" xr:uid="{426903FC-ED1C-4C01-99AE-3D8A0EE2A34F}"/>
    <cellStyle name="Normal 2 3 2 2 7 2 3 2" xfId="7658" xr:uid="{598323EF-E631-467F-B6A3-EB9A8EBDC187}"/>
    <cellStyle name="Normal 2 3 2 2 7 2 3 2 2" xfId="16300" xr:uid="{DD8F165F-C202-470F-B5E4-7057C9D5C984}"/>
    <cellStyle name="Normal 2 3 2 2 7 2 3 2 2 2" xfId="36668" xr:uid="{9BD4E9EA-76EB-43AC-BBF4-94BA72B9873B}"/>
    <cellStyle name="Normal 2 3 2 2 7 2 3 2 3" xfId="23087" xr:uid="{86BDCEED-6850-424E-81BA-B7313613D161}"/>
    <cellStyle name="Normal 2 3 2 2 7 2 3 2 3 2" xfId="43455" xr:uid="{0306E06C-B898-48B6-A57E-AE67EA671603}"/>
    <cellStyle name="Normal 2 3 2 2 7 2 3 2 4" xfId="29876" xr:uid="{25940C22-2F61-44E3-9170-AB5F56F49BD8}"/>
    <cellStyle name="Normal 2 3 2 2 7 2 3 2 5" xfId="50244" xr:uid="{BC92DC64-A0D5-4AE0-874F-3EA8339BAF2E}"/>
    <cellStyle name="Normal 2 3 2 2 7 2 3 3" xfId="13452" xr:uid="{BE8C248A-2F91-47BE-B1FD-9597480A7465}"/>
    <cellStyle name="Normal 2 3 2 2 7 2 3 3 2" xfId="33820" xr:uid="{B6F90544-6858-4844-97BC-0AB613BCADC9}"/>
    <cellStyle name="Normal 2 3 2 2 7 2 3 4" xfId="20239" xr:uid="{F6652729-8613-4C9A-B680-E3C1591AFC1D}"/>
    <cellStyle name="Normal 2 3 2 2 7 2 3 4 2" xfId="40607" xr:uid="{D176CEE1-647A-4C3F-8F94-32233A4FF60D}"/>
    <cellStyle name="Normal 2 3 2 2 7 2 3 5" xfId="27028" xr:uid="{0184452D-4ED0-4E30-B7A2-176B08D6B8C2}"/>
    <cellStyle name="Normal 2 3 2 2 7 2 3 6" xfId="47396" xr:uid="{3025A339-7203-45BF-A6B3-21C645C82EE5}"/>
    <cellStyle name="Normal 2 3 2 2 7 2 4" xfId="3338" xr:uid="{B0739167-A430-46DA-834E-8C77CF0B971C}"/>
    <cellStyle name="Normal 2 3 2 2 7 2 4 2" xfId="6234" xr:uid="{7F50CFF1-3768-415D-9D4D-AE11A33F9C9F}"/>
    <cellStyle name="Normal 2 3 2 2 7 2 4 2 2" xfId="14876" xr:uid="{EDFD7AB1-5FEF-4BC4-8A86-78323BC897E7}"/>
    <cellStyle name="Normal 2 3 2 2 7 2 4 2 2 2" xfId="35244" xr:uid="{64CD64EC-BFA7-4094-9182-E8FF49591E64}"/>
    <cellStyle name="Normal 2 3 2 2 7 2 4 2 3" xfId="21663" xr:uid="{951D1CD0-813B-4BD5-82B1-A71B7B0D51C4}"/>
    <cellStyle name="Normal 2 3 2 2 7 2 4 2 3 2" xfId="42031" xr:uid="{F6680064-85C6-42D7-94E6-E74D9B97D0D4}"/>
    <cellStyle name="Normal 2 3 2 2 7 2 4 2 4" xfId="28452" xr:uid="{EEE548F2-4664-4F5C-AB54-D90DBE0C53E4}"/>
    <cellStyle name="Normal 2 3 2 2 7 2 4 2 5" xfId="48820" xr:uid="{1408BE97-3D81-403E-BF70-5885514BEE12}"/>
    <cellStyle name="Normal 2 3 2 2 7 2 4 3" xfId="12028" xr:uid="{AFC4B4DF-C815-4F77-A831-FB3E095776A7}"/>
    <cellStyle name="Normal 2 3 2 2 7 2 4 3 2" xfId="32396" xr:uid="{D3915EDC-6A98-49BA-BE59-B47DE830DEFF}"/>
    <cellStyle name="Normal 2 3 2 2 7 2 4 4" xfId="18815" xr:uid="{F494DDB2-37F2-48B5-AC87-2FAE86EA8828}"/>
    <cellStyle name="Normal 2 3 2 2 7 2 4 4 2" xfId="39183" xr:uid="{2D8B543A-B52A-4248-8DE1-189132E8EC36}"/>
    <cellStyle name="Normal 2 3 2 2 7 2 4 5" xfId="25604" xr:uid="{956EF6FF-C279-4B1E-A2B5-60A5EDAF2358}"/>
    <cellStyle name="Normal 2 3 2 2 7 2 4 6" xfId="45972" xr:uid="{07BA6D3A-E872-4364-9513-D50B1E3EA0B3}"/>
    <cellStyle name="Normal 2 3 2 2 7 2 5" xfId="5522" xr:uid="{3D7B90A5-23CF-4A8F-94E9-92DAE46B439E}"/>
    <cellStyle name="Normal 2 3 2 2 7 2 5 2" xfId="14164" xr:uid="{CC5FB790-F02A-4EED-A082-DBD5906457DC}"/>
    <cellStyle name="Normal 2 3 2 2 7 2 5 2 2" xfId="34532" xr:uid="{07DAB88A-F30C-426D-9921-DD57F2B1D9CF}"/>
    <cellStyle name="Normal 2 3 2 2 7 2 5 3" xfId="20951" xr:uid="{B2BFF8C3-F7DE-4144-B70C-BBE943CA8F46}"/>
    <cellStyle name="Normal 2 3 2 2 7 2 5 3 2" xfId="41319" xr:uid="{283C5542-4E27-491C-86FA-07863F215C26}"/>
    <cellStyle name="Normal 2 3 2 2 7 2 5 4" xfId="27740" xr:uid="{BDC497FB-92E2-4AFC-8C08-1CD3050ABDAB}"/>
    <cellStyle name="Normal 2 3 2 2 7 2 5 5" xfId="48108" xr:uid="{C0720E21-DD23-4E1E-9B02-2F1ABC117373}"/>
    <cellStyle name="Normal 2 3 2 2 7 2 6" xfId="2589" xr:uid="{694920AF-837E-4C7A-978F-B837269C344A}"/>
    <cellStyle name="Normal 2 3 2 2 7 2 6 2" xfId="11316" xr:uid="{260B81EA-3326-41D5-88FA-9385F0373B08}"/>
    <cellStyle name="Normal 2 3 2 2 7 2 6 2 2" xfId="31684" xr:uid="{2C0A701D-B47A-40ED-8809-6CA9318230D4}"/>
    <cellStyle name="Normal 2 3 2 2 7 2 6 3" xfId="18103" xr:uid="{49E11852-307C-423A-86FB-874A660D880C}"/>
    <cellStyle name="Normal 2 3 2 2 7 2 6 3 2" xfId="38471" xr:uid="{B46ED5BF-2F6D-4AB7-A71A-7C5A59F066D9}"/>
    <cellStyle name="Normal 2 3 2 2 7 2 6 4" xfId="24892" xr:uid="{DEA95168-25E2-4BCA-85FE-46E165764A4B}"/>
    <cellStyle name="Normal 2 3 2 2 7 2 6 5" xfId="45260" xr:uid="{17DAED09-D460-4F26-8739-F653CD9DC173}"/>
    <cellStyle name="Normal 2 3 2 2 7 2 7" xfId="10343" xr:uid="{414C8F9B-3C9D-4CBE-9812-CC86ED5D4847}"/>
    <cellStyle name="Normal 2 3 2 2 7 2 7 2" xfId="30711" xr:uid="{E1624E12-9EC2-4EF2-A90C-6E96586A0DCF}"/>
    <cellStyle name="Normal 2 3 2 2 7 2 8" xfId="17130" xr:uid="{C84F440B-4B43-4E8B-BF4F-F3D1CF0089A4}"/>
    <cellStyle name="Normal 2 3 2 2 7 2 8 2" xfId="37498" xr:uid="{023D0BEC-B8A7-4BF2-BB51-A69877A2FE94}"/>
    <cellStyle name="Normal 2 3 2 2 7 2 9" xfId="23919" xr:uid="{C3396D59-D1E5-45A6-BADA-A1F74AE6007A}"/>
    <cellStyle name="Normal 2 3 2 2 7 2_Exec Drivers" xfId="8301" xr:uid="{22ADD9C5-5029-4738-BE06-9808CF2F9C3A}"/>
    <cellStyle name="Normal 2 3 2 2 7 3" xfId="3694" xr:uid="{E4414B87-E846-43AF-BED4-DE6DCEF965A0}"/>
    <cellStyle name="Normal 2 3 2 2 7 3 2" xfId="6578" xr:uid="{1BE2F57B-E3F4-4C2E-BA19-8E902CEE71D0}"/>
    <cellStyle name="Normal 2 3 2 2 7 3 2 2" xfId="15220" xr:uid="{1C09EA1B-11F2-42D9-BA21-42CA4974C06A}"/>
    <cellStyle name="Normal 2 3 2 2 7 3 2 2 2" xfId="35588" xr:uid="{4D8C9671-92D6-492D-AE75-2BB763803E6C}"/>
    <cellStyle name="Normal 2 3 2 2 7 3 2 3" xfId="22007" xr:uid="{07D89306-5A04-414D-8B28-E5A110EE49E6}"/>
    <cellStyle name="Normal 2 3 2 2 7 3 2 3 2" xfId="42375" xr:uid="{C5EA60DC-D3CF-4CF0-9C54-CF2965EE1ECD}"/>
    <cellStyle name="Normal 2 3 2 2 7 3 2 4" xfId="28796" xr:uid="{74A7C601-688E-4B09-85AE-B6751C452507}"/>
    <cellStyle name="Normal 2 3 2 2 7 3 2 5" xfId="49164" xr:uid="{58C4DDB6-F859-414F-874C-9F1C7968C9A9}"/>
    <cellStyle name="Normal 2 3 2 2 7 3 3" xfId="12372" xr:uid="{D62BEFC8-915E-44E8-936F-8938FFF0A2C3}"/>
    <cellStyle name="Normal 2 3 2 2 7 3 3 2" xfId="32740" xr:uid="{289D0BA4-0BAD-47C6-A709-FAF48E9B3B7B}"/>
    <cellStyle name="Normal 2 3 2 2 7 3 4" xfId="19159" xr:uid="{9736EDEE-44CD-4809-8EFA-27CADAA1F673}"/>
    <cellStyle name="Normal 2 3 2 2 7 3 4 2" xfId="39527" xr:uid="{328354E9-8063-4B5D-99C8-E8D98153F02D}"/>
    <cellStyle name="Normal 2 3 2 2 7 3 5" xfId="25948" xr:uid="{9E8EAD69-072E-433F-89F4-C25FC5C5B6F2}"/>
    <cellStyle name="Normal 2 3 2 2 7 3 6" xfId="46316" xr:uid="{06D66AC3-1512-4BEA-BC65-9CAB00D84E5B}"/>
    <cellStyle name="Normal 2 3 2 2 7 3_Exec Drivers" xfId="8162" xr:uid="{DDEC6721-FEAD-420F-A4C6-3162C9F043C1}"/>
    <cellStyle name="Normal 2 3 2 2 7 4" xfId="4442" xr:uid="{BBCF3D24-803D-4ED4-BE42-125FFBC49983}"/>
    <cellStyle name="Normal 2 3 2 2 7 4 2" xfId="7290" xr:uid="{E8B62C1A-2126-4261-BF9C-8D209B729DB3}"/>
    <cellStyle name="Normal 2 3 2 2 7 4 2 2" xfId="15932" xr:uid="{334C20A2-0AAC-42FF-9D27-12FCA17D5C58}"/>
    <cellStyle name="Normal 2 3 2 2 7 4 2 2 2" xfId="36300" xr:uid="{D48C1D6D-27F3-435A-88E9-6F0EED6CF949}"/>
    <cellStyle name="Normal 2 3 2 2 7 4 2 3" xfId="22719" xr:uid="{ECB5F083-17AC-48AB-B5F9-9E038958979F}"/>
    <cellStyle name="Normal 2 3 2 2 7 4 2 3 2" xfId="43087" xr:uid="{83F8CFE6-7D1F-4DBC-862C-4F7121E1AD93}"/>
    <cellStyle name="Normal 2 3 2 2 7 4 2 4" xfId="29508" xr:uid="{F8FF7E17-B273-413A-A0BB-07B5862ED308}"/>
    <cellStyle name="Normal 2 3 2 2 7 4 2 5" xfId="49876" xr:uid="{5BE382DD-440A-4DB8-8619-36E937C5FCCD}"/>
    <cellStyle name="Normal 2 3 2 2 7 4 3" xfId="13084" xr:uid="{4AF1E480-2FB5-4587-8700-FF3FFCDA15A0}"/>
    <cellStyle name="Normal 2 3 2 2 7 4 3 2" xfId="33452" xr:uid="{03946F4E-7DB9-4707-97A3-5788E0603D8F}"/>
    <cellStyle name="Normal 2 3 2 2 7 4 4" xfId="19871" xr:uid="{E18F2140-BCE6-45A2-8182-ECD3F278AC80}"/>
    <cellStyle name="Normal 2 3 2 2 7 4 4 2" xfId="40239" xr:uid="{53DBC953-8428-4A01-91F5-C54EBFE4608D}"/>
    <cellStyle name="Normal 2 3 2 2 7 4 5" xfId="26660" xr:uid="{88ED5407-DF81-49D2-8C28-E1990D20E060}"/>
    <cellStyle name="Normal 2 3 2 2 7 4 6" xfId="47028" xr:uid="{3CC9309A-0B14-4DB6-A316-248B49E2AB05}"/>
    <cellStyle name="Normal 2 3 2 2 7 5" xfId="2946" xr:uid="{401CF37F-6FAF-4079-A591-E1F25FAB4C1C}"/>
    <cellStyle name="Normal 2 3 2 2 7 5 2" xfId="5866" xr:uid="{84BDEF6E-EC75-40E0-8374-27BBDCEEAE86}"/>
    <cellStyle name="Normal 2 3 2 2 7 5 2 2" xfId="14508" xr:uid="{42247FF7-AB3C-4684-A988-C9411B441588}"/>
    <cellStyle name="Normal 2 3 2 2 7 5 2 2 2" xfId="34876" xr:uid="{90319037-EFA0-4181-9F8D-2C3733403A69}"/>
    <cellStyle name="Normal 2 3 2 2 7 5 2 3" xfId="21295" xr:uid="{04139915-0836-4FE7-9ECC-5EB02FB1320C}"/>
    <cellStyle name="Normal 2 3 2 2 7 5 2 3 2" xfId="41663" xr:uid="{21F213FD-4E58-46D3-A08A-CB82AC35AF36}"/>
    <cellStyle name="Normal 2 3 2 2 7 5 2 4" xfId="28084" xr:uid="{A04CE3F6-65AA-4A0E-9669-F936B775564C}"/>
    <cellStyle name="Normal 2 3 2 2 7 5 2 5" xfId="48452" xr:uid="{AB157F17-6DB8-4ECF-96DA-9740625309DF}"/>
    <cellStyle name="Normal 2 3 2 2 7 5 3" xfId="11660" xr:uid="{9D818C20-91A8-49D2-B074-2207E11D2D38}"/>
    <cellStyle name="Normal 2 3 2 2 7 5 3 2" xfId="32028" xr:uid="{BA0AB3C1-E749-4CFE-AD95-E2E7A9A295E2}"/>
    <cellStyle name="Normal 2 3 2 2 7 5 4" xfId="18447" xr:uid="{C48DF3DB-12A1-44AD-BE4A-DFB7A04D2882}"/>
    <cellStyle name="Normal 2 3 2 2 7 5 4 2" xfId="38815" xr:uid="{C9F25E5A-4DF0-493A-8101-85A9B5C9CAC5}"/>
    <cellStyle name="Normal 2 3 2 2 7 5 5" xfId="25236" xr:uid="{D03F4CCB-AB9D-4261-81F6-15B75C0F1FE1}"/>
    <cellStyle name="Normal 2 3 2 2 7 5 6" xfId="45604" xr:uid="{891FA5B8-7316-4187-83F3-9AC62356FD35}"/>
    <cellStyle name="Normal 2 3 2 2 7 6" xfId="5154" xr:uid="{D783E281-F605-40F7-99BB-3D879CF69E96}"/>
    <cellStyle name="Normal 2 3 2 2 7 6 2" xfId="13796" xr:uid="{A29B59A0-091D-4C66-9B48-F0A043B8093C}"/>
    <cellStyle name="Normal 2 3 2 2 7 6 2 2" xfId="34164" xr:uid="{DC57C001-8E86-457D-BE8D-8220E07BC422}"/>
    <cellStyle name="Normal 2 3 2 2 7 6 3" xfId="20583" xr:uid="{094C0AFE-BCDA-45D5-95B5-73A360AC2637}"/>
    <cellStyle name="Normal 2 3 2 2 7 6 3 2" xfId="40951" xr:uid="{914F9DB4-DA8F-4075-87B7-064261E71064}"/>
    <cellStyle name="Normal 2 3 2 2 7 6 4" xfId="27372" xr:uid="{C6939E5A-0D11-451B-A58A-41217E4AF8D4}"/>
    <cellStyle name="Normal 2 3 2 2 7 6 5" xfId="47740" xr:uid="{4C8A2E8B-2BB3-4A12-92F9-2BDB9DACA69B}"/>
    <cellStyle name="Normal 2 3 2 2 7 7" xfId="2077" xr:uid="{02EE68AF-C80F-4C33-B339-3317A5F8086E}"/>
    <cellStyle name="Normal 2 3 2 2 7 7 2" xfId="10948" xr:uid="{A4E235F3-BF8B-4D14-B030-D1D636EB1B10}"/>
    <cellStyle name="Normal 2 3 2 2 7 7 2 2" xfId="31316" xr:uid="{99104F21-8BBD-448F-A0A2-C2FBB365E289}"/>
    <cellStyle name="Normal 2 3 2 2 7 7 3" xfId="17735" xr:uid="{5FFCDAE0-D9F2-4090-A7DD-8169B3A6AEDF}"/>
    <cellStyle name="Normal 2 3 2 2 7 7 3 2" xfId="38103" xr:uid="{1F5FE6DE-B275-4FCC-952E-23C5D54FFC53}"/>
    <cellStyle name="Normal 2 3 2 2 7 7 4" xfId="24524" xr:uid="{4E1CB6F6-4482-479F-9D61-A41B4D714ACB}"/>
    <cellStyle name="Normal 2 3 2 2 7 7 5" xfId="44892" xr:uid="{42A97482-0C13-4B56-8497-D437AB6BDAD7}"/>
    <cellStyle name="Normal 2 3 2 2 7 8" xfId="9759" xr:uid="{E07588AD-EA97-4939-912C-58D71B3B7CEF}"/>
    <cellStyle name="Normal 2 3 2 2 7 8 2" xfId="30127" xr:uid="{3D47E764-5F1E-4F46-80A3-06FC8BA807B4}"/>
    <cellStyle name="Normal 2 3 2 2 7 9" xfId="16547" xr:uid="{C15614B5-F771-47B4-BBE8-F93CB6E6039D}"/>
    <cellStyle name="Normal 2 3 2 2 7 9 2" xfId="36915" xr:uid="{2A0EE4CC-5084-4AD5-83F7-F3FD7FD17F4B}"/>
    <cellStyle name="Normal 2 3 2 2 7_Exec Drivers" xfId="9002" xr:uid="{078B07C2-DC05-42E2-BA9D-3C76A821EAE4}"/>
    <cellStyle name="Normal 2 3 2 2 8" xfId="97" xr:uid="{07F87308-275C-4B1A-82AF-814F2F17ACDA}"/>
    <cellStyle name="Normal 2 3 2 2 8 10" xfId="23337" xr:uid="{A6AA8CFD-4E7D-42EA-A1D8-CE01B86E4F25}"/>
    <cellStyle name="Normal 2 3 2 2 8 11" xfId="43705" xr:uid="{32527B33-9289-4AE3-9D8E-1F8DAB30F3DD}"/>
    <cellStyle name="Normal 2 3 2 2 8 2" xfId="1428" xr:uid="{CDDB4A4E-D2B0-49A8-8E7D-A02EE157DCA6}"/>
    <cellStyle name="Normal 2 3 2 2 8 2 10" xfId="44288" xr:uid="{4A51106F-6F59-45EA-B5FE-F8DEE8FD4764}"/>
    <cellStyle name="Normal 2 3 2 2 8 2 2" xfId="4085" xr:uid="{37FA1A58-62E8-4BA3-9CAB-251ED70860C4}"/>
    <cellStyle name="Normal 2 3 2 2 8 2 2 2" xfId="6945" xr:uid="{D257397B-FAD6-457B-A1DB-64B9D50B8789}"/>
    <cellStyle name="Normal 2 3 2 2 8 2 2 2 2" xfId="15587" xr:uid="{A71AA4A7-5414-4C57-B20E-D51460C80421}"/>
    <cellStyle name="Normal 2 3 2 2 8 2 2 2 2 2" xfId="35955" xr:uid="{527DEDCE-FB79-47C3-866C-194A96B2C65B}"/>
    <cellStyle name="Normal 2 3 2 2 8 2 2 2 3" xfId="22374" xr:uid="{C8668B2F-C2C7-4B00-9998-D8F05F9BA30C}"/>
    <cellStyle name="Normal 2 3 2 2 8 2 2 2 3 2" xfId="42742" xr:uid="{9722F2E4-A73B-49B8-9825-701EF850C919}"/>
    <cellStyle name="Normal 2 3 2 2 8 2 2 2 4" xfId="29163" xr:uid="{2574E3BF-D40B-4725-8876-646BC66FC8E5}"/>
    <cellStyle name="Normal 2 3 2 2 8 2 2 2 5" xfId="49531" xr:uid="{EEA32C8C-DDB3-48A0-BE36-18FD5D583555}"/>
    <cellStyle name="Normal 2 3 2 2 8 2 2 3" xfId="12739" xr:uid="{9C03C54D-75CF-439B-BD42-92609044822E}"/>
    <cellStyle name="Normal 2 3 2 2 8 2 2 3 2" xfId="33107" xr:uid="{EDD71F2A-04B6-4038-9FDC-E324B62EA6BC}"/>
    <cellStyle name="Normal 2 3 2 2 8 2 2 4" xfId="19526" xr:uid="{7A157B06-7A3F-4174-9B43-E6E466461BD1}"/>
    <cellStyle name="Normal 2 3 2 2 8 2 2 4 2" xfId="39894" xr:uid="{58297B62-BC6A-444B-8C54-BF972F760BBC}"/>
    <cellStyle name="Normal 2 3 2 2 8 2 2 5" xfId="26315" xr:uid="{7DD7DF24-C45F-40F3-97B9-BB4336A5D13E}"/>
    <cellStyle name="Normal 2 3 2 2 8 2 2 6" xfId="46683" xr:uid="{E9490DF3-2E81-4EEA-B7FD-6BF07D634CE5}"/>
    <cellStyle name="Normal 2 3 2 2 8 2 2_Exec Drivers" xfId="8359" xr:uid="{6B7EF164-D151-4E20-A0FB-0903D3B7A755}"/>
    <cellStyle name="Normal 2 3 2 2 8 2 3" xfId="4809" xr:uid="{647D1EDD-12B5-4517-8E9A-B1714B2DAF8D}"/>
    <cellStyle name="Normal 2 3 2 2 8 2 3 2" xfId="7657" xr:uid="{E85D4DF9-6561-443B-A34F-89C29D9F390B}"/>
    <cellStyle name="Normal 2 3 2 2 8 2 3 2 2" xfId="16299" xr:uid="{7812B12E-4E05-47FA-B5BB-73F16CDF4E69}"/>
    <cellStyle name="Normal 2 3 2 2 8 2 3 2 2 2" xfId="36667" xr:uid="{ABB85852-0413-4528-A01D-810DF096A020}"/>
    <cellStyle name="Normal 2 3 2 2 8 2 3 2 3" xfId="23086" xr:uid="{D8A3F73A-7EE7-427B-B32F-8585CA899AB8}"/>
    <cellStyle name="Normal 2 3 2 2 8 2 3 2 3 2" xfId="43454" xr:uid="{544E051C-AECE-4116-AA0A-2A93787FA994}"/>
    <cellStyle name="Normal 2 3 2 2 8 2 3 2 4" xfId="29875" xr:uid="{61171F3A-E0E0-44F4-827B-1FA5EB2341CC}"/>
    <cellStyle name="Normal 2 3 2 2 8 2 3 2 5" xfId="50243" xr:uid="{88AEC296-C663-4E1F-A430-9A85502B425D}"/>
    <cellStyle name="Normal 2 3 2 2 8 2 3 3" xfId="13451" xr:uid="{03A2C189-86AA-4A19-83CD-3E4048622349}"/>
    <cellStyle name="Normal 2 3 2 2 8 2 3 3 2" xfId="33819" xr:uid="{2C1966A6-606E-4FEF-B2E8-2643F6EFCD70}"/>
    <cellStyle name="Normal 2 3 2 2 8 2 3 4" xfId="20238" xr:uid="{28F03B91-F947-45DE-A82E-DE14C163AEF3}"/>
    <cellStyle name="Normal 2 3 2 2 8 2 3 4 2" xfId="40606" xr:uid="{6D912E3D-878F-4F1D-B0F1-0BE893D34FB0}"/>
    <cellStyle name="Normal 2 3 2 2 8 2 3 5" xfId="27027" xr:uid="{699ABC9C-D4CA-4CEE-BD09-1B35DF4A0A49}"/>
    <cellStyle name="Normal 2 3 2 2 8 2 3 6" xfId="47395" xr:uid="{15C6384C-995A-414E-91B9-A2A7611C249B}"/>
    <cellStyle name="Normal 2 3 2 2 8 2 4" xfId="3337" xr:uid="{AEFD1091-E6C4-4F2C-8595-4916890D123E}"/>
    <cellStyle name="Normal 2 3 2 2 8 2 4 2" xfId="6233" xr:uid="{997011A7-B270-4E20-A1B1-0B6361688868}"/>
    <cellStyle name="Normal 2 3 2 2 8 2 4 2 2" xfId="14875" xr:uid="{BDFD6C76-877B-47BF-8EAC-1E2F700D5F8B}"/>
    <cellStyle name="Normal 2 3 2 2 8 2 4 2 2 2" xfId="35243" xr:uid="{430ACCAC-9553-4A62-B0BC-2C83747D022F}"/>
    <cellStyle name="Normal 2 3 2 2 8 2 4 2 3" xfId="21662" xr:uid="{EC6AEB6C-CA85-40E8-BF69-ACC666D78907}"/>
    <cellStyle name="Normal 2 3 2 2 8 2 4 2 3 2" xfId="42030" xr:uid="{6CE5E9FD-84AA-42A7-B60A-5F267F3CCE8E}"/>
    <cellStyle name="Normal 2 3 2 2 8 2 4 2 4" xfId="28451" xr:uid="{5AFD4D92-C30D-4D68-BBBE-A76B752AA4CD}"/>
    <cellStyle name="Normal 2 3 2 2 8 2 4 2 5" xfId="48819" xr:uid="{1DF02B1D-A3A3-4C16-8AC0-8690F2E298DD}"/>
    <cellStyle name="Normal 2 3 2 2 8 2 4 3" xfId="12027" xr:uid="{DA1492FE-60AC-43C0-B5D4-928CF5350014}"/>
    <cellStyle name="Normal 2 3 2 2 8 2 4 3 2" xfId="32395" xr:uid="{60AB14BA-D27D-47C4-9F12-E6CCE8E4A14F}"/>
    <cellStyle name="Normal 2 3 2 2 8 2 4 4" xfId="18814" xr:uid="{9DAE1A32-6619-4D31-904A-F8E7B33DBB65}"/>
    <cellStyle name="Normal 2 3 2 2 8 2 4 4 2" xfId="39182" xr:uid="{643B9835-86D4-4D54-9950-F3C19D6A4D9B}"/>
    <cellStyle name="Normal 2 3 2 2 8 2 4 5" xfId="25603" xr:uid="{1B43A1C4-41A4-464A-B59F-13E883385154}"/>
    <cellStyle name="Normal 2 3 2 2 8 2 4 6" xfId="45971" xr:uid="{A271737A-473C-45AF-A31E-81CE84090B62}"/>
    <cellStyle name="Normal 2 3 2 2 8 2 5" xfId="5521" xr:uid="{09A674F8-A50E-417E-B655-7C075D83EEE5}"/>
    <cellStyle name="Normal 2 3 2 2 8 2 5 2" xfId="14163" xr:uid="{C35D0BCC-7AE1-4E29-BA11-8B5F8340CE08}"/>
    <cellStyle name="Normal 2 3 2 2 8 2 5 2 2" xfId="34531" xr:uid="{9EED0390-E7F3-4D69-A826-F52A831D6046}"/>
    <cellStyle name="Normal 2 3 2 2 8 2 5 3" xfId="20950" xr:uid="{2A94C006-34F7-4A66-97FB-1016E21E8C7A}"/>
    <cellStyle name="Normal 2 3 2 2 8 2 5 3 2" xfId="41318" xr:uid="{37374D45-D1D1-4FEB-A971-56AC51C2C57B}"/>
    <cellStyle name="Normal 2 3 2 2 8 2 5 4" xfId="27739" xr:uid="{694BF020-BCB8-4D6E-9ACC-200BB67B96CB}"/>
    <cellStyle name="Normal 2 3 2 2 8 2 5 5" xfId="48107" xr:uid="{A258A307-AD53-4F80-823E-94F8E7C10C84}"/>
    <cellStyle name="Normal 2 3 2 2 8 2 6" xfId="2588" xr:uid="{F9844FDC-1574-41BD-AE2D-9A98A1FC3920}"/>
    <cellStyle name="Normal 2 3 2 2 8 2 6 2" xfId="11315" xr:uid="{336704AC-901E-4A2A-BCD6-984EB1C83352}"/>
    <cellStyle name="Normal 2 3 2 2 8 2 6 2 2" xfId="31683" xr:uid="{F1FA9C5C-FB8C-4EF9-910D-51F603BAF0F3}"/>
    <cellStyle name="Normal 2 3 2 2 8 2 6 3" xfId="18102" xr:uid="{737F9A1B-B0A4-41FC-96B3-EDC522DC7B20}"/>
    <cellStyle name="Normal 2 3 2 2 8 2 6 3 2" xfId="38470" xr:uid="{A0CD94C8-22DE-46E9-87B9-3C519A42A7A1}"/>
    <cellStyle name="Normal 2 3 2 2 8 2 6 4" xfId="24891" xr:uid="{36112CB2-7173-4B85-98D9-EC077DA1BC74}"/>
    <cellStyle name="Normal 2 3 2 2 8 2 6 5" xfId="45259" xr:uid="{A2D8B9E6-67B3-4ED9-889F-DDCC51532990}"/>
    <cellStyle name="Normal 2 3 2 2 8 2 7" xfId="10344" xr:uid="{B55C0358-6C06-4D8D-953E-DF144396AB4E}"/>
    <cellStyle name="Normal 2 3 2 2 8 2 7 2" xfId="30712" xr:uid="{336C36CD-F7A3-4BA0-B142-07591582ACF7}"/>
    <cellStyle name="Normal 2 3 2 2 8 2 8" xfId="17131" xr:uid="{B3F5BD55-6964-4B66-BC18-2170F62E3AA4}"/>
    <cellStyle name="Normal 2 3 2 2 8 2 8 2" xfId="37499" xr:uid="{279CEEAC-6924-4D3F-B3F6-130C1232A84F}"/>
    <cellStyle name="Normal 2 3 2 2 8 2 9" xfId="23920" xr:uid="{0BE1411F-9EF9-49A9-A730-0681EB69F4AE}"/>
    <cellStyle name="Normal 2 3 2 2 8 2_Exec Drivers" xfId="8138" xr:uid="{369744C9-CECF-4627-B204-0398E4505F3C}"/>
    <cellStyle name="Normal 2 3 2 2 8 3" xfId="3695" xr:uid="{E0C17066-CB8C-439E-A9E0-E25C582496E4}"/>
    <cellStyle name="Normal 2 3 2 2 8 3 2" xfId="6579" xr:uid="{B9D4F1F2-ED51-4C6B-AC57-51EBC1F70EF1}"/>
    <cellStyle name="Normal 2 3 2 2 8 3 2 2" xfId="15221" xr:uid="{C100A6B0-BFE7-45DD-95C9-FC43098D60BF}"/>
    <cellStyle name="Normal 2 3 2 2 8 3 2 2 2" xfId="35589" xr:uid="{656A3778-97CE-4A5E-A950-CA1732E5D15C}"/>
    <cellStyle name="Normal 2 3 2 2 8 3 2 3" xfId="22008" xr:uid="{E087D042-BA78-4C51-BB3E-2EC8CCC86DA1}"/>
    <cellStyle name="Normal 2 3 2 2 8 3 2 3 2" xfId="42376" xr:uid="{39DFD189-4650-42BE-A3E0-F940477B7FA2}"/>
    <cellStyle name="Normal 2 3 2 2 8 3 2 4" xfId="28797" xr:uid="{037DCD6F-A45F-4F18-BEB0-C69C166120C4}"/>
    <cellStyle name="Normal 2 3 2 2 8 3 2 5" xfId="49165" xr:uid="{464AF05F-529D-42C8-90CB-D568D8891892}"/>
    <cellStyle name="Normal 2 3 2 2 8 3 3" xfId="12373" xr:uid="{17860C8F-BFD8-4634-A825-C6F8A687321D}"/>
    <cellStyle name="Normal 2 3 2 2 8 3 3 2" xfId="32741" xr:uid="{E924A125-F1A8-4B27-B554-BA6CBA6C0781}"/>
    <cellStyle name="Normal 2 3 2 2 8 3 4" xfId="19160" xr:uid="{75FE09B5-D90C-4042-8C4B-5FE44482CBA4}"/>
    <cellStyle name="Normal 2 3 2 2 8 3 4 2" xfId="39528" xr:uid="{C08E227E-D44A-403F-AF1E-8AAA98BB7AE9}"/>
    <cellStyle name="Normal 2 3 2 2 8 3 5" xfId="25949" xr:uid="{5E5BC516-00D1-4D2B-90DF-E0E34B856BAD}"/>
    <cellStyle name="Normal 2 3 2 2 8 3 6" xfId="46317" xr:uid="{03F3FE28-DF5F-41D3-B460-150B0A8ED6D3}"/>
    <cellStyle name="Normal 2 3 2 2 8 3_Exec Drivers" xfId="8178" xr:uid="{1F3E6824-743B-4CEF-A7B5-1572D3413C38}"/>
    <cellStyle name="Normal 2 3 2 2 8 4" xfId="4443" xr:uid="{EB48C811-192D-4CD0-AD8F-35E4BBDD708E}"/>
    <cellStyle name="Normal 2 3 2 2 8 4 2" xfId="7291" xr:uid="{F4864FAA-B931-41D1-8607-B07CEFE6185B}"/>
    <cellStyle name="Normal 2 3 2 2 8 4 2 2" xfId="15933" xr:uid="{44E30B32-6047-4AC3-92D1-C5234868C36D}"/>
    <cellStyle name="Normal 2 3 2 2 8 4 2 2 2" xfId="36301" xr:uid="{0BDA32B8-09AF-48F7-9B1B-B64B5828A286}"/>
    <cellStyle name="Normal 2 3 2 2 8 4 2 3" xfId="22720" xr:uid="{4CED36C8-333D-4BA7-B738-0DB6A31493DA}"/>
    <cellStyle name="Normal 2 3 2 2 8 4 2 3 2" xfId="43088" xr:uid="{3C62A5CA-D967-492E-8547-5A81791AA39B}"/>
    <cellStyle name="Normal 2 3 2 2 8 4 2 4" xfId="29509" xr:uid="{40F64862-DFA3-41D6-814A-5408309815D4}"/>
    <cellStyle name="Normal 2 3 2 2 8 4 2 5" xfId="49877" xr:uid="{B3DE498E-ABF2-46B6-85DF-7C86AC8F8EC0}"/>
    <cellStyle name="Normal 2 3 2 2 8 4 3" xfId="13085" xr:uid="{6C62727A-B25F-4287-AA3A-EAE1D5A32442}"/>
    <cellStyle name="Normal 2 3 2 2 8 4 3 2" xfId="33453" xr:uid="{5D1C97CB-3DC5-457F-A784-B65627FD1DB7}"/>
    <cellStyle name="Normal 2 3 2 2 8 4 4" xfId="19872" xr:uid="{4E17437F-D9B9-46D5-8C06-387809CFBECE}"/>
    <cellStyle name="Normal 2 3 2 2 8 4 4 2" xfId="40240" xr:uid="{D5FDC142-24F5-4B77-A005-B10653FE7E8B}"/>
    <cellStyle name="Normal 2 3 2 2 8 4 5" xfId="26661" xr:uid="{CF0E72F7-F4EC-45F2-ABC9-8486649A3EA0}"/>
    <cellStyle name="Normal 2 3 2 2 8 4 6" xfId="47029" xr:uid="{06E269D5-305C-4F82-89BF-123DC733D9B1}"/>
    <cellStyle name="Normal 2 3 2 2 8 5" xfId="2947" xr:uid="{9AFD0141-8AE1-4631-825B-260EC602C809}"/>
    <cellStyle name="Normal 2 3 2 2 8 5 2" xfId="5867" xr:uid="{23513290-6624-4A54-BF0C-43552E6AEA6A}"/>
    <cellStyle name="Normal 2 3 2 2 8 5 2 2" xfId="14509" xr:uid="{5FFEF67E-729D-4BD4-95A0-F33110629260}"/>
    <cellStyle name="Normal 2 3 2 2 8 5 2 2 2" xfId="34877" xr:uid="{DDDA6064-8704-4BEC-8521-472C287ED4FF}"/>
    <cellStyle name="Normal 2 3 2 2 8 5 2 3" xfId="21296" xr:uid="{9A229106-14A6-4C88-BC02-4C8070499CA6}"/>
    <cellStyle name="Normal 2 3 2 2 8 5 2 3 2" xfId="41664" xr:uid="{43527B96-FD7D-4DF7-BCB4-E04B5904CF71}"/>
    <cellStyle name="Normal 2 3 2 2 8 5 2 4" xfId="28085" xr:uid="{1ABB776F-3800-42EC-98B9-3B7E74A20FAA}"/>
    <cellStyle name="Normal 2 3 2 2 8 5 2 5" xfId="48453" xr:uid="{2A716B4F-44D7-4FC8-9330-81B08D32B63B}"/>
    <cellStyle name="Normal 2 3 2 2 8 5 3" xfId="11661" xr:uid="{E49294E9-B327-41B4-B85A-88DCEA125FDB}"/>
    <cellStyle name="Normal 2 3 2 2 8 5 3 2" xfId="32029" xr:uid="{74343838-D53F-487A-9CDC-86D47EFFBBA1}"/>
    <cellStyle name="Normal 2 3 2 2 8 5 4" xfId="18448" xr:uid="{68D57C64-5342-4B23-948C-FD72AAE091F1}"/>
    <cellStyle name="Normal 2 3 2 2 8 5 4 2" xfId="38816" xr:uid="{EBBB6B21-F4FB-4C28-A4AF-06B22FCC17BE}"/>
    <cellStyle name="Normal 2 3 2 2 8 5 5" xfId="25237" xr:uid="{07B6C7E2-1084-440F-A49A-F84346DB9AA9}"/>
    <cellStyle name="Normal 2 3 2 2 8 5 6" xfId="45605" xr:uid="{6B7A304E-7548-478F-9438-283C4350B006}"/>
    <cellStyle name="Normal 2 3 2 2 8 6" xfId="5155" xr:uid="{E226F34F-FB56-4A20-80B2-CBF6BACC8378}"/>
    <cellStyle name="Normal 2 3 2 2 8 6 2" xfId="13797" xr:uid="{000D5D17-E57E-41C1-81A0-7C953EC18A4F}"/>
    <cellStyle name="Normal 2 3 2 2 8 6 2 2" xfId="34165" xr:uid="{84440519-74F0-42F2-B3BB-6FF61E64C64D}"/>
    <cellStyle name="Normal 2 3 2 2 8 6 3" xfId="20584" xr:uid="{AF89789E-AD0B-48D0-9502-81B257D1E149}"/>
    <cellStyle name="Normal 2 3 2 2 8 6 3 2" xfId="40952" xr:uid="{229C189A-B2DF-462A-A0FD-BF1155EE8CEF}"/>
    <cellStyle name="Normal 2 3 2 2 8 6 4" xfId="27373" xr:uid="{BD596A44-C510-4A3E-BF98-5444D1DEBD04}"/>
    <cellStyle name="Normal 2 3 2 2 8 6 5" xfId="47741" xr:uid="{A880BFDC-705C-4F01-AAF5-DC36E423006E}"/>
    <cellStyle name="Normal 2 3 2 2 8 7" xfId="2078" xr:uid="{3D0F7FFC-C18E-4CE4-9440-40959D120938}"/>
    <cellStyle name="Normal 2 3 2 2 8 7 2" xfId="10949" xr:uid="{86966826-72B1-41DE-B834-0F2C4AE0E5DE}"/>
    <cellStyle name="Normal 2 3 2 2 8 7 2 2" xfId="31317" xr:uid="{56892068-6814-4D9C-907D-8C31070C17FF}"/>
    <cellStyle name="Normal 2 3 2 2 8 7 3" xfId="17736" xr:uid="{22AB40D4-39F5-42B9-8DDA-0FF1348EEE48}"/>
    <cellStyle name="Normal 2 3 2 2 8 7 3 2" xfId="38104" xr:uid="{E46ECAA3-561F-4A56-B09B-C58B32C8257F}"/>
    <cellStyle name="Normal 2 3 2 2 8 7 4" xfId="24525" xr:uid="{3DEB70BC-29F7-4D71-8AE9-B33DD875069F}"/>
    <cellStyle name="Normal 2 3 2 2 8 7 5" xfId="44893" xr:uid="{F8AC4D75-9F30-4613-B87B-67A42A9659A4}"/>
    <cellStyle name="Normal 2 3 2 2 8 8" xfId="9760" xr:uid="{32770C68-916C-4233-AFBD-BCF4707A467F}"/>
    <cellStyle name="Normal 2 3 2 2 8 8 2" xfId="30128" xr:uid="{E7A104B2-15EF-4976-95C8-B05ABDC52259}"/>
    <cellStyle name="Normal 2 3 2 2 8 9" xfId="16548" xr:uid="{19FAC1BC-041A-42E3-856B-7F2F8C0BF347}"/>
    <cellStyle name="Normal 2 3 2 2 8 9 2" xfId="36916" xr:uid="{56775393-5057-452B-B823-95C853CF1127}"/>
    <cellStyle name="Normal 2 3 2 2 8_Exec Drivers" xfId="9320" xr:uid="{C7B32B23-57DB-44AB-9645-C00C076341F0}"/>
    <cellStyle name="Normal 2 3 2 2 9" xfId="94" xr:uid="{7DA1CCD8-43A7-4D4B-9076-87ABFF2A4722}"/>
    <cellStyle name="Normal 2 3 2 2 9 10" xfId="23335" xr:uid="{D6FD697D-3350-43DC-A53A-7C8CCA70839A}"/>
    <cellStyle name="Normal 2 3 2 2 9 11" xfId="43703" xr:uid="{77C6461F-ED6A-4D9D-813C-E45D9D76817B}"/>
    <cellStyle name="Normal 2 3 2 2 9 2" xfId="1426" xr:uid="{7C720C0B-D868-443B-9F95-760408F23777}"/>
    <cellStyle name="Normal 2 3 2 2 9 2 10" xfId="44286" xr:uid="{0E6D9737-7397-43CA-8AA8-94CD3F2C8D5E}"/>
    <cellStyle name="Normal 2 3 2 2 9 2 2" xfId="4087" xr:uid="{34E70FC9-9279-412F-B01D-621CBDD53134}"/>
    <cellStyle name="Normal 2 3 2 2 9 2 2 2" xfId="6947" xr:uid="{37ED771A-0046-4332-AC48-5B848D7C8455}"/>
    <cellStyle name="Normal 2 3 2 2 9 2 2 2 2" xfId="15589" xr:uid="{91C2D8FF-3474-4C50-8115-2D452D72C952}"/>
    <cellStyle name="Normal 2 3 2 2 9 2 2 2 2 2" xfId="35957" xr:uid="{9147F471-3908-4114-B973-0E40F820AE62}"/>
    <cellStyle name="Normal 2 3 2 2 9 2 2 2 3" xfId="22376" xr:uid="{27286D5C-404C-421D-89D1-3CD0D12A41DE}"/>
    <cellStyle name="Normal 2 3 2 2 9 2 2 2 3 2" xfId="42744" xr:uid="{CF92538E-8D9D-46FA-A052-8CFC203F5CF7}"/>
    <cellStyle name="Normal 2 3 2 2 9 2 2 2 4" xfId="29165" xr:uid="{37EC43E3-FC37-4602-9607-C6C86B400382}"/>
    <cellStyle name="Normal 2 3 2 2 9 2 2 2 5" xfId="49533" xr:uid="{88ED239D-3114-45E7-986C-107CEFFB5CC3}"/>
    <cellStyle name="Normal 2 3 2 2 9 2 2 3" xfId="12741" xr:uid="{090C3A0E-D217-4B57-8BD0-A0441421190B}"/>
    <cellStyle name="Normal 2 3 2 2 9 2 2 3 2" xfId="33109" xr:uid="{DE33E99E-2F20-43BA-BDD0-2345E5B0E649}"/>
    <cellStyle name="Normal 2 3 2 2 9 2 2 4" xfId="19528" xr:uid="{BD543B6D-8B55-4E3C-AFA4-E6EF00C6FDF7}"/>
    <cellStyle name="Normal 2 3 2 2 9 2 2 4 2" xfId="39896" xr:uid="{BD4D7E57-90BF-4D3D-9F83-6E921F8A56CA}"/>
    <cellStyle name="Normal 2 3 2 2 9 2 2 5" xfId="26317" xr:uid="{57E47BB9-7C14-4490-B1D3-F00FAF808B8D}"/>
    <cellStyle name="Normal 2 3 2 2 9 2 2 6" xfId="46685" xr:uid="{1C5099E1-7850-48C7-97E9-A99E4A13A928}"/>
    <cellStyle name="Normal 2 3 2 2 9 2 2_Exec Drivers" xfId="9425" xr:uid="{FA01A60F-E925-412A-B5CB-D585330AE4F9}"/>
    <cellStyle name="Normal 2 3 2 2 9 2 3" xfId="4811" xr:uid="{7E077D75-526A-4C15-9922-AE442FFB38BA}"/>
    <cellStyle name="Normal 2 3 2 2 9 2 3 2" xfId="7659" xr:uid="{82CFC69E-30DF-46BA-B699-699096FAD7BC}"/>
    <cellStyle name="Normal 2 3 2 2 9 2 3 2 2" xfId="16301" xr:uid="{D96B6A3D-5931-4299-8DA4-CFDF1A722550}"/>
    <cellStyle name="Normal 2 3 2 2 9 2 3 2 2 2" xfId="36669" xr:uid="{EFE70C76-C2B1-424A-93DD-FB709FF2FC10}"/>
    <cellStyle name="Normal 2 3 2 2 9 2 3 2 3" xfId="23088" xr:uid="{CADCDEB9-83A2-4205-BAEE-B947DC619A49}"/>
    <cellStyle name="Normal 2 3 2 2 9 2 3 2 3 2" xfId="43456" xr:uid="{359B578B-49C1-413A-A40E-4D39EFB312E5}"/>
    <cellStyle name="Normal 2 3 2 2 9 2 3 2 4" xfId="29877" xr:uid="{0CC92A6E-2013-49E1-A7B0-9B15A7322691}"/>
    <cellStyle name="Normal 2 3 2 2 9 2 3 2 5" xfId="50245" xr:uid="{C34542A2-26FC-4D6A-B06C-A5138CA8FE3A}"/>
    <cellStyle name="Normal 2 3 2 2 9 2 3 3" xfId="13453" xr:uid="{5243804C-B700-405C-A44B-BD73A444D4B8}"/>
    <cellStyle name="Normal 2 3 2 2 9 2 3 3 2" xfId="33821" xr:uid="{0CC88765-36E4-41A7-A68D-9104C4AD0D80}"/>
    <cellStyle name="Normal 2 3 2 2 9 2 3 4" xfId="20240" xr:uid="{D29D39E2-DD30-48DF-888B-9F9A9918B1E9}"/>
    <cellStyle name="Normal 2 3 2 2 9 2 3 4 2" xfId="40608" xr:uid="{5509A66E-DB58-490C-940D-466BACA08DED}"/>
    <cellStyle name="Normal 2 3 2 2 9 2 3 5" xfId="27029" xr:uid="{1F57CB22-EC78-4FC2-967D-DCBE1275939B}"/>
    <cellStyle name="Normal 2 3 2 2 9 2 3 6" xfId="47397" xr:uid="{801B5417-9BEB-4FCB-B3F1-5E8307E27FFB}"/>
    <cellStyle name="Normal 2 3 2 2 9 2 4" xfId="3339" xr:uid="{B00E40D8-0921-45E2-8294-B0569235FE75}"/>
    <cellStyle name="Normal 2 3 2 2 9 2 4 2" xfId="6235" xr:uid="{5A106069-E88D-4AF5-B057-EB71DB9FD779}"/>
    <cellStyle name="Normal 2 3 2 2 9 2 4 2 2" xfId="14877" xr:uid="{A566748B-50A7-4D68-B922-DDE0A7430E10}"/>
    <cellStyle name="Normal 2 3 2 2 9 2 4 2 2 2" xfId="35245" xr:uid="{456BE772-6855-4617-A24A-5AB0E1976E71}"/>
    <cellStyle name="Normal 2 3 2 2 9 2 4 2 3" xfId="21664" xr:uid="{E9C52BC0-5FF4-4DA9-8F8E-64F677DFA8B0}"/>
    <cellStyle name="Normal 2 3 2 2 9 2 4 2 3 2" xfId="42032" xr:uid="{77BE2D27-D430-4C06-A789-76ECF10445A6}"/>
    <cellStyle name="Normal 2 3 2 2 9 2 4 2 4" xfId="28453" xr:uid="{28533D08-E605-4B27-AECB-01016BFF725B}"/>
    <cellStyle name="Normal 2 3 2 2 9 2 4 2 5" xfId="48821" xr:uid="{A7B950D5-858A-4192-BA32-1BD53A14CE60}"/>
    <cellStyle name="Normal 2 3 2 2 9 2 4 3" xfId="12029" xr:uid="{7C03AF93-190A-4998-8050-46FE4A9D1A30}"/>
    <cellStyle name="Normal 2 3 2 2 9 2 4 3 2" xfId="32397" xr:uid="{929D239D-B15D-4AA3-9230-E4514C06AF62}"/>
    <cellStyle name="Normal 2 3 2 2 9 2 4 4" xfId="18816" xr:uid="{F034F00A-4F35-4C87-8BFA-644EEAFA32DA}"/>
    <cellStyle name="Normal 2 3 2 2 9 2 4 4 2" xfId="39184" xr:uid="{4B2348F7-3FE5-4C99-B914-769C718FA4B1}"/>
    <cellStyle name="Normal 2 3 2 2 9 2 4 5" xfId="25605" xr:uid="{685442F0-5F2E-4652-94A2-8234D1D096A3}"/>
    <cellStyle name="Normal 2 3 2 2 9 2 4 6" xfId="45973" xr:uid="{E6F9913B-5554-493B-B144-37445F805A23}"/>
    <cellStyle name="Normal 2 3 2 2 9 2 5" xfId="5523" xr:uid="{E3CB6478-04F7-47B7-A96D-D505EC71DFDD}"/>
    <cellStyle name="Normal 2 3 2 2 9 2 5 2" xfId="14165" xr:uid="{57503934-1228-41D4-B91A-F6EB633CE1FF}"/>
    <cellStyle name="Normal 2 3 2 2 9 2 5 2 2" xfId="34533" xr:uid="{7D1D75EA-C64C-4D92-A422-6F089934A2A5}"/>
    <cellStyle name="Normal 2 3 2 2 9 2 5 3" xfId="20952" xr:uid="{E6DBC97A-2CCA-4A01-B802-019F99A510D2}"/>
    <cellStyle name="Normal 2 3 2 2 9 2 5 3 2" xfId="41320" xr:uid="{9922C3DD-A7D0-44E3-9396-D1E8BB10C1C1}"/>
    <cellStyle name="Normal 2 3 2 2 9 2 5 4" xfId="27741" xr:uid="{F73542DA-31B9-4061-88C7-187EA37A4C77}"/>
    <cellStyle name="Normal 2 3 2 2 9 2 5 5" xfId="48109" xr:uid="{561F8968-2629-444F-805A-D16F2199DA13}"/>
    <cellStyle name="Normal 2 3 2 2 9 2 6" xfId="2590" xr:uid="{88770845-BACF-4329-B91A-8260CE1F0DB9}"/>
    <cellStyle name="Normal 2 3 2 2 9 2 6 2" xfId="11317" xr:uid="{D0560EC8-2EC6-47E0-A6DA-403DAA24A5E0}"/>
    <cellStyle name="Normal 2 3 2 2 9 2 6 2 2" xfId="31685" xr:uid="{E3BD666F-C719-48EF-9E88-0BCE63426F0A}"/>
    <cellStyle name="Normal 2 3 2 2 9 2 6 3" xfId="18104" xr:uid="{DF048978-DD8A-4231-B5AA-5B3F98D742C5}"/>
    <cellStyle name="Normal 2 3 2 2 9 2 6 3 2" xfId="38472" xr:uid="{97CA8B4B-E549-4496-B6FE-5756F11BB305}"/>
    <cellStyle name="Normal 2 3 2 2 9 2 6 4" xfId="24893" xr:uid="{10C478DF-0541-481F-A252-E9C521F0065D}"/>
    <cellStyle name="Normal 2 3 2 2 9 2 6 5" xfId="45261" xr:uid="{0A48A301-6703-4590-91A4-74F983D84494}"/>
    <cellStyle name="Normal 2 3 2 2 9 2 7" xfId="10342" xr:uid="{3B600327-138C-466B-9161-1332C1EB65DB}"/>
    <cellStyle name="Normal 2 3 2 2 9 2 7 2" xfId="30710" xr:uid="{B7C7EC55-04DF-4D8C-B1C8-9E2BE5377722}"/>
    <cellStyle name="Normal 2 3 2 2 9 2 8" xfId="17129" xr:uid="{0F817D40-FB29-4F8C-A43F-1037DA1D2A73}"/>
    <cellStyle name="Normal 2 3 2 2 9 2 8 2" xfId="37497" xr:uid="{9DE264DB-26D3-4F27-9ACB-D4EE3AAEB2CC}"/>
    <cellStyle name="Normal 2 3 2 2 9 2 9" xfId="23918" xr:uid="{13F0A862-64C8-4080-A36C-4476A9B30EF1}"/>
    <cellStyle name="Normal 2 3 2 2 9 2_Exec Drivers" xfId="8574" xr:uid="{0E8FB99E-CA33-4B9F-B245-05B835CFE3BF}"/>
    <cellStyle name="Normal 2 3 2 2 9 3" xfId="3696" xr:uid="{C195C544-225F-4F3C-ADBD-3A52A439DFED}"/>
    <cellStyle name="Normal 2 3 2 2 9 3 2" xfId="6580" xr:uid="{FBB1D566-7E55-4FC9-A313-07CD8090032D}"/>
    <cellStyle name="Normal 2 3 2 2 9 3 2 2" xfId="15222" xr:uid="{D96AC0DA-107A-440A-95B7-2AC4357AA4C6}"/>
    <cellStyle name="Normal 2 3 2 2 9 3 2 2 2" xfId="35590" xr:uid="{CE6E3711-038C-47AE-9D23-FC3EBD224553}"/>
    <cellStyle name="Normal 2 3 2 2 9 3 2 3" xfId="22009" xr:uid="{875A70E9-D18C-48A8-B39F-B2FF915843F5}"/>
    <cellStyle name="Normal 2 3 2 2 9 3 2 3 2" xfId="42377" xr:uid="{1FC1606A-6881-4F96-8DDF-3349B1955AA6}"/>
    <cellStyle name="Normal 2 3 2 2 9 3 2 4" xfId="28798" xr:uid="{EF19E15E-88B1-412C-9B60-98A630B62211}"/>
    <cellStyle name="Normal 2 3 2 2 9 3 2 5" xfId="49166" xr:uid="{2C2CE26F-313B-44DD-859F-800A63A421C2}"/>
    <cellStyle name="Normal 2 3 2 2 9 3 3" xfId="12374" xr:uid="{4E1EC1A2-5448-474C-8C76-F567FE745A8D}"/>
    <cellStyle name="Normal 2 3 2 2 9 3 3 2" xfId="32742" xr:uid="{5E1660A5-70F5-40FF-96D9-C668165FB841}"/>
    <cellStyle name="Normal 2 3 2 2 9 3 4" xfId="19161" xr:uid="{CC34F13F-21F2-4B48-B3B5-9EA49B0BDD7A}"/>
    <cellStyle name="Normal 2 3 2 2 9 3 4 2" xfId="39529" xr:uid="{61C9CEE7-80E5-4DEF-B747-ADD0BE28CF22}"/>
    <cellStyle name="Normal 2 3 2 2 9 3 5" xfId="25950" xr:uid="{F0A3ED2E-D362-47BD-9315-A871B1F62DC0}"/>
    <cellStyle name="Normal 2 3 2 2 9 3 6" xfId="46318" xr:uid="{00AC4BA5-B3C1-451E-A5AD-DE8DE17B0701}"/>
    <cellStyle name="Normal 2 3 2 2 9 3_Exec Drivers" xfId="9697" xr:uid="{B880BD38-4F4E-4473-A784-418C52CF53AC}"/>
    <cellStyle name="Normal 2 3 2 2 9 4" xfId="4444" xr:uid="{0F0E5148-80AC-44AB-8302-36BFB26EB847}"/>
    <cellStyle name="Normal 2 3 2 2 9 4 2" xfId="7292" xr:uid="{C3407BF3-2DCD-474D-A401-E959C64A192F}"/>
    <cellStyle name="Normal 2 3 2 2 9 4 2 2" xfId="15934" xr:uid="{CB0BCB0F-326C-4929-8C9D-399108796139}"/>
    <cellStyle name="Normal 2 3 2 2 9 4 2 2 2" xfId="36302" xr:uid="{8BF25333-EBDD-4563-9E2D-D029BBA3D7FB}"/>
    <cellStyle name="Normal 2 3 2 2 9 4 2 3" xfId="22721" xr:uid="{5D9D6937-1443-49B7-82F0-0CBE666D4578}"/>
    <cellStyle name="Normal 2 3 2 2 9 4 2 3 2" xfId="43089" xr:uid="{63AC5E67-7559-4CB9-A160-221562029198}"/>
    <cellStyle name="Normal 2 3 2 2 9 4 2 4" xfId="29510" xr:uid="{5AB55093-3132-4FBE-845C-4FCCAD108EC9}"/>
    <cellStyle name="Normal 2 3 2 2 9 4 2 5" xfId="49878" xr:uid="{4B1D7AF0-42D7-434B-AAB7-7854808353C7}"/>
    <cellStyle name="Normal 2 3 2 2 9 4 3" xfId="13086" xr:uid="{A15DEAC4-D7E7-42B3-A8A9-F1E2D20DA84B}"/>
    <cellStyle name="Normal 2 3 2 2 9 4 3 2" xfId="33454" xr:uid="{1E3CF87D-0DD3-42F2-B0B3-112625450E07}"/>
    <cellStyle name="Normal 2 3 2 2 9 4 4" xfId="19873" xr:uid="{BA15FD01-455C-4AAF-8944-A457A04FEAAC}"/>
    <cellStyle name="Normal 2 3 2 2 9 4 4 2" xfId="40241" xr:uid="{D63BF85D-2276-45E1-84F9-F607D31DD9D9}"/>
    <cellStyle name="Normal 2 3 2 2 9 4 5" xfId="26662" xr:uid="{C30145A3-2FB5-4F38-84AA-1C83468D198C}"/>
    <cellStyle name="Normal 2 3 2 2 9 4 6" xfId="47030" xr:uid="{4853F8E2-258F-43F2-8514-F38602C98D78}"/>
    <cellStyle name="Normal 2 3 2 2 9 5" xfId="2948" xr:uid="{5AFEA3C5-0BA2-41A0-96D1-938C503BE13E}"/>
    <cellStyle name="Normal 2 3 2 2 9 5 2" xfId="5868" xr:uid="{A063CB1F-FC79-44AC-B4AA-AFB1BA85CFCE}"/>
    <cellStyle name="Normal 2 3 2 2 9 5 2 2" xfId="14510" xr:uid="{11C20992-EC63-429F-8DCF-8C673F6B9BC7}"/>
    <cellStyle name="Normal 2 3 2 2 9 5 2 2 2" xfId="34878" xr:uid="{54934F5F-C757-4ED5-B4EE-0645EFD58B6D}"/>
    <cellStyle name="Normal 2 3 2 2 9 5 2 3" xfId="21297" xr:uid="{750B5F86-1DF0-4BAC-B312-B54E7CC51305}"/>
    <cellStyle name="Normal 2 3 2 2 9 5 2 3 2" xfId="41665" xr:uid="{9BD183FF-2EB8-45B2-8D69-7B950398CD3B}"/>
    <cellStyle name="Normal 2 3 2 2 9 5 2 4" xfId="28086" xr:uid="{1AC86EEB-4DA2-4698-A86B-A6321FD0A3AD}"/>
    <cellStyle name="Normal 2 3 2 2 9 5 2 5" xfId="48454" xr:uid="{6D14DEDB-161A-4932-A76F-52D44D05E2F1}"/>
    <cellStyle name="Normal 2 3 2 2 9 5 3" xfId="11662" xr:uid="{407F7DB7-24FE-4D6D-A516-87F75F49C606}"/>
    <cellStyle name="Normal 2 3 2 2 9 5 3 2" xfId="32030" xr:uid="{C728AF10-39A4-4B59-A0FE-B01CC739E8E2}"/>
    <cellStyle name="Normal 2 3 2 2 9 5 4" xfId="18449" xr:uid="{A24574BF-61A7-4DD2-9876-794EA7FA1B9A}"/>
    <cellStyle name="Normal 2 3 2 2 9 5 4 2" xfId="38817" xr:uid="{581D54BF-5BEB-49E3-8909-D199E899228A}"/>
    <cellStyle name="Normal 2 3 2 2 9 5 5" xfId="25238" xr:uid="{71375D69-0538-4D13-B24F-15E2BD5F50C6}"/>
    <cellStyle name="Normal 2 3 2 2 9 5 6" xfId="45606" xr:uid="{357A5DA0-300A-4CCC-9215-D13127D5B39F}"/>
    <cellStyle name="Normal 2 3 2 2 9 6" xfId="5156" xr:uid="{6E91942C-5D6E-4DD1-AD0B-958B356DFC49}"/>
    <cellStyle name="Normal 2 3 2 2 9 6 2" xfId="13798" xr:uid="{28E9E47B-EF19-4A84-99FB-9316F4B5F57E}"/>
    <cellStyle name="Normal 2 3 2 2 9 6 2 2" xfId="34166" xr:uid="{66822C82-ED98-4DA1-B8ED-797986DBE07E}"/>
    <cellStyle name="Normal 2 3 2 2 9 6 3" xfId="20585" xr:uid="{47FFB809-7ECA-42A3-B277-45748F75EBDB}"/>
    <cellStyle name="Normal 2 3 2 2 9 6 3 2" xfId="40953" xr:uid="{9E70D07B-81E0-45CD-9246-60075C391D1A}"/>
    <cellStyle name="Normal 2 3 2 2 9 6 4" xfId="27374" xr:uid="{2FFA0D3D-5A52-412A-BD3C-EF62014E775A}"/>
    <cellStyle name="Normal 2 3 2 2 9 6 5" xfId="47742" xr:uid="{869946E1-6714-453F-A059-EFF16017D7E4}"/>
    <cellStyle name="Normal 2 3 2 2 9 7" xfId="2079" xr:uid="{C46831D6-C96D-49E8-9A6E-882D02938968}"/>
    <cellStyle name="Normal 2 3 2 2 9 7 2" xfId="10950" xr:uid="{BDBAEC79-2490-4614-9B00-AF1FF8E5D940}"/>
    <cellStyle name="Normal 2 3 2 2 9 7 2 2" xfId="31318" xr:uid="{8FCDC4EA-2816-404A-B433-7DECA5188AD3}"/>
    <cellStyle name="Normal 2 3 2 2 9 7 3" xfId="17737" xr:uid="{4F7984FA-A28C-4A6D-AA43-BABEA270640F}"/>
    <cellStyle name="Normal 2 3 2 2 9 7 3 2" xfId="38105" xr:uid="{84367CC9-B522-4861-BF82-351D0ECD79D6}"/>
    <cellStyle name="Normal 2 3 2 2 9 7 4" xfId="24526" xr:uid="{4F6DF8A5-069B-4925-8581-C04F086B704C}"/>
    <cellStyle name="Normal 2 3 2 2 9 7 5" xfId="44894" xr:uid="{6DBB8870-D7D7-4993-A5D4-E61EDD8917BC}"/>
    <cellStyle name="Normal 2 3 2 2 9 8" xfId="9758" xr:uid="{AB45BB98-6624-4048-9695-8E08756F80A1}"/>
    <cellStyle name="Normal 2 3 2 2 9 8 2" xfId="30126" xr:uid="{8751232F-2F60-40FA-8F02-965DCD10947C}"/>
    <cellStyle name="Normal 2 3 2 2 9 9" xfId="16546" xr:uid="{993E902E-1612-4B61-AC76-4B363748042F}"/>
    <cellStyle name="Normal 2 3 2 2 9 9 2" xfId="36914" xr:uid="{4F9611BC-1B63-4E84-A461-58C74BFD50EE}"/>
    <cellStyle name="Normal 2 3 2 2 9_Exec Drivers" xfId="2108" xr:uid="{3127EA89-A58D-42BE-9C2F-4E5F9F40D7C8}"/>
    <cellStyle name="Normal 2 3 2 20" xfId="264" xr:uid="{360734BC-C2B6-4EA3-BD40-5EDBF0AA3FE9}"/>
    <cellStyle name="Normal 2 3 2 21" xfId="277" xr:uid="{3C15FA0D-24E8-4DC6-BD9D-C853DBC0187F}"/>
    <cellStyle name="Normal 2 3 2 22" xfId="290" xr:uid="{086D8DB0-B830-4532-AE3A-49BC14E927DE}"/>
    <cellStyle name="Normal 2 3 2 23" xfId="303" xr:uid="{D82C0E27-9C1E-4BC2-AC0D-AF22534D534F}"/>
    <cellStyle name="Normal 2 3 2 24" xfId="316" xr:uid="{9FA68F29-81A6-4755-B845-D612D641ADE7}"/>
    <cellStyle name="Normal 2 3 2 25" xfId="329" xr:uid="{FD8CEA7B-3A10-43D0-91E3-F2700FB221C7}"/>
    <cellStyle name="Normal 2 3 2 26" xfId="342" xr:uid="{4CA998B4-6529-45BB-ACC1-56D94A665319}"/>
    <cellStyle name="Normal 2 3 2 27" xfId="355" xr:uid="{B7DC7CDB-388B-4433-BABE-09B717B41EEE}"/>
    <cellStyle name="Normal 2 3 2 28" xfId="368" xr:uid="{3A33E992-8F40-4828-91AA-AF104EDBFA31}"/>
    <cellStyle name="Normal 2 3 2 29" xfId="381" xr:uid="{78D2D3A3-C447-46E9-B78A-3F6D7E8CDED7}"/>
    <cellStyle name="Normal 2 3 2 3" xfId="59" xr:uid="{D9521826-4000-4BA1-827C-C2FEDD66B0D2}"/>
    <cellStyle name="Normal 2 3 2 3 10" xfId="23318" xr:uid="{2D4FBA1F-6A83-42DC-B1EF-16029A3BFB5D}"/>
    <cellStyle name="Normal 2 3 2 3 11" xfId="43686" xr:uid="{E0C5B0D6-A8BC-402D-915E-8BAED2CEDDCC}"/>
    <cellStyle name="Normal 2 3 2 3 2" xfId="1409" xr:uid="{4FFA15BC-A4EF-4A78-BF5B-B7B753C72A94}"/>
    <cellStyle name="Normal 2 3 2 3 2 10" xfId="44269" xr:uid="{3D0122D3-D012-4E2C-9848-20A22317DC22}"/>
    <cellStyle name="Normal 2 3 2 3 2 2" xfId="4110" xr:uid="{40CA734C-C18D-404C-94FC-041B6B67F34D}"/>
    <cellStyle name="Normal 2 3 2 3 2 2 2" xfId="6964" xr:uid="{C4F79118-4DCC-49F6-9E0F-F60DBB18DCF6}"/>
    <cellStyle name="Normal 2 3 2 3 2 2 2 2" xfId="15606" xr:uid="{E6048F23-EC4C-41B7-99DC-6502B5055D52}"/>
    <cellStyle name="Normal 2 3 2 3 2 2 2 2 2" xfId="35974" xr:uid="{EF6B6A31-6296-4430-B7F9-0EF73E7196BA}"/>
    <cellStyle name="Normal 2 3 2 3 2 2 2 3" xfId="22393" xr:uid="{70D2D33F-C4E2-41A5-AD65-FF5401911405}"/>
    <cellStyle name="Normal 2 3 2 3 2 2 2 3 2" xfId="42761" xr:uid="{15C687E0-FDF0-420A-B461-472C5307DD26}"/>
    <cellStyle name="Normal 2 3 2 3 2 2 2 4" xfId="29182" xr:uid="{0BFAC24D-EDA0-4AEB-B17A-6A2A884281CC}"/>
    <cellStyle name="Normal 2 3 2 3 2 2 2 5" xfId="49550" xr:uid="{579E7D4E-546E-4BAF-B4C4-AAE4D26CAE1C}"/>
    <cellStyle name="Normal 2 3 2 3 2 2 3" xfId="12758" xr:uid="{3E6FCC8A-E070-41F2-B8C4-B37F072E8435}"/>
    <cellStyle name="Normal 2 3 2 3 2 2 3 2" xfId="33126" xr:uid="{00D2D717-2AB9-401E-AF14-B0E33DC8A2F9}"/>
    <cellStyle name="Normal 2 3 2 3 2 2 4" xfId="19545" xr:uid="{A8C5DA64-DA91-4E77-9949-6C4174B47C80}"/>
    <cellStyle name="Normal 2 3 2 3 2 2 4 2" xfId="39913" xr:uid="{300DD638-5DE2-481F-AE8F-FDF07A16E42C}"/>
    <cellStyle name="Normal 2 3 2 3 2 2 5" xfId="26334" xr:uid="{A461288B-9467-49E3-8286-1CD420D6AF52}"/>
    <cellStyle name="Normal 2 3 2 3 2 2 6" xfId="46702" xr:uid="{6212D8CC-E200-475A-B9C4-9AB0850857CE}"/>
    <cellStyle name="Normal 2 3 2 3 2 2_Exec Drivers" xfId="2128" xr:uid="{47B0B4BE-EC8B-4104-A41D-2BEA5894A5CE}"/>
    <cellStyle name="Normal 2 3 2 3 2 3" xfId="4828" xr:uid="{24B2F619-3375-47A1-9041-F8876AD0E7DE}"/>
    <cellStyle name="Normal 2 3 2 3 2 3 2" xfId="7676" xr:uid="{2286A59D-C874-42F5-B907-BAA63881C32C}"/>
    <cellStyle name="Normal 2 3 2 3 2 3 2 2" xfId="16318" xr:uid="{5B9E1968-08B0-4EA4-95BE-0B4535D8088D}"/>
    <cellStyle name="Normal 2 3 2 3 2 3 2 2 2" xfId="36686" xr:uid="{390F62EE-83FD-4714-A204-960A060FADF8}"/>
    <cellStyle name="Normal 2 3 2 3 2 3 2 3" xfId="23105" xr:uid="{68280F8F-FBFF-4968-BF45-6A171E49F728}"/>
    <cellStyle name="Normal 2 3 2 3 2 3 2 3 2" xfId="43473" xr:uid="{1FF75F3F-7436-46C8-880A-D3DC678D5A95}"/>
    <cellStyle name="Normal 2 3 2 3 2 3 2 4" xfId="29894" xr:uid="{C2BDA3F6-CBFF-43A7-BEA2-1FE5ED09DDF3}"/>
    <cellStyle name="Normal 2 3 2 3 2 3 2 5" xfId="50262" xr:uid="{126BC7E3-3852-4BF4-8C87-623ABD1F4C01}"/>
    <cellStyle name="Normal 2 3 2 3 2 3 3" xfId="13470" xr:uid="{CD02F318-194A-4D2F-A098-868D9D3CF5DB}"/>
    <cellStyle name="Normal 2 3 2 3 2 3 3 2" xfId="33838" xr:uid="{2DD7770B-C159-4403-B6E9-40A2BD9C8690}"/>
    <cellStyle name="Normal 2 3 2 3 2 3 4" xfId="20257" xr:uid="{3A16E0F7-B75F-469A-96F0-A2CCF350F7E4}"/>
    <cellStyle name="Normal 2 3 2 3 2 3 4 2" xfId="40625" xr:uid="{03F038EA-FD40-42F9-AC0F-1A882CAD98DF}"/>
    <cellStyle name="Normal 2 3 2 3 2 3 5" xfId="27046" xr:uid="{20C71F5A-E181-4621-B3C6-FAD56536013F}"/>
    <cellStyle name="Normal 2 3 2 3 2 3 6" xfId="47414" xr:uid="{182995B9-3270-4DD3-B671-6F57091AF4B8}"/>
    <cellStyle name="Normal 2 3 2 3 2 4" xfId="3362" xr:uid="{CAE32324-739B-4A5A-A583-E558EDD1D4EB}"/>
    <cellStyle name="Normal 2 3 2 3 2 4 2" xfId="6252" xr:uid="{5834D1DA-4A07-47F3-93EB-A9B296CC0DAB}"/>
    <cellStyle name="Normal 2 3 2 3 2 4 2 2" xfId="14894" xr:uid="{A450076E-D6A9-4466-83AF-9E22084A1525}"/>
    <cellStyle name="Normal 2 3 2 3 2 4 2 2 2" xfId="35262" xr:uid="{4651C60B-F57D-47D2-ACC1-A53347C8F504}"/>
    <cellStyle name="Normal 2 3 2 3 2 4 2 3" xfId="21681" xr:uid="{4750F3FB-3940-496D-9684-B372219DC88D}"/>
    <cellStyle name="Normal 2 3 2 3 2 4 2 3 2" xfId="42049" xr:uid="{7218D8BC-C3AD-4480-9040-7FD7DED69BB6}"/>
    <cellStyle name="Normal 2 3 2 3 2 4 2 4" xfId="28470" xr:uid="{E99B75BC-1C5B-42E6-AA4C-0CF87E453C27}"/>
    <cellStyle name="Normal 2 3 2 3 2 4 2 5" xfId="48838" xr:uid="{D8F54754-AB64-4128-8EF8-91C178A01831}"/>
    <cellStyle name="Normal 2 3 2 3 2 4 3" xfId="12046" xr:uid="{6929233C-BE91-490F-AC34-AF1294C33E7A}"/>
    <cellStyle name="Normal 2 3 2 3 2 4 3 2" xfId="32414" xr:uid="{DC1070D4-379B-4039-A4CF-444145245801}"/>
    <cellStyle name="Normal 2 3 2 3 2 4 4" xfId="18833" xr:uid="{7C6E6388-6148-476E-A540-59405EF3FF60}"/>
    <cellStyle name="Normal 2 3 2 3 2 4 4 2" xfId="39201" xr:uid="{2ACE8097-5854-4429-8F4D-9157EC54B7D6}"/>
    <cellStyle name="Normal 2 3 2 3 2 4 5" xfId="25622" xr:uid="{54800407-688E-4611-8E19-A80A8DE2A81D}"/>
    <cellStyle name="Normal 2 3 2 3 2 4 6" xfId="45990" xr:uid="{6F63EAD7-F1E3-470C-B936-AA9E0E5119F6}"/>
    <cellStyle name="Normal 2 3 2 3 2 5" xfId="5540" xr:uid="{0984E7EE-5AE8-47D9-9CDB-1552874379BF}"/>
    <cellStyle name="Normal 2 3 2 3 2 5 2" xfId="14182" xr:uid="{02BA34C6-CC9B-47F5-A594-9D16A0CEDB9B}"/>
    <cellStyle name="Normal 2 3 2 3 2 5 2 2" xfId="34550" xr:uid="{27A7FDE8-4780-4D5C-A4FF-D66E70C28D33}"/>
    <cellStyle name="Normal 2 3 2 3 2 5 3" xfId="20969" xr:uid="{62DAFD6B-3451-40FF-AFA8-8F5C1B5CF25F}"/>
    <cellStyle name="Normal 2 3 2 3 2 5 3 2" xfId="41337" xr:uid="{055A6592-0F97-4568-AAF3-77F14465DCE6}"/>
    <cellStyle name="Normal 2 3 2 3 2 5 4" xfId="27758" xr:uid="{CCBB861A-EFE5-4965-95A8-63E414A8D331}"/>
    <cellStyle name="Normal 2 3 2 3 2 5 5" xfId="48126" xr:uid="{A2745BB4-B27F-4F09-9035-6B502C5F301B}"/>
    <cellStyle name="Normal 2 3 2 3 2 6" xfId="2613" xr:uid="{DA41D0BE-15B2-4EAD-ABB9-C27FAB019C8E}"/>
    <cellStyle name="Normal 2 3 2 3 2 6 2" xfId="11334" xr:uid="{D8DC1658-6C39-411C-BBE6-A35AB360BA16}"/>
    <cellStyle name="Normal 2 3 2 3 2 6 2 2" xfId="31702" xr:uid="{6F8BC77A-7349-4EC4-8A6B-9EE73103E96D}"/>
    <cellStyle name="Normal 2 3 2 3 2 6 3" xfId="18121" xr:uid="{E73D38AF-8A76-41DD-B8C1-22F669543B56}"/>
    <cellStyle name="Normal 2 3 2 3 2 6 3 2" xfId="38489" xr:uid="{6B1A68E6-F02A-446C-B896-FB0ECA4F2459}"/>
    <cellStyle name="Normal 2 3 2 3 2 6 4" xfId="24910" xr:uid="{57215B98-F22A-4906-83EE-173444084B8A}"/>
    <cellStyle name="Normal 2 3 2 3 2 6 5" xfId="45278" xr:uid="{6B5D701D-F7DC-463D-84CB-DFFB704C4F3B}"/>
    <cellStyle name="Normal 2 3 2 3 2 7" xfId="10325" xr:uid="{A1D4AF8B-5D7B-47ED-9BF6-59907E006EA1}"/>
    <cellStyle name="Normal 2 3 2 3 2 7 2" xfId="30693" xr:uid="{29819C31-6485-4F4F-9266-6B3D4363F906}"/>
    <cellStyle name="Normal 2 3 2 3 2 8" xfId="17112" xr:uid="{7EDB4B2F-E6B7-49E9-8A77-14996458DA49}"/>
    <cellStyle name="Normal 2 3 2 3 2 8 2" xfId="37480" xr:uid="{6720CC9C-9C4A-46EE-B16B-4436B25BC14D}"/>
    <cellStyle name="Normal 2 3 2 3 2 9" xfId="23901" xr:uid="{D537830C-0669-4F1C-958C-2D7D84287D11}"/>
    <cellStyle name="Normal 2 3 2 3 2_Exec Drivers" xfId="8944" xr:uid="{2DD7690C-5F44-409F-923B-87E09FBDDB42}"/>
    <cellStyle name="Normal 2 3 2 3 3" xfId="3697" xr:uid="{DB537C03-65BC-4330-932D-0050CE090C1B}"/>
    <cellStyle name="Normal 2 3 2 3 3 2" xfId="6581" xr:uid="{5DCEB57A-713A-4B65-9AEE-707285947493}"/>
    <cellStyle name="Normal 2 3 2 3 3 2 2" xfId="15223" xr:uid="{ECE68DBA-8E18-4AE6-8F7F-89F8072E6BC6}"/>
    <cellStyle name="Normal 2 3 2 3 3 2 2 2" xfId="35591" xr:uid="{D0B70A8F-15F2-489A-8BED-3F439492D2E4}"/>
    <cellStyle name="Normal 2 3 2 3 3 2 3" xfId="22010" xr:uid="{2ED3458A-7F50-41EB-A847-0455877B1191}"/>
    <cellStyle name="Normal 2 3 2 3 3 2 3 2" xfId="42378" xr:uid="{0A6E21B1-D9A5-4795-904A-006C05CD2C4C}"/>
    <cellStyle name="Normal 2 3 2 3 3 2 4" xfId="28799" xr:uid="{9BDB64A4-7766-432A-985B-48128F318EF1}"/>
    <cellStyle name="Normal 2 3 2 3 3 2 5" xfId="49167" xr:uid="{0B46542F-5B44-4102-8246-195468D430DD}"/>
    <cellStyle name="Normal 2 3 2 3 3 3" xfId="12375" xr:uid="{86F39413-091E-4265-862F-3327B7978D05}"/>
    <cellStyle name="Normal 2 3 2 3 3 3 2" xfId="32743" xr:uid="{3E00B809-F53E-4B62-A919-E18D0BDF7E08}"/>
    <cellStyle name="Normal 2 3 2 3 3 4" xfId="19162" xr:uid="{764A8D29-531F-4361-91B5-12A728910CA4}"/>
    <cellStyle name="Normal 2 3 2 3 3 4 2" xfId="39530" xr:uid="{65DC1D80-F8AE-4D67-9204-D6B35ED03D52}"/>
    <cellStyle name="Normal 2 3 2 3 3 5" xfId="25951" xr:uid="{D75F748D-089A-4EE5-B48C-13AE658D04DB}"/>
    <cellStyle name="Normal 2 3 2 3 3 6" xfId="46319" xr:uid="{176F1C0F-5BB1-4F9F-977B-27072E62F2FA}"/>
    <cellStyle name="Normal 2 3 2 3 3_Exec Drivers" xfId="9015" xr:uid="{EBB8E6F6-F943-4981-8127-AF327CA957A1}"/>
    <cellStyle name="Normal 2 3 2 3 4" xfId="4445" xr:uid="{6E0AE2E7-1E0D-4E3F-8C56-BF17452D4E8F}"/>
    <cellStyle name="Normal 2 3 2 3 4 2" xfId="7293" xr:uid="{1BCA0116-122A-409C-876C-D4659CCB14C7}"/>
    <cellStyle name="Normal 2 3 2 3 4 2 2" xfId="15935" xr:uid="{24D3C801-6A53-4125-BFAE-268101D0C840}"/>
    <cellStyle name="Normal 2 3 2 3 4 2 2 2" xfId="36303" xr:uid="{C64FAC77-ED7F-4952-9E06-D5CF7E9982D3}"/>
    <cellStyle name="Normal 2 3 2 3 4 2 3" xfId="22722" xr:uid="{4B65029F-5F06-4FAF-97F8-CA6B6D445D9B}"/>
    <cellStyle name="Normal 2 3 2 3 4 2 3 2" xfId="43090" xr:uid="{3E79C52D-D6F6-4A93-8476-45796DADE3FB}"/>
    <cellStyle name="Normal 2 3 2 3 4 2 4" xfId="29511" xr:uid="{E527DE30-BA6C-4361-8190-F9E40FCFB87C}"/>
    <cellStyle name="Normal 2 3 2 3 4 2 5" xfId="49879" xr:uid="{3F444511-BC7D-493F-9A51-368BDDBCDE03}"/>
    <cellStyle name="Normal 2 3 2 3 4 3" xfId="13087" xr:uid="{2566CE62-FCB3-4B11-8007-CBE0E8C384D1}"/>
    <cellStyle name="Normal 2 3 2 3 4 3 2" xfId="33455" xr:uid="{BDABB5D4-2ED8-4B36-957D-9FB2868B590B}"/>
    <cellStyle name="Normal 2 3 2 3 4 4" xfId="19874" xr:uid="{CE9267AA-D449-4822-9F96-082F7458409F}"/>
    <cellStyle name="Normal 2 3 2 3 4 4 2" xfId="40242" xr:uid="{B6FD7779-9BCE-4047-891B-A6D7C7DAFC9E}"/>
    <cellStyle name="Normal 2 3 2 3 4 5" xfId="26663" xr:uid="{CA7DD7EC-B511-435A-9317-83A91EACFF73}"/>
    <cellStyle name="Normal 2 3 2 3 4 6" xfId="47031" xr:uid="{3581C5BA-6109-4415-8533-7A7A83FACC76}"/>
    <cellStyle name="Normal 2 3 2 3 5" xfId="2949" xr:uid="{B097D911-99CC-474E-900F-49535E948D3A}"/>
    <cellStyle name="Normal 2 3 2 3 5 2" xfId="5869" xr:uid="{EEE16A67-5CDD-4D47-AAD2-8AD49EE70A99}"/>
    <cellStyle name="Normal 2 3 2 3 5 2 2" xfId="14511" xr:uid="{F184E7F7-37D6-48C9-8C30-891BAAE9E337}"/>
    <cellStyle name="Normal 2 3 2 3 5 2 2 2" xfId="34879" xr:uid="{3B451D58-CF22-4B63-8A27-57A33F12186E}"/>
    <cellStyle name="Normal 2 3 2 3 5 2 3" xfId="21298" xr:uid="{715627F7-451C-4C59-89C5-C44F0007D6F4}"/>
    <cellStyle name="Normal 2 3 2 3 5 2 3 2" xfId="41666" xr:uid="{072A7D63-FB04-4FFA-9BEA-C365B242C91B}"/>
    <cellStyle name="Normal 2 3 2 3 5 2 4" xfId="28087" xr:uid="{158EBE47-A5B8-4091-8A5C-00AE201235FC}"/>
    <cellStyle name="Normal 2 3 2 3 5 2 5" xfId="48455" xr:uid="{331C94AF-DC2D-48B8-99EA-91F7CA4C9C78}"/>
    <cellStyle name="Normal 2 3 2 3 5 3" xfId="11663" xr:uid="{3351629E-D603-4CD9-865D-D9C2CAAA8305}"/>
    <cellStyle name="Normal 2 3 2 3 5 3 2" xfId="32031" xr:uid="{CAF31388-7311-43E5-99A6-B4CB807AE400}"/>
    <cellStyle name="Normal 2 3 2 3 5 4" xfId="18450" xr:uid="{47C4CE46-E06A-47D9-AC9C-818BBAE60F34}"/>
    <cellStyle name="Normal 2 3 2 3 5 4 2" xfId="38818" xr:uid="{D20871DF-FB29-4788-89B0-2B6B9D6AF6A8}"/>
    <cellStyle name="Normal 2 3 2 3 5 5" xfId="25239" xr:uid="{66FC9DB2-5424-4B70-AB1C-94967E3F5910}"/>
    <cellStyle name="Normal 2 3 2 3 5 6" xfId="45607" xr:uid="{5F9E4B7C-C0CB-4A2F-8789-D970B9EE5512}"/>
    <cellStyle name="Normal 2 3 2 3 6" xfId="5157" xr:uid="{F7C596C9-00D4-4602-917D-976EFAE5D67D}"/>
    <cellStyle name="Normal 2 3 2 3 6 2" xfId="13799" xr:uid="{CB37D45A-958B-4BC7-9A73-0FDAF8C80B34}"/>
    <cellStyle name="Normal 2 3 2 3 6 2 2" xfId="34167" xr:uid="{CFEF55DE-4C7C-44E5-ADA6-5FA48811C40C}"/>
    <cellStyle name="Normal 2 3 2 3 6 3" xfId="20586" xr:uid="{6BDFA3F7-8FC1-4631-8DEF-C62C8A3E7B8A}"/>
    <cellStyle name="Normal 2 3 2 3 6 3 2" xfId="40954" xr:uid="{DE004704-C2BA-47ED-8761-F4D68B767738}"/>
    <cellStyle name="Normal 2 3 2 3 6 4" xfId="27375" xr:uid="{815B2BE5-A2D9-40DB-8DB0-28E74980A7ED}"/>
    <cellStyle name="Normal 2 3 2 3 6 5" xfId="47743" xr:uid="{E97D95D4-8DB7-47E9-B77C-0A7BDFD3A40D}"/>
    <cellStyle name="Normal 2 3 2 3 7" xfId="2086" xr:uid="{951CA6FD-AB9B-4F87-975D-CA97D8349479}"/>
    <cellStyle name="Normal 2 3 2 3 7 2" xfId="10951" xr:uid="{2F39CDFB-3397-4E9B-A9BE-6A8F9E541226}"/>
    <cellStyle name="Normal 2 3 2 3 7 2 2" xfId="31319" xr:uid="{DCC7C7A2-D573-4334-9B87-8D5BE2669AE3}"/>
    <cellStyle name="Normal 2 3 2 3 7 3" xfId="17738" xr:uid="{F4E31530-5A9C-4FD4-BB2B-DA22ECCA436C}"/>
    <cellStyle name="Normal 2 3 2 3 7 3 2" xfId="38106" xr:uid="{1C88FF8D-9823-4FC0-BE7E-CE55A5A276A6}"/>
    <cellStyle name="Normal 2 3 2 3 7 4" xfId="24527" xr:uid="{B1FB9BEA-5294-4BA4-8A5B-3C1116310B9B}"/>
    <cellStyle name="Normal 2 3 2 3 7 5" xfId="44895" xr:uid="{699C0FBE-1025-45D9-B516-348A5687D549}"/>
    <cellStyle name="Normal 2 3 2 3 8" xfId="9741" xr:uid="{B93747C3-8051-4E88-9C2E-04D776AD5643}"/>
    <cellStyle name="Normal 2 3 2 3 8 2" xfId="30109" xr:uid="{2767FEB2-272A-4F13-AD2E-BFA2217AF867}"/>
    <cellStyle name="Normal 2 3 2 3 9" xfId="16529" xr:uid="{3CF3AB6E-8081-4A54-8C26-048A747D35D8}"/>
    <cellStyle name="Normal 2 3 2 3 9 2" xfId="36897" xr:uid="{01422284-8366-4BF6-B774-DAFBE3E0AD7F}"/>
    <cellStyle name="Normal 2 3 2 3_Exec Drivers" xfId="8229" xr:uid="{4AEE6083-3229-485C-BBF2-7EE3C1DA945B}"/>
    <cellStyle name="Normal 2 3 2 30" xfId="394" xr:uid="{D6E48ADB-EA91-4B4A-A4DC-935AD8DED6A6}"/>
    <cellStyle name="Normal 2 3 2 31" xfId="405" xr:uid="{00576A2D-1CDE-4C9D-965B-8A08796A824A}"/>
    <cellStyle name="Normal 2 3 2 32" xfId="416" xr:uid="{DF1530C6-123F-438C-9FA8-EA5610F0A8DF}"/>
    <cellStyle name="Normal 2 3 2 33" xfId="430" xr:uid="{27686A98-94AA-4391-A0CE-A1F728BC0BA5}"/>
    <cellStyle name="Normal 2 3 2 34" xfId="446" xr:uid="{E929B473-2879-425D-902A-CD7C9E5AC9CC}"/>
    <cellStyle name="Normal 2 3 2 35" xfId="556" xr:uid="{F648BE2D-73C1-490F-B511-F06F68D39E5B}"/>
    <cellStyle name="Normal 2 3 2 36" xfId="1397" xr:uid="{50DC7AAB-AA98-4F7A-9AEB-E30846D73F89}"/>
    <cellStyle name="Normal 2 3 2 36 10" xfId="44257" xr:uid="{DA62D320-BC46-4335-B0B9-5A04A783E1D8}"/>
    <cellStyle name="Normal 2 3 2 36 2" xfId="4122" xr:uid="{E84D0601-6F2A-4846-87B1-267225D657E8}"/>
    <cellStyle name="Normal 2 3 2 36 2 2" xfId="6976" xr:uid="{80431C14-BD9F-4E4A-8245-2887AF357B05}"/>
    <cellStyle name="Normal 2 3 2 36 2 2 2" xfId="15618" xr:uid="{3D0A984E-4A3E-4EC0-8DFC-59AC48816645}"/>
    <cellStyle name="Normal 2 3 2 36 2 2 2 2" xfId="35986" xr:uid="{DDDCD1FA-F311-4F57-8159-CD2A7AF20151}"/>
    <cellStyle name="Normal 2 3 2 36 2 2 3" xfId="22405" xr:uid="{346EE18E-06A5-41B8-8C1E-B946652FA0DE}"/>
    <cellStyle name="Normal 2 3 2 36 2 2 3 2" xfId="42773" xr:uid="{B3F44FC6-F485-43D2-8938-ED767468841B}"/>
    <cellStyle name="Normal 2 3 2 36 2 2 4" xfId="29194" xr:uid="{36AC11E8-D904-4A36-9F18-1E2D658198CE}"/>
    <cellStyle name="Normal 2 3 2 36 2 2 5" xfId="49562" xr:uid="{A8235855-A67E-4EF4-B7E7-4A8351DD1D1C}"/>
    <cellStyle name="Normal 2 3 2 36 2 3" xfId="12770" xr:uid="{A69972F3-B5BD-41E7-B24D-AAA578C8E2C0}"/>
    <cellStyle name="Normal 2 3 2 36 2 3 2" xfId="33138" xr:uid="{CD02256F-F933-4318-AFC5-A7A1FBFAC18F}"/>
    <cellStyle name="Normal 2 3 2 36 2 4" xfId="19557" xr:uid="{A44DA791-1464-4E26-96CF-6239FD76D9E9}"/>
    <cellStyle name="Normal 2 3 2 36 2 4 2" xfId="39925" xr:uid="{D8BEBFE5-C026-498F-A578-E1E5AA617AB2}"/>
    <cellStyle name="Normal 2 3 2 36 2 5" xfId="26346" xr:uid="{43903ECA-3B04-4B0E-90FF-ACD266EBF4AB}"/>
    <cellStyle name="Normal 2 3 2 36 2 6" xfId="46714" xr:uid="{82D963D7-FA58-4DD1-A9CE-68CA869DF20E}"/>
    <cellStyle name="Normal 2 3 2 36 2_Exec Drivers" xfId="9278" xr:uid="{FF333876-7254-44CB-838D-A53E6005E41C}"/>
    <cellStyle name="Normal 2 3 2 36 3" xfId="4840" xr:uid="{47F73F0F-57B0-4810-8065-05EDA58BE566}"/>
    <cellStyle name="Normal 2 3 2 36 3 2" xfId="7688" xr:uid="{1364E856-2D79-45E8-96BD-539A7D41B9AA}"/>
    <cellStyle name="Normal 2 3 2 36 3 2 2" xfId="16330" xr:uid="{92218808-41AE-4802-969A-1AA320D3579A}"/>
    <cellStyle name="Normal 2 3 2 36 3 2 2 2" xfId="36698" xr:uid="{40F4BBA2-81B1-4E09-9AE5-3E245894D639}"/>
    <cellStyle name="Normal 2 3 2 36 3 2 3" xfId="23117" xr:uid="{678F2376-C9E5-41D1-B879-8E671C58F069}"/>
    <cellStyle name="Normal 2 3 2 36 3 2 3 2" xfId="43485" xr:uid="{B2AA66ED-6DAE-4E24-84C1-EE2DABE30212}"/>
    <cellStyle name="Normal 2 3 2 36 3 2 4" xfId="29906" xr:uid="{800C5961-D14B-4950-9BF3-D6457F87C122}"/>
    <cellStyle name="Normal 2 3 2 36 3 2 5" xfId="50274" xr:uid="{EA7D85C9-917A-4841-8EC3-C0ADC17F3DE5}"/>
    <cellStyle name="Normal 2 3 2 36 3 3" xfId="13482" xr:uid="{A267734E-830F-4659-B882-83834000D37C}"/>
    <cellStyle name="Normal 2 3 2 36 3 3 2" xfId="33850" xr:uid="{921466E7-A597-4DAC-9AD0-57CA1AFF6E33}"/>
    <cellStyle name="Normal 2 3 2 36 3 4" xfId="20269" xr:uid="{023241C1-9ABF-48A1-B813-BAD3647492CB}"/>
    <cellStyle name="Normal 2 3 2 36 3 4 2" xfId="40637" xr:uid="{DDD50777-D9BF-4509-96B6-4168D0124E8E}"/>
    <cellStyle name="Normal 2 3 2 36 3 5" xfId="27058" xr:uid="{DED412A8-64C3-4107-BABE-DE0AEADE5F0C}"/>
    <cellStyle name="Normal 2 3 2 36 3 6" xfId="47426" xr:uid="{F3DB97C9-E8AE-4E0D-808B-2EFF15AED9E7}"/>
    <cellStyle name="Normal 2 3 2 36 4" xfId="3374" xr:uid="{2B6B244F-3540-4E86-8FA0-FBA0C2F9D016}"/>
    <cellStyle name="Normal 2 3 2 36 4 2" xfId="6264" xr:uid="{37F6A6C7-A2A5-493A-A0F0-B771EDCA28E8}"/>
    <cellStyle name="Normal 2 3 2 36 4 2 2" xfId="14906" xr:uid="{97D550C0-BC7B-4754-A4A4-6536A8948E48}"/>
    <cellStyle name="Normal 2 3 2 36 4 2 2 2" xfId="35274" xr:uid="{80AB165F-28A2-4410-BC0C-45DC36B73604}"/>
    <cellStyle name="Normal 2 3 2 36 4 2 3" xfId="21693" xr:uid="{281E198F-C157-4AE6-B05D-5F7CC419ECD3}"/>
    <cellStyle name="Normal 2 3 2 36 4 2 3 2" xfId="42061" xr:uid="{F6A8ACA8-AD53-4744-B84D-DA3AA1A05F7F}"/>
    <cellStyle name="Normal 2 3 2 36 4 2 4" xfId="28482" xr:uid="{21E4FC70-EE0C-42D8-92A7-B8923B2D3F84}"/>
    <cellStyle name="Normal 2 3 2 36 4 2 5" xfId="48850" xr:uid="{7F176746-EC38-4B8B-A234-AF71E89F5D06}"/>
    <cellStyle name="Normal 2 3 2 36 4 3" xfId="12058" xr:uid="{9529792B-0D13-4AB8-835C-565E8493A028}"/>
    <cellStyle name="Normal 2 3 2 36 4 3 2" xfId="32426" xr:uid="{C5360588-80F9-4E73-A9EB-189ABEF69A22}"/>
    <cellStyle name="Normal 2 3 2 36 4 4" xfId="18845" xr:uid="{A6A706D2-EFF9-418D-BFB0-33DA125288FB}"/>
    <cellStyle name="Normal 2 3 2 36 4 4 2" xfId="39213" xr:uid="{F8CCF6C7-3320-4C84-B527-B337779A78E8}"/>
    <cellStyle name="Normal 2 3 2 36 4 5" xfId="25634" xr:uid="{75377B0B-2713-4E10-ACAA-FA9726C0D50B}"/>
    <cellStyle name="Normal 2 3 2 36 4 6" xfId="46002" xr:uid="{885769DB-EB30-4ABB-A2EB-811ECA264198}"/>
    <cellStyle name="Normal 2 3 2 36 5" xfId="5552" xr:uid="{AFB9A727-7631-4FBC-9C83-EB1F4F1264B0}"/>
    <cellStyle name="Normal 2 3 2 36 5 2" xfId="14194" xr:uid="{6AFE4601-A95D-405B-B433-8A809EBFCD1B}"/>
    <cellStyle name="Normal 2 3 2 36 5 2 2" xfId="34562" xr:uid="{9BCC3ACF-7707-43B7-A540-B01B4BFA0EFD}"/>
    <cellStyle name="Normal 2 3 2 36 5 3" xfId="20981" xr:uid="{D6E924F1-E115-4E50-8DC6-5F45876656A2}"/>
    <cellStyle name="Normal 2 3 2 36 5 3 2" xfId="41349" xr:uid="{9A6F9016-D0F0-4973-913B-36CEE74E444D}"/>
    <cellStyle name="Normal 2 3 2 36 5 4" xfId="27770" xr:uid="{94281315-89B9-4D51-9F0F-BF299B99FA06}"/>
    <cellStyle name="Normal 2 3 2 36 5 5" xfId="48138" xr:uid="{FDC1197D-BAEA-4CA7-999B-1BCA9881EA54}"/>
    <cellStyle name="Normal 2 3 2 36 6" xfId="2625" xr:uid="{054E4334-B0EC-4A20-882E-3C69EA652A5B}"/>
    <cellStyle name="Normal 2 3 2 36 6 2" xfId="11346" xr:uid="{D5CAFD8B-8CAA-48D7-A828-2D7CB631C532}"/>
    <cellStyle name="Normal 2 3 2 36 6 2 2" xfId="31714" xr:uid="{41D9A68A-B51C-43B9-9560-A0502A56D2B4}"/>
    <cellStyle name="Normal 2 3 2 36 6 3" xfId="18133" xr:uid="{1A13FEEE-7D80-4CD1-97B5-2D308F88DF83}"/>
    <cellStyle name="Normal 2 3 2 36 6 3 2" xfId="38501" xr:uid="{BB788DC1-A6B2-4935-88E7-B2515D1FEBC8}"/>
    <cellStyle name="Normal 2 3 2 36 6 4" xfId="24922" xr:uid="{CB87ADA5-6851-4897-8A59-74BB45293D6A}"/>
    <cellStyle name="Normal 2 3 2 36 6 5" xfId="45290" xr:uid="{A0F9E1CB-A129-4472-896C-426BB1C731A2}"/>
    <cellStyle name="Normal 2 3 2 36 7" xfId="10313" xr:uid="{D6CE102F-86F1-4C14-A0F2-11EC6861BB55}"/>
    <cellStyle name="Normal 2 3 2 36 7 2" xfId="30681" xr:uid="{015E2CF7-59FB-4E0A-942C-D3D56688C32E}"/>
    <cellStyle name="Normal 2 3 2 36 8" xfId="17100" xr:uid="{622BD93B-D0A8-4B04-B690-B8AE950FEB11}"/>
    <cellStyle name="Normal 2 3 2 36 8 2" xfId="37468" xr:uid="{3D63416C-FC9D-4011-AEB9-19808E4F3BA0}"/>
    <cellStyle name="Normal 2 3 2 36 9" xfId="23889" xr:uid="{9D785C10-957C-4D4C-AC08-E27794A94424}"/>
    <cellStyle name="Normal 2 3 2 36_Exec Drivers" xfId="8868" xr:uid="{093D0CB8-7998-463E-9163-0DA9BA1E0521}"/>
    <cellStyle name="Normal 2 3 2 37" xfId="3662" xr:uid="{CED5DAF0-4E3C-43EF-B846-C6451F4079ED}"/>
    <cellStyle name="Normal 2 3 2 37 2" xfId="6546" xr:uid="{4581AB46-709B-4AA7-8DE6-68E1B301DF47}"/>
    <cellStyle name="Normal 2 3 2 37 2 2" xfId="15188" xr:uid="{4F6B87A6-317F-4C87-924B-5FF98BB5A7A8}"/>
    <cellStyle name="Normal 2 3 2 37 2 2 2" xfId="35556" xr:uid="{15A3C036-4FCE-4AB4-95C0-721EEA2BA7E1}"/>
    <cellStyle name="Normal 2 3 2 37 2 3" xfId="21975" xr:uid="{B3840674-9EA2-4B5C-92C5-42A492F32CE0}"/>
    <cellStyle name="Normal 2 3 2 37 2 3 2" xfId="42343" xr:uid="{96D1C86C-E34A-41D4-A0E4-D09EB0257EC8}"/>
    <cellStyle name="Normal 2 3 2 37 2 4" xfId="28764" xr:uid="{6E997DBE-3A5D-4145-9BBE-38FDA31A5A18}"/>
    <cellStyle name="Normal 2 3 2 37 2 5" xfId="49132" xr:uid="{5A9CC030-4955-4E8E-85B7-406AA979162F}"/>
    <cellStyle name="Normal 2 3 2 37 3" xfId="12340" xr:uid="{8C5B438E-BD60-4EB1-9F2C-4C4B047CC63F}"/>
    <cellStyle name="Normal 2 3 2 37 3 2" xfId="32708" xr:uid="{8980BD23-C9E5-4C59-94E0-119AA30A0EF3}"/>
    <cellStyle name="Normal 2 3 2 37 4" xfId="19127" xr:uid="{156C9222-10CC-4C51-A4FD-D69423F9ADA9}"/>
    <cellStyle name="Normal 2 3 2 37 4 2" xfId="39495" xr:uid="{66EA8D5F-CB5F-4491-9C44-BCC320B2F256}"/>
    <cellStyle name="Normal 2 3 2 37 5" xfId="25916" xr:uid="{9FBA89E6-04C4-4BF0-B6EA-4A1A434B243C}"/>
    <cellStyle name="Normal 2 3 2 37 6" xfId="46284" xr:uid="{87F35524-048E-4E0C-A024-D76C34F5938F}"/>
    <cellStyle name="Normal 2 3 2 37_Exec Drivers" xfId="9197" xr:uid="{3AB0864D-FA63-48DA-9F13-712A96D823D9}"/>
    <cellStyle name="Normal 2 3 2 38" xfId="4410" xr:uid="{48478368-00BA-4454-85AF-3BD952D65BE5}"/>
    <cellStyle name="Normal 2 3 2 38 2" xfId="7258" xr:uid="{1202FDFD-31E3-4D41-B8E8-4FAA22033604}"/>
    <cellStyle name="Normal 2 3 2 38 2 2" xfId="15900" xr:uid="{01218823-B90E-4148-A932-5A77DCC386A8}"/>
    <cellStyle name="Normal 2 3 2 38 2 2 2" xfId="36268" xr:uid="{D2865F5D-EFA4-43CF-B8DF-E1AA7E77B639}"/>
    <cellStyle name="Normal 2 3 2 38 2 3" xfId="22687" xr:uid="{4DDBC035-A334-4F97-BD77-BFC3CF852E30}"/>
    <cellStyle name="Normal 2 3 2 38 2 3 2" xfId="43055" xr:uid="{6BFD3D98-50C2-468D-A2A8-427ECB236E2D}"/>
    <cellStyle name="Normal 2 3 2 38 2 4" xfId="29476" xr:uid="{525D9FA6-8B06-4D4E-AC34-A20BB28BA885}"/>
    <cellStyle name="Normal 2 3 2 38 2 5" xfId="49844" xr:uid="{2A7252C8-836E-4A96-AB3B-20F489BAD581}"/>
    <cellStyle name="Normal 2 3 2 38 3" xfId="13052" xr:uid="{23EB08B6-7B18-482A-956C-964E3A7293DC}"/>
    <cellStyle name="Normal 2 3 2 38 3 2" xfId="33420" xr:uid="{A884CF2E-4B87-4D20-AAAB-D8A6B070BE99}"/>
    <cellStyle name="Normal 2 3 2 38 4" xfId="19839" xr:uid="{EA20D47F-34A2-4223-8BEA-363E3B27C03A}"/>
    <cellStyle name="Normal 2 3 2 38 4 2" xfId="40207" xr:uid="{44AD2F51-EE39-4E48-BAD3-0DB8B0FE3EDA}"/>
    <cellStyle name="Normal 2 3 2 38 5" xfId="26628" xr:uid="{B2C4436F-8C9F-4F07-A6AC-29DF0DE4E0E0}"/>
    <cellStyle name="Normal 2 3 2 38 6" xfId="46996" xr:uid="{583770C8-F62E-4482-A125-D1AB26CAEB32}"/>
    <cellStyle name="Normal 2 3 2 39" xfId="2914" xr:uid="{387AB1ED-4A31-4D81-A22A-A64C02F4F591}"/>
    <cellStyle name="Normal 2 3 2 39 2" xfId="5834" xr:uid="{5E6185D7-F4DD-43D2-9D05-E19E06685D53}"/>
    <cellStyle name="Normal 2 3 2 39 2 2" xfId="14476" xr:uid="{9F5F5830-9EB2-4909-A41E-4125B27E17A7}"/>
    <cellStyle name="Normal 2 3 2 39 2 2 2" xfId="34844" xr:uid="{BA89B960-60B3-4C12-B3EF-BE230A6C0B12}"/>
    <cellStyle name="Normal 2 3 2 39 2 3" xfId="21263" xr:uid="{008B3040-0BE6-43D2-B4D0-75F7DF5B0AF5}"/>
    <cellStyle name="Normal 2 3 2 39 2 3 2" xfId="41631" xr:uid="{91D8F6FD-9021-4F4F-8F21-95BFDD539CF5}"/>
    <cellStyle name="Normal 2 3 2 39 2 4" xfId="28052" xr:uid="{9FEBD1D1-99AA-4D62-8332-692A2F00A37A}"/>
    <cellStyle name="Normal 2 3 2 39 2 5" xfId="48420" xr:uid="{7411C52B-1C90-4618-89E7-D2845BCD9FE7}"/>
    <cellStyle name="Normal 2 3 2 39 3" xfId="11628" xr:uid="{FC8C3C2F-060C-4DCB-B79F-68B399AF0848}"/>
    <cellStyle name="Normal 2 3 2 39 3 2" xfId="31996" xr:uid="{16CCDBCB-48F7-459D-80F8-7C3E141FBF3E}"/>
    <cellStyle name="Normal 2 3 2 39 4" xfId="18415" xr:uid="{5001D7FC-C6A1-4B7B-BDDE-6C6C97797E64}"/>
    <cellStyle name="Normal 2 3 2 39 4 2" xfId="38783" xr:uid="{FFB8D29D-0814-4C2D-A21B-17D9F90ADA63}"/>
    <cellStyle name="Normal 2 3 2 39 5" xfId="25204" xr:uid="{24615A64-E1BC-4FF1-ADCF-87C6AE8C025C}"/>
    <cellStyle name="Normal 2 3 2 39 6" xfId="45572" xr:uid="{E249E41F-6B84-4BBA-A7FB-0DCDF80370B1}"/>
    <cellStyle name="Normal 2 3 2 4" xfId="67" xr:uid="{52FA11E6-1961-4F14-8683-CA6644A6CFCB}"/>
    <cellStyle name="Normal 2 3 2 4 10" xfId="23321" xr:uid="{D2DFB4CE-2E56-47F4-9659-DF238BBED497}"/>
    <cellStyle name="Normal 2 3 2 4 11" xfId="43689" xr:uid="{B476363F-5C68-49CE-9A47-BAF8A19EE419}"/>
    <cellStyle name="Normal 2 3 2 4 2" xfId="1412" xr:uid="{2ED3A16C-8908-4800-AF98-EC225180FEE0}"/>
    <cellStyle name="Normal 2 3 2 4 2 10" xfId="44272" xr:uid="{80EB6BF9-8E57-4A3F-AD70-3C155FF5CAF6}"/>
    <cellStyle name="Normal 2 3 2 4 2 2" xfId="4107" xr:uid="{D876B903-AB62-4780-B3D5-582D9E2B022E}"/>
    <cellStyle name="Normal 2 3 2 4 2 2 2" xfId="6961" xr:uid="{3DD4B5A9-65AF-45B9-AED7-E52BFF5F95F4}"/>
    <cellStyle name="Normal 2 3 2 4 2 2 2 2" xfId="15603" xr:uid="{54F4EF3E-C330-487C-8E90-AEAAFFD440BA}"/>
    <cellStyle name="Normal 2 3 2 4 2 2 2 2 2" xfId="35971" xr:uid="{50510E3E-0299-49E4-8531-14F0551B31E9}"/>
    <cellStyle name="Normal 2 3 2 4 2 2 2 3" xfId="22390" xr:uid="{A42BB0BF-C868-44EC-AC1E-8AC0BA0A0298}"/>
    <cellStyle name="Normal 2 3 2 4 2 2 2 3 2" xfId="42758" xr:uid="{205B37C6-7AC0-4D01-A2F9-28B64CA529E4}"/>
    <cellStyle name="Normal 2 3 2 4 2 2 2 4" xfId="29179" xr:uid="{2EA4CFA2-D271-4722-9E9E-9B50BF4424A3}"/>
    <cellStyle name="Normal 2 3 2 4 2 2 2 5" xfId="49547" xr:uid="{E9731584-C4C6-4DA0-905D-ED8FBB74D8B5}"/>
    <cellStyle name="Normal 2 3 2 4 2 2 3" xfId="12755" xr:uid="{681560EB-D2AB-4181-9735-3486CBAFB6D8}"/>
    <cellStyle name="Normal 2 3 2 4 2 2 3 2" xfId="33123" xr:uid="{BA8D9ED1-3A2F-4C0A-BBCE-781D54733BF2}"/>
    <cellStyle name="Normal 2 3 2 4 2 2 4" xfId="19542" xr:uid="{BBEC32A2-EE03-425B-BDAE-6088149C99E6}"/>
    <cellStyle name="Normal 2 3 2 4 2 2 4 2" xfId="39910" xr:uid="{43A8C103-88F4-43C1-8578-C7F60389E56C}"/>
    <cellStyle name="Normal 2 3 2 4 2 2 5" xfId="26331" xr:uid="{24688E98-2F15-4976-9538-1A3FBA2A8F07}"/>
    <cellStyle name="Normal 2 3 2 4 2 2 6" xfId="46699" xr:uid="{68A7878F-D31E-408A-8AD9-52C7E970D700}"/>
    <cellStyle name="Normal 2 3 2 4 2 2_Exec Drivers" xfId="8827" xr:uid="{76EB39C2-EC81-4EEB-B472-1DB604D0CB94}"/>
    <cellStyle name="Normal 2 3 2 4 2 3" xfId="4825" xr:uid="{52E8A69B-2D65-41DD-B3B7-6AE232A8C01A}"/>
    <cellStyle name="Normal 2 3 2 4 2 3 2" xfId="7673" xr:uid="{79828FE8-B6F2-44C9-A3EA-2E1E427A8955}"/>
    <cellStyle name="Normal 2 3 2 4 2 3 2 2" xfId="16315" xr:uid="{A5662356-FA2C-4EA9-A12F-24DDA652024C}"/>
    <cellStyle name="Normal 2 3 2 4 2 3 2 2 2" xfId="36683" xr:uid="{1BA3BC85-C074-4A62-A3B0-3DD547F6A33B}"/>
    <cellStyle name="Normal 2 3 2 4 2 3 2 3" xfId="23102" xr:uid="{52C7C906-46FE-4287-A549-F1B2C4150ABF}"/>
    <cellStyle name="Normal 2 3 2 4 2 3 2 3 2" xfId="43470" xr:uid="{BF182139-99CF-4EC6-949D-F5505380BBE8}"/>
    <cellStyle name="Normal 2 3 2 4 2 3 2 4" xfId="29891" xr:uid="{80652498-AAFD-44B9-8C00-2CB46764E57E}"/>
    <cellStyle name="Normal 2 3 2 4 2 3 2 5" xfId="50259" xr:uid="{4F23E741-E5B0-4507-B1E2-19D388BD029E}"/>
    <cellStyle name="Normal 2 3 2 4 2 3 3" xfId="13467" xr:uid="{0E430145-DF13-47EB-B1CB-99E4DBF8296E}"/>
    <cellStyle name="Normal 2 3 2 4 2 3 3 2" xfId="33835" xr:uid="{9A316DFE-11E6-4FE7-B85F-57953B431C58}"/>
    <cellStyle name="Normal 2 3 2 4 2 3 4" xfId="20254" xr:uid="{583FE91E-B526-4BF7-9F1D-3E351B2D3F95}"/>
    <cellStyle name="Normal 2 3 2 4 2 3 4 2" xfId="40622" xr:uid="{73CE9BE8-BB64-4B96-9E81-9348001E7855}"/>
    <cellStyle name="Normal 2 3 2 4 2 3 5" xfId="27043" xr:uid="{76753B36-FA64-49F8-AC3B-272B89311BF6}"/>
    <cellStyle name="Normal 2 3 2 4 2 3 6" xfId="47411" xr:uid="{69C9F484-0953-47D9-B5C1-723D6300AD57}"/>
    <cellStyle name="Normal 2 3 2 4 2 4" xfId="3359" xr:uid="{6CF4C7CD-8C4D-4F80-8757-F1931CB55B33}"/>
    <cellStyle name="Normal 2 3 2 4 2 4 2" xfId="6249" xr:uid="{B2A74A85-49E1-481C-B4BC-CFAE6E69B0EF}"/>
    <cellStyle name="Normal 2 3 2 4 2 4 2 2" xfId="14891" xr:uid="{D99F726E-1C19-4E37-A3D9-568AAF2E6125}"/>
    <cellStyle name="Normal 2 3 2 4 2 4 2 2 2" xfId="35259" xr:uid="{AD9D7511-51BC-4ECF-A30F-ECB6993DB238}"/>
    <cellStyle name="Normal 2 3 2 4 2 4 2 3" xfId="21678" xr:uid="{EE05E0A0-5C74-4826-9E4A-91011096A152}"/>
    <cellStyle name="Normal 2 3 2 4 2 4 2 3 2" xfId="42046" xr:uid="{841FFE1F-C740-46D9-B498-0F3D4782D7B5}"/>
    <cellStyle name="Normal 2 3 2 4 2 4 2 4" xfId="28467" xr:uid="{15CAC85B-97F2-4527-86A0-AF2CE0685D0F}"/>
    <cellStyle name="Normal 2 3 2 4 2 4 2 5" xfId="48835" xr:uid="{A3229E71-EF1F-4033-8C81-1841E7E86D9A}"/>
    <cellStyle name="Normal 2 3 2 4 2 4 3" xfId="12043" xr:uid="{2DB51368-FA6D-4AF3-843D-20BA6F1E2496}"/>
    <cellStyle name="Normal 2 3 2 4 2 4 3 2" xfId="32411" xr:uid="{9F50CB2E-A194-47EF-A0E5-5C339514DAA7}"/>
    <cellStyle name="Normal 2 3 2 4 2 4 4" xfId="18830" xr:uid="{EEB0D08D-83D5-4128-BF92-EB675B5A4096}"/>
    <cellStyle name="Normal 2 3 2 4 2 4 4 2" xfId="39198" xr:uid="{0DAD51B6-B2B0-4B5E-B7A3-F75235E50EFD}"/>
    <cellStyle name="Normal 2 3 2 4 2 4 5" xfId="25619" xr:uid="{EB612E41-45EA-4776-A39A-27C04B02A75B}"/>
    <cellStyle name="Normal 2 3 2 4 2 4 6" xfId="45987" xr:uid="{A78B5C65-CB3D-482A-B1A6-41794749C459}"/>
    <cellStyle name="Normal 2 3 2 4 2 5" xfId="5537" xr:uid="{C503BBEF-363A-4048-B40A-74E91855CCE4}"/>
    <cellStyle name="Normal 2 3 2 4 2 5 2" xfId="14179" xr:uid="{2905F893-88D7-42B6-8EDB-2464F1B3366C}"/>
    <cellStyle name="Normal 2 3 2 4 2 5 2 2" xfId="34547" xr:uid="{E03FDC0A-DAD3-4F9B-8871-12487ADFC7DF}"/>
    <cellStyle name="Normal 2 3 2 4 2 5 3" xfId="20966" xr:uid="{FECEA64C-27AB-40AC-9D16-B44DED622008}"/>
    <cellStyle name="Normal 2 3 2 4 2 5 3 2" xfId="41334" xr:uid="{AC7986B7-AAA2-42C4-BA3E-268C1A86538B}"/>
    <cellStyle name="Normal 2 3 2 4 2 5 4" xfId="27755" xr:uid="{8A681366-568B-4786-B5BA-73BF4D95C035}"/>
    <cellStyle name="Normal 2 3 2 4 2 5 5" xfId="48123" xr:uid="{8CF60E56-7EDA-4FE7-814D-D217A3866565}"/>
    <cellStyle name="Normal 2 3 2 4 2 6" xfId="2610" xr:uid="{A5CAAAE9-2D9D-4A29-8317-B2570CB8DFE0}"/>
    <cellStyle name="Normal 2 3 2 4 2 6 2" xfId="11331" xr:uid="{D9224FA2-7BEC-40D8-B5F1-32325BC788A4}"/>
    <cellStyle name="Normal 2 3 2 4 2 6 2 2" xfId="31699" xr:uid="{5B67F4B9-3461-488B-BA37-527356394FFB}"/>
    <cellStyle name="Normal 2 3 2 4 2 6 3" xfId="18118" xr:uid="{440297FF-A2A1-44AF-984D-596D3E640CE6}"/>
    <cellStyle name="Normal 2 3 2 4 2 6 3 2" xfId="38486" xr:uid="{32F5FFB8-3624-4F4B-9710-AC9DCEC0C675}"/>
    <cellStyle name="Normal 2 3 2 4 2 6 4" xfId="24907" xr:uid="{716DF7B4-6A0C-4C53-A3F3-E578AA834FF7}"/>
    <cellStyle name="Normal 2 3 2 4 2 6 5" xfId="45275" xr:uid="{631150DB-CC46-4704-8912-296AC94D6232}"/>
    <cellStyle name="Normal 2 3 2 4 2 7" xfId="10328" xr:uid="{C49A1F7B-84C7-44FF-8B44-70CD538FCF45}"/>
    <cellStyle name="Normal 2 3 2 4 2 7 2" xfId="30696" xr:uid="{0D34AA3D-0A49-428F-B29A-38907DABCE70}"/>
    <cellStyle name="Normal 2 3 2 4 2 8" xfId="17115" xr:uid="{561A8E82-5BBF-4856-96A2-09479F52BA8F}"/>
    <cellStyle name="Normal 2 3 2 4 2 8 2" xfId="37483" xr:uid="{60A3D00A-7290-40F8-908D-AF0B1961B453}"/>
    <cellStyle name="Normal 2 3 2 4 2 9" xfId="23904" xr:uid="{606838C3-ABD3-4B4E-9EAD-5A9F19216B77}"/>
    <cellStyle name="Normal 2 3 2 4 2_Exec Drivers" xfId="8334" xr:uid="{E217F83B-2C05-46B0-BD39-99246834D150}"/>
    <cellStyle name="Normal 2 3 2 4 3" xfId="3698" xr:uid="{A562FFEB-E4F9-4F66-BF53-26C469CA6CFB}"/>
    <cellStyle name="Normal 2 3 2 4 3 2" xfId="6582" xr:uid="{68F1E77D-FE47-4BF7-A769-B69D9DB7B8F5}"/>
    <cellStyle name="Normal 2 3 2 4 3 2 2" xfId="15224" xr:uid="{B6987C02-C4B2-454D-8CF9-617056D130FB}"/>
    <cellStyle name="Normal 2 3 2 4 3 2 2 2" xfId="35592" xr:uid="{90CDFBF2-BCFF-4E40-9806-D3866BBB6C2F}"/>
    <cellStyle name="Normal 2 3 2 4 3 2 3" xfId="22011" xr:uid="{80DA1C08-4760-4042-BF40-88A2E67AE53E}"/>
    <cellStyle name="Normal 2 3 2 4 3 2 3 2" xfId="42379" xr:uid="{B94A19CA-3444-4D5C-87C4-63A94786B106}"/>
    <cellStyle name="Normal 2 3 2 4 3 2 4" xfId="28800" xr:uid="{14EDD201-8E43-4E3F-920D-94084143F869}"/>
    <cellStyle name="Normal 2 3 2 4 3 2 5" xfId="49168" xr:uid="{90E7B70F-996F-40D8-AC39-F6E0DF40D32F}"/>
    <cellStyle name="Normal 2 3 2 4 3 3" xfId="12376" xr:uid="{4ACE9F98-4450-4591-A2DC-0990C972D608}"/>
    <cellStyle name="Normal 2 3 2 4 3 3 2" xfId="32744" xr:uid="{63C8E0A1-E26E-42A5-BFBF-A1660F9D8908}"/>
    <cellStyle name="Normal 2 3 2 4 3 4" xfId="19163" xr:uid="{98BA9E19-1031-4C2B-A804-B1B8358C0A59}"/>
    <cellStyle name="Normal 2 3 2 4 3 4 2" xfId="39531" xr:uid="{BF449DF7-6487-4142-971C-C7F9EFA4E976}"/>
    <cellStyle name="Normal 2 3 2 4 3 5" xfId="25952" xr:uid="{487C5345-4916-459D-A843-4748B5D4EE8E}"/>
    <cellStyle name="Normal 2 3 2 4 3 6" xfId="46320" xr:uid="{569D9E31-B713-4D6F-9F08-9A1552FB2E0E}"/>
    <cellStyle name="Normal 2 3 2 4 3_Exec Drivers" xfId="9111" xr:uid="{03176DFB-9728-49D1-968C-293918EDEA49}"/>
    <cellStyle name="Normal 2 3 2 4 4" xfId="4446" xr:uid="{21341E6C-A791-43EF-B24F-41DF48489786}"/>
    <cellStyle name="Normal 2 3 2 4 4 2" xfId="7294" xr:uid="{5C853FB4-A4FA-405C-AC65-EEE724BAD88F}"/>
    <cellStyle name="Normal 2 3 2 4 4 2 2" xfId="15936" xr:uid="{39159F30-9A8B-42AD-9D95-71854122A739}"/>
    <cellStyle name="Normal 2 3 2 4 4 2 2 2" xfId="36304" xr:uid="{AF319CA0-029B-42FF-B5D7-1214DD508954}"/>
    <cellStyle name="Normal 2 3 2 4 4 2 3" xfId="22723" xr:uid="{44BA0713-CEEB-4BF7-A865-76B2CF8F035A}"/>
    <cellStyle name="Normal 2 3 2 4 4 2 3 2" xfId="43091" xr:uid="{902B635A-ED7F-4AB1-AE82-84D3701D419F}"/>
    <cellStyle name="Normal 2 3 2 4 4 2 4" xfId="29512" xr:uid="{05F73CF0-E2B1-449B-A753-6025EFA7B5CE}"/>
    <cellStyle name="Normal 2 3 2 4 4 2 5" xfId="49880" xr:uid="{A6C1FB25-815B-4BEE-B65D-1B2BEE4DD934}"/>
    <cellStyle name="Normal 2 3 2 4 4 3" xfId="13088" xr:uid="{3453599B-E4F5-4735-B1C4-1467F670E504}"/>
    <cellStyle name="Normal 2 3 2 4 4 3 2" xfId="33456" xr:uid="{5B20A81F-B542-4CB8-82D0-8A55BDB39AED}"/>
    <cellStyle name="Normal 2 3 2 4 4 4" xfId="19875" xr:uid="{D3BBE57B-D434-4574-8FE0-14E680E043F0}"/>
    <cellStyle name="Normal 2 3 2 4 4 4 2" xfId="40243" xr:uid="{2A35F74D-80D0-4FBA-9D76-2864A2DF528F}"/>
    <cellStyle name="Normal 2 3 2 4 4 5" xfId="26664" xr:uid="{FD48ED86-D304-44F4-BAFD-988311D3354E}"/>
    <cellStyle name="Normal 2 3 2 4 4 6" xfId="47032" xr:uid="{4E25FD60-77FA-4D83-864F-C3DDD4120DBC}"/>
    <cellStyle name="Normal 2 3 2 4 5" xfId="2950" xr:uid="{9033A954-AA2F-4131-8C07-9D7C11AA9463}"/>
    <cellStyle name="Normal 2 3 2 4 5 2" xfId="5870" xr:uid="{BE2F4240-CA93-4C1A-B376-6B5DE6576492}"/>
    <cellStyle name="Normal 2 3 2 4 5 2 2" xfId="14512" xr:uid="{22EA94BB-C51D-47E2-BE9C-F658E0099F63}"/>
    <cellStyle name="Normal 2 3 2 4 5 2 2 2" xfId="34880" xr:uid="{475165AF-336F-45B9-BEC6-E77B2318FB67}"/>
    <cellStyle name="Normal 2 3 2 4 5 2 3" xfId="21299" xr:uid="{4B056ECA-A219-4FE7-AB36-3C28EFAD9D43}"/>
    <cellStyle name="Normal 2 3 2 4 5 2 3 2" xfId="41667" xr:uid="{816F01D0-DCD5-4EAF-9FED-FAC2F7D80FCE}"/>
    <cellStyle name="Normal 2 3 2 4 5 2 4" xfId="28088" xr:uid="{4A06B108-C569-429C-82DC-6904BBFBD8C6}"/>
    <cellStyle name="Normal 2 3 2 4 5 2 5" xfId="48456" xr:uid="{84916C48-61C9-43BA-8736-AFE9C860B6D8}"/>
    <cellStyle name="Normal 2 3 2 4 5 3" xfId="11664" xr:uid="{66144C36-4A98-43F3-ACB1-8A1608BF9413}"/>
    <cellStyle name="Normal 2 3 2 4 5 3 2" xfId="32032" xr:uid="{79B18326-5D3F-44B2-9290-73620B7E8E4F}"/>
    <cellStyle name="Normal 2 3 2 4 5 4" xfId="18451" xr:uid="{C47D72EF-8072-4351-8511-543C280D4553}"/>
    <cellStyle name="Normal 2 3 2 4 5 4 2" xfId="38819" xr:uid="{6FB09317-31E4-4A9E-9664-578AB5A8EC32}"/>
    <cellStyle name="Normal 2 3 2 4 5 5" xfId="25240" xr:uid="{65ACF5A2-A968-4C4A-96BC-00044C2BF444}"/>
    <cellStyle name="Normal 2 3 2 4 5 6" xfId="45608" xr:uid="{E2ECC084-5DE5-481C-A9FF-673D6393DD4C}"/>
    <cellStyle name="Normal 2 3 2 4 6" xfId="5158" xr:uid="{4A801636-C92C-4CB9-AF8E-200BD5A3C6CE}"/>
    <cellStyle name="Normal 2 3 2 4 6 2" xfId="13800" xr:uid="{DE11FAC5-3F53-45E1-89D8-D33A6A0B234A}"/>
    <cellStyle name="Normal 2 3 2 4 6 2 2" xfId="34168" xr:uid="{F3ED1ADA-0C03-45B3-830F-BBE50C224B62}"/>
    <cellStyle name="Normal 2 3 2 4 6 3" xfId="20587" xr:uid="{7280EF43-FE1A-475E-AAF7-2CB6B6642AD4}"/>
    <cellStyle name="Normal 2 3 2 4 6 3 2" xfId="40955" xr:uid="{BADEC451-C782-4E6D-B2BA-4D882BB79770}"/>
    <cellStyle name="Normal 2 3 2 4 6 4" xfId="27376" xr:uid="{4B02D135-42B5-4730-8EE3-86FBF8B90C95}"/>
    <cellStyle name="Normal 2 3 2 4 6 5" xfId="47744" xr:uid="{FACC763F-60E4-408E-9154-AD5EB9DB0DD5}"/>
    <cellStyle name="Normal 2 3 2 4 7" xfId="2088" xr:uid="{9F4007BF-B127-494B-AA9C-BCFA3642F0DE}"/>
    <cellStyle name="Normal 2 3 2 4 7 2" xfId="10952" xr:uid="{4919ACA0-A03E-425C-9CD7-EFBD18B3A279}"/>
    <cellStyle name="Normal 2 3 2 4 7 2 2" xfId="31320" xr:uid="{96713B31-082D-4376-A49C-A2584F5BEEB1}"/>
    <cellStyle name="Normal 2 3 2 4 7 3" xfId="17739" xr:uid="{247E3E6A-B29D-49FD-915F-C3B6BDE9A770}"/>
    <cellStyle name="Normal 2 3 2 4 7 3 2" xfId="38107" xr:uid="{91A9006A-010A-4516-B14C-72A02C9553DD}"/>
    <cellStyle name="Normal 2 3 2 4 7 4" xfId="24528" xr:uid="{449ADB6C-729B-4E5F-BE12-ECEC2AA01D7B}"/>
    <cellStyle name="Normal 2 3 2 4 7 5" xfId="44896" xr:uid="{E16E880C-BDEE-4865-8835-D10E0A482473}"/>
    <cellStyle name="Normal 2 3 2 4 8" xfId="9744" xr:uid="{F11966DC-B4D0-44EF-B0D7-F10F2B96C10F}"/>
    <cellStyle name="Normal 2 3 2 4 8 2" xfId="30112" xr:uid="{77C4EBA7-9DE0-43BB-99A3-88577F51F95F}"/>
    <cellStyle name="Normal 2 3 2 4 9" xfId="16532" xr:uid="{255D95A8-DA66-4F8A-BB84-AF89A7F53220}"/>
    <cellStyle name="Normal 2 3 2 4 9 2" xfId="36900" xr:uid="{C638550B-6433-41EC-AB53-0C1A655479FE}"/>
    <cellStyle name="Normal 2 3 2 4_Exec Drivers" xfId="9086" xr:uid="{AADE5BDF-4932-4E02-A4AA-D51292D59A4B}"/>
    <cellStyle name="Normal 2 3 2 40" xfId="5122" xr:uid="{6898B677-D14E-4732-A542-98775C418466}"/>
    <cellStyle name="Normal 2 3 2 40 2" xfId="13764" xr:uid="{FC04404C-D7BC-4A76-980A-057BC4705FBC}"/>
    <cellStyle name="Normal 2 3 2 40 2 2" xfId="34132" xr:uid="{739F7011-A7C2-43A9-A334-6B70C2239A9A}"/>
    <cellStyle name="Normal 2 3 2 40 3" xfId="20551" xr:uid="{8DB2C593-9A7D-47F6-89CE-F6A2BFEE40D6}"/>
    <cellStyle name="Normal 2 3 2 40 3 2" xfId="40919" xr:uid="{1E820209-3E5C-485B-B7E9-F436C5F76883}"/>
    <cellStyle name="Normal 2 3 2 40 4" xfId="27340" xr:uid="{DF43A983-6E31-423C-86B3-983DBF3A2F69}"/>
    <cellStyle name="Normal 2 3 2 40 5" xfId="47708" xr:uid="{167B7932-088A-45C9-AF06-7C7496F793E6}"/>
    <cellStyle name="Normal 2 3 2 41" xfId="2044" xr:uid="{50274688-0014-4FEC-B981-E53133D9745E}"/>
    <cellStyle name="Normal 2 3 2 41 2" xfId="10916" xr:uid="{B84624B7-0B3D-4002-8C38-F536D54B7E8E}"/>
    <cellStyle name="Normal 2 3 2 41 2 2" xfId="31284" xr:uid="{7F40C04C-B56E-4DC6-8829-C26E7FD463EE}"/>
    <cellStyle name="Normal 2 3 2 41 3" xfId="17703" xr:uid="{7283B947-24CD-4493-9D84-3B78E1B40817}"/>
    <cellStyle name="Normal 2 3 2 41 3 2" xfId="38071" xr:uid="{54366C87-43A3-4E2B-A4D1-81E559E795B0}"/>
    <cellStyle name="Normal 2 3 2 41 4" xfId="24492" xr:uid="{70B7DC56-DA51-44CB-B0A9-44A92F5A3013}"/>
    <cellStyle name="Normal 2 3 2 41 5" xfId="44860" xr:uid="{6BC0FE3B-A07F-43E5-B734-641BEF0C269F}"/>
    <cellStyle name="Normal 2 3 2 42" xfId="9727" xr:uid="{8FA3C660-3E6E-4B15-BE1D-078E9BCE569C}"/>
    <cellStyle name="Normal 2 3 2 42 2" xfId="30095" xr:uid="{7701E8CC-3B3B-403B-BD40-1908B10B5EBE}"/>
    <cellStyle name="Normal 2 3 2 43" xfId="16515" xr:uid="{4941EE72-6270-4790-AF86-32A0FA3383AE}"/>
    <cellStyle name="Normal 2 3 2 43 2" xfId="36883" xr:uid="{D579B6E5-AA5F-4BC5-B76E-2AC1FEF5AB0C}"/>
    <cellStyle name="Normal 2 3 2 44" xfId="23304" xr:uid="{B44C62AB-C0B1-454E-B491-AE08560A0C04}"/>
    <cellStyle name="Normal 2 3 2 45" xfId="43672" xr:uid="{5E015F10-413A-4311-9F68-EC347C37A7C6}"/>
    <cellStyle name="Normal 2 3 2 5" xfId="75" xr:uid="{752B86F0-3746-41EE-A39B-8E844DA78FE1}"/>
    <cellStyle name="Normal 2 3 2 5 2" xfId="464" xr:uid="{CC742473-5974-4AA4-A7C3-4C199BAB51FC}"/>
    <cellStyle name="Normal 2 3 2 5 2 10" xfId="9956" xr:uid="{60EE998D-5057-4B8D-A8DE-11732E64BE03}"/>
    <cellStyle name="Normal 2 3 2 5 2 10 2" xfId="30324" xr:uid="{90443271-686F-49C2-B8E5-207D3D399F31}"/>
    <cellStyle name="Normal 2 3 2 5 2 11" xfId="16744" xr:uid="{164E9A70-A080-4D5A-844D-C53B7ED17C45}"/>
    <cellStyle name="Normal 2 3 2 5 2 11 2" xfId="37112" xr:uid="{A9AD76F7-FF4C-45CC-A2A6-4FF9F68A38B3}"/>
    <cellStyle name="Normal 2 3 2 5 2 12" xfId="23533" xr:uid="{2122B370-24D5-4F62-B252-87BE3A4A8C4B}"/>
    <cellStyle name="Normal 2 3 2 5 2 13" xfId="43901" xr:uid="{15501F98-6E2F-46B6-8AC3-B9819A256531}"/>
    <cellStyle name="Normal 2 3 2 5 2 2" xfId="488" xr:uid="{88F2A5F1-8C68-4F67-8EEA-D945D5AE5B14}"/>
    <cellStyle name="Normal 2 3 2 5 2 3" xfId="534" xr:uid="{2D759B81-69DC-45E3-877E-A7BFAE79FB85}"/>
    <cellStyle name="Normal 2 3 2 5 2 4" xfId="1624" xr:uid="{D9008AB4-FBBB-41ED-9F4D-A77CF8CA86B0}"/>
    <cellStyle name="Normal 2 3 2 5 2 4 10" xfId="44484" xr:uid="{C92B921E-335B-4257-9428-0D2AC541CC20}"/>
    <cellStyle name="Normal 2 3 2 5 2 4 2" xfId="4158" xr:uid="{4BF7BE69-CFAE-43F9-B771-E35ADC966020}"/>
    <cellStyle name="Normal 2 3 2 5 2 4 2 2" xfId="7006" xr:uid="{0671FEA5-9030-4982-98B3-A0FBF09229BC}"/>
    <cellStyle name="Normal 2 3 2 5 2 4 2 2 2" xfId="15648" xr:uid="{791877E5-D72A-44BD-B475-5D60AC3B8C90}"/>
    <cellStyle name="Normal 2 3 2 5 2 4 2 2 2 2" xfId="36016" xr:uid="{BD33A37D-91B9-413A-8127-F8688FC04D1A}"/>
    <cellStyle name="Normal 2 3 2 5 2 4 2 2 3" xfId="22435" xr:uid="{18DEF9B5-8756-4A9A-B615-A77121349CB2}"/>
    <cellStyle name="Normal 2 3 2 5 2 4 2 2 3 2" xfId="42803" xr:uid="{A4197E30-DD44-47E2-A73D-1171A01AE4F4}"/>
    <cellStyle name="Normal 2 3 2 5 2 4 2 2 4" xfId="29224" xr:uid="{D347EB32-710F-4992-B9EA-3E89C130C2BF}"/>
    <cellStyle name="Normal 2 3 2 5 2 4 2 2 5" xfId="49592" xr:uid="{323D89EF-A9A7-4C49-AB8C-61289DCFB345}"/>
    <cellStyle name="Normal 2 3 2 5 2 4 2 3" xfId="12800" xr:uid="{7CB6FC87-B3BF-4750-85C3-44E92A6EE7B6}"/>
    <cellStyle name="Normal 2 3 2 5 2 4 2 3 2" xfId="33168" xr:uid="{97D4E6B5-5D58-43BF-AAFF-A0DC616B043C}"/>
    <cellStyle name="Normal 2 3 2 5 2 4 2 4" xfId="19587" xr:uid="{EC96149F-5FF7-49D0-872E-ADA3A6931EEA}"/>
    <cellStyle name="Normal 2 3 2 5 2 4 2 4 2" xfId="39955" xr:uid="{B71CA27D-3B31-44CE-B619-C6FE74FFD531}"/>
    <cellStyle name="Normal 2 3 2 5 2 4 2 5" xfId="26376" xr:uid="{4D1F0C65-5E82-4FAB-8419-F1D13DDFF40C}"/>
    <cellStyle name="Normal 2 3 2 5 2 4 2 6" xfId="46744" xr:uid="{3F13E437-A90D-4649-B258-5AD1082A5DA7}"/>
    <cellStyle name="Normal 2 3 2 5 2 4 2_Exec Drivers" xfId="8521" xr:uid="{7CC1C186-6FC3-44D1-A01B-7A8FD7BC7761}"/>
    <cellStyle name="Normal 2 3 2 5 2 4 3" xfId="4870" xr:uid="{45899C1B-6AF7-433E-BE4C-397DAAB653D7}"/>
    <cellStyle name="Normal 2 3 2 5 2 4 3 2" xfId="7718" xr:uid="{47DB2AA2-C11D-4F69-9272-BA62A38F9B82}"/>
    <cellStyle name="Normal 2 3 2 5 2 4 3 2 2" xfId="16360" xr:uid="{EE8DE47C-9E87-47AC-8E48-BA9E2600EBA0}"/>
    <cellStyle name="Normal 2 3 2 5 2 4 3 2 2 2" xfId="36728" xr:uid="{CFB4D6EA-FB96-40F8-B9F5-EE612021E88A}"/>
    <cellStyle name="Normal 2 3 2 5 2 4 3 2 3" xfId="23147" xr:uid="{38BB59DB-4910-4B89-BE9C-992F425C5851}"/>
    <cellStyle name="Normal 2 3 2 5 2 4 3 2 3 2" xfId="43515" xr:uid="{48D6E93C-38AC-4EFB-89DE-2115E7C26BD9}"/>
    <cellStyle name="Normal 2 3 2 5 2 4 3 2 4" xfId="29936" xr:uid="{409C2A09-270D-43EB-91DE-225F07680F4E}"/>
    <cellStyle name="Normal 2 3 2 5 2 4 3 2 5" xfId="50304" xr:uid="{FE583C4A-3CB7-4B42-B6BE-745A2B296D12}"/>
    <cellStyle name="Normal 2 3 2 5 2 4 3 3" xfId="13512" xr:uid="{83DD9817-D0D2-494F-BE70-E3D667A323BE}"/>
    <cellStyle name="Normal 2 3 2 5 2 4 3 3 2" xfId="33880" xr:uid="{0660CC49-0CA5-4EC8-A4C9-BCF550DE6A04}"/>
    <cellStyle name="Normal 2 3 2 5 2 4 3 4" xfId="20299" xr:uid="{2EA767E0-C70B-4891-8C17-8858A7BF0313}"/>
    <cellStyle name="Normal 2 3 2 5 2 4 3 4 2" xfId="40667" xr:uid="{7A23B685-438F-4B0A-A303-ABCDE9A8D7EE}"/>
    <cellStyle name="Normal 2 3 2 5 2 4 3 5" xfId="27088" xr:uid="{D48C31F6-88E3-49D9-9494-FFF34CF45708}"/>
    <cellStyle name="Normal 2 3 2 5 2 4 3 6" xfId="47456" xr:uid="{1D47DD11-12F1-4C32-AF72-B3B4975AA805}"/>
    <cellStyle name="Normal 2 3 2 5 2 4 4" xfId="3410" xr:uid="{B8C56817-A1D9-4EDA-A7B4-6D388F62E699}"/>
    <cellStyle name="Normal 2 3 2 5 2 4 4 2" xfId="6294" xr:uid="{48454465-0702-4420-A1C8-956490BE3A8B}"/>
    <cellStyle name="Normal 2 3 2 5 2 4 4 2 2" xfId="14936" xr:uid="{D9D9F7D2-820C-4A82-BF56-7DF6C0CB1EDC}"/>
    <cellStyle name="Normal 2 3 2 5 2 4 4 2 2 2" xfId="35304" xr:uid="{0BEF5729-F973-4955-BD67-9097B412CD36}"/>
    <cellStyle name="Normal 2 3 2 5 2 4 4 2 3" xfId="21723" xr:uid="{9C8D3D4B-CAB0-4EA2-B5D0-7BF55A006405}"/>
    <cellStyle name="Normal 2 3 2 5 2 4 4 2 3 2" xfId="42091" xr:uid="{46EF9C88-4CB3-4E6C-A285-579E1FF034CA}"/>
    <cellStyle name="Normal 2 3 2 5 2 4 4 2 4" xfId="28512" xr:uid="{165CD107-8CC4-4A90-BE4D-8430CF80164D}"/>
    <cellStyle name="Normal 2 3 2 5 2 4 4 2 5" xfId="48880" xr:uid="{5FA10F00-BD13-4462-953E-CABACC05029A}"/>
    <cellStyle name="Normal 2 3 2 5 2 4 4 3" xfId="12088" xr:uid="{1104FEF0-7990-4EDD-BD7A-875ABBF120C2}"/>
    <cellStyle name="Normal 2 3 2 5 2 4 4 3 2" xfId="32456" xr:uid="{E208B8C6-9990-4575-9648-613B306D1870}"/>
    <cellStyle name="Normal 2 3 2 5 2 4 4 4" xfId="18875" xr:uid="{0727723B-F3BA-4BB8-BBFD-2ADEFC2635B7}"/>
    <cellStyle name="Normal 2 3 2 5 2 4 4 4 2" xfId="39243" xr:uid="{450C6A6E-32EB-4138-AA0B-EE41A91E08DF}"/>
    <cellStyle name="Normal 2 3 2 5 2 4 4 5" xfId="25664" xr:uid="{FFB39EBB-1C15-43A3-BF5D-15C9A69122F7}"/>
    <cellStyle name="Normal 2 3 2 5 2 4 4 6" xfId="46032" xr:uid="{B45FDA7E-0231-4B3B-BF89-5E827E8DF13F}"/>
    <cellStyle name="Normal 2 3 2 5 2 4 5" xfId="5582" xr:uid="{88F32535-DE46-42AD-9980-4403860ADC58}"/>
    <cellStyle name="Normal 2 3 2 5 2 4 5 2" xfId="14224" xr:uid="{4F4076C5-D81D-407E-B165-ACA3C95D676D}"/>
    <cellStyle name="Normal 2 3 2 5 2 4 5 2 2" xfId="34592" xr:uid="{A7D413EA-72BB-43C9-B421-771284BCD17F}"/>
    <cellStyle name="Normal 2 3 2 5 2 4 5 3" xfId="21011" xr:uid="{D462B176-FF75-4AFE-9039-C25D11C3B688}"/>
    <cellStyle name="Normal 2 3 2 5 2 4 5 3 2" xfId="41379" xr:uid="{44F1F7EF-EF74-4349-83A5-E3533E07AD8B}"/>
    <cellStyle name="Normal 2 3 2 5 2 4 5 4" xfId="27800" xr:uid="{C427BDFD-7A54-4BCF-B0A7-9FC54182EB5A}"/>
    <cellStyle name="Normal 2 3 2 5 2 4 5 5" xfId="48168" xr:uid="{64BF3C96-F7BD-4595-A927-05586D12346E}"/>
    <cellStyle name="Normal 2 3 2 5 2 4 6" xfId="2661" xr:uid="{D4DEA899-DD3A-4B9D-82A9-447D843AC0B8}"/>
    <cellStyle name="Normal 2 3 2 5 2 4 6 2" xfId="11376" xr:uid="{C0A9F8C1-615A-4AED-A9F0-7A2D7DE19A28}"/>
    <cellStyle name="Normal 2 3 2 5 2 4 6 2 2" xfId="31744" xr:uid="{849DFDDE-534A-4679-B872-8D7D671D7FAF}"/>
    <cellStyle name="Normal 2 3 2 5 2 4 6 3" xfId="18163" xr:uid="{C5BC9824-2081-4408-B1B7-91476736CED5}"/>
    <cellStyle name="Normal 2 3 2 5 2 4 6 3 2" xfId="38531" xr:uid="{23DD2C79-64D3-4FE3-8424-893013289FF4}"/>
    <cellStyle name="Normal 2 3 2 5 2 4 6 4" xfId="24952" xr:uid="{1BA2B5A4-7C0B-4CB1-9067-711A039A8673}"/>
    <cellStyle name="Normal 2 3 2 5 2 4 6 5" xfId="45320" xr:uid="{50C0441F-1642-4972-9FAC-A19AC745E998}"/>
    <cellStyle name="Normal 2 3 2 5 2 4 7" xfId="10540" xr:uid="{F6759C41-40E1-41E8-ADE0-03E6E304C34C}"/>
    <cellStyle name="Normal 2 3 2 5 2 4 7 2" xfId="30908" xr:uid="{AA9A0B05-D1D7-4AEF-8026-540F56375666}"/>
    <cellStyle name="Normal 2 3 2 5 2 4 8" xfId="17327" xr:uid="{C56B8ED2-019D-4D50-99B0-BF1BA49F61D6}"/>
    <cellStyle name="Normal 2 3 2 5 2 4 8 2" xfId="37695" xr:uid="{C5702DF2-451F-4C0F-B1E4-1E8921385B2F}"/>
    <cellStyle name="Normal 2 3 2 5 2 4 9" xfId="24116" xr:uid="{51FF4B95-3705-4EA5-9E49-7F507E6FD87E}"/>
    <cellStyle name="Normal 2 3 2 5 2 4_Exec Drivers" xfId="9481" xr:uid="{503897E1-5FAE-4F68-8728-F179F58DE34E}"/>
    <cellStyle name="Normal 2 3 2 5 2 5" xfId="3699" xr:uid="{5918263C-06C3-49F3-ACE1-6E159FCB0BDB}"/>
    <cellStyle name="Normal 2 3 2 5 2 5 2" xfId="6583" xr:uid="{573831AA-6B82-41A7-830D-E099BBD59248}"/>
    <cellStyle name="Normal 2 3 2 5 2 5 2 2" xfId="15225" xr:uid="{2CAB88BD-9248-4C20-9BCA-4EAD5A6E2BCD}"/>
    <cellStyle name="Normal 2 3 2 5 2 5 2 2 2" xfId="35593" xr:uid="{26A94E88-096A-457F-A647-1F460C911400}"/>
    <cellStyle name="Normal 2 3 2 5 2 5 2 3" xfId="22012" xr:uid="{4FDC0A39-AF5F-43CF-A24E-29BE4468AD0C}"/>
    <cellStyle name="Normal 2 3 2 5 2 5 2 3 2" xfId="42380" xr:uid="{337C456A-C102-44E1-AEFB-D61700E32C17}"/>
    <cellStyle name="Normal 2 3 2 5 2 5 2 4" xfId="28801" xr:uid="{FCE24618-50D8-4CBE-8F51-F19298D89469}"/>
    <cellStyle name="Normal 2 3 2 5 2 5 2 5" xfId="49169" xr:uid="{7D9BBDE1-B56A-4E35-A131-97AE3DFEE9FB}"/>
    <cellStyle name="Normal 2 3 2 5 2 5 3" xfId="12377" xr:uid="{74FAF2EA-0C4C-4481-AF0C-9FC0B1A47CCC}"/>
    <cellStyle name="Normal 2 3 2 5 2 5 3 2" xfId="32745" xr:uid="{61782B65-46D2-4BB1-AB67-14A7963A76FD}"/>
    <cellStyle name="Normal 2 3 2 5 2 5 4" xfId="19164" xr:uid="{33570478-A334-47AA-95DF-46D4FA0A7866}"/>
    <cellStyle name="Normal 2 3 2 5 2 5 4 2" xfId="39532" xr:uid="{1B848AB0-1B4E-4C6C-A552-83E5FA2BB060}"/>
    <cellStyle name="Normal 2 3 2 5 2 5 5" xfId="25953" xr:uid="{968EE01D-06EA-4EFE-9E06-885DF42EA39E}"/>
    <cellStyle name="Normal 2 3 2 5 2 5 6" xfId="46321" xr:uid="{79AF9BF0-089B-4BF9-9F9D-94385284ACA6}"/>
    <cellStyle name="Normal 2 3 2 5 2 5_Exec Drivers" xfId="8613" xr:uid="{33D55CAA-C9F0-4D41-B2D9-AD19EE84249F}"/>
    <cellStyle name="Normal 2 3 2 5 2 6" xfId="4447" xr:uid="{A2717CCB-0815-4C02-B726-E65D3E5A3A26}"/>
    <cellStyle name="Normal 2 3 2 5 2 6 2" xfId="7295" xr:uid="{0C4C89F0-1441-44CF-B0C6-7A450084560A}"/>
    <cellStyle name="Normal 2 3 2 5 2 6 2 2" xfId="15937" xr:uid="{12AEB814-B2FF-4507-BCC3-705272B16A41}"/>
    <cellStyle name="Normal 2 3 2 5 2 6 2 2 2" xfId="36305" xr:uid="{10D7AEAC-15D6-4EF6-BCFF-F23BFA54912F}"/>
    <cellStyle name="Normal 2 3 2 5 2 6 2 3" xfId="22724" xr:uid="{9BF28D1F-6162-455A-A5EC-9B6FB2334956}"/>
    <cellStyle name="Normal 2 3 2 5 2 6 2 3 2" xfId="43092" xr:uid="{64D95920-7A7B-4AE1-A41A-082BB5DB94CD}"/>
    <cellStyle name="Normal 2 3 2 5 2 6 2 4" xfId="29513" xr:uid="{452982DD-C3AC-4B49-9D08-56E88BE260EF}"/>
    <cellStyle name="Normal 2 3 2 5 2 6 2 5" xfId="49881" xr:uid="{8CEBDE1C-47BE-4DD3-A3C4-26734DD2C3EC}"/>
    <cellStyle name="Normal 2 3 2 5 2 6 3" xfId="13089" xr:uid="{C838BCE1-0820-4402-A139-C3462539A7AA}"/>
    <cellStyle name="Normal 2 3 2 5 2 6 3 2" xfId="33457" xr:uid="{C2A336BD-BB67-4493-BF6B-7F076F502B2A}"/>
    <cellStyle name="Normal 2 3 2 5 2 6 4" xfId="19876" xr:uid="{63AB23C2-4968-43CD-9075-565CE402FD6E}"/>
    <cellStyle name="Normal 2 3 2 5 2 6 4 2" xfId="40244" xr:uid="{178CD35E-7978-432E-B58B-23F72DD352FF}"/>
    <cellStyle name="Normal 2 3 2 5 2 6 5" xfId="26665" xr:uid="{213ECB01-85B9-441B-94F4-28CE92683576}"/>
    <cellStyle name="Normal 2 3 2 5 2 6 6" xfId="47033" xr:uid="{947C9979-E017-4BBD-A9D1-9083E159E1B6}"/>
    <cellStyle name="Normal 2 3 2 5 2 7" xfId="2951" xr:uid="{AC8C8133-526F-41FF-9E14-180B090A0C08}"/>
    <cellStyle name="Normal 2 3 2 5 2 7 2" xfId="5871" xr:uid="{694DE6DC-2518-4FE1-9F08-5A081A506917}"/>
    <cellStyle name="Normal 2 3 2 5 2 7 2 2" xfId="14513" xr:uid="{13244FAE-FEFB-48A0-9543-6D4A73E042F1}"/>
    <cellStyle name="Normal 2 3 2 5 2 7 2 2 2" xfId="34881" xr:uid="{FD2E80D0-865E-4A8B-9DF7-B8A1D8FF4026}"/>
    <cellStyle name="Normal 2 3 2 5 2 7 2 3" xfId="21300" xr:uid="{D37160D4-3D7C-4D6A-B7A2-7FC512FA51DB}"/>
    <cellStyle name="Normal 2 3 2 5 2 7 2 3 2" xfId="41668" xr:uid="{B20F1A88-2422-4B13-AE03-D0F8EE139442}"/>
    <cellStyle name="Normal 2 3 2 5 2 7 2 4" xfId="28089" xr:uid="{2C3A0E60-D3C7-441F-B971-BD6EF1E56C3B}"/>
    <cellStyle name="Normal 2 3 2 5 2 7 2 5" xfId="48457" xr:uid="{CE0BB75C-2991-456D-94AB-700487AAD1F8}"/>
    <cellStyle name="Normal 2 3 2 5 2 7 3" xfId="11665" xr:uid="{A0616AC4-CCA0-455C-BEF1-A091084B209B}"/>
    <cellStyle name="Normal 2 3 2 5 2 7 3 2" xfId="32033" xr:uid="{C0A6B578-F4EF-4C48-A67A-879835A04A59}"/>
    <cellStyle name="Normal 2 3 2 5 2 7 4" xfId="18452" xr:uid="{7447C983-D244-419B-B842-CE3C9098EA87}"/>
    <cellStyle name="Normal 2 3 2 5 2 7 4 2" xfId="38820" xr:uid="{F76E1D3C-1D66-473D-AA59-08FB79EEA169}"/>
    <cellStyle name="Normal 2 3 2 5 2 7 5" xfId="25241" xr:uid="{2CA8EC3C-4E15-42D0-AEAF-6F9CF9D4C68C}"/>
    <cellStyle name="Normal 2 3 2 5 2 7 6" xfId="45609" xr:uid="{F7A6001B-EE49-4C4A-80A2-8D093781293F}"/>
    <cellStyle name="Normal 2 3 2 5 2 8" xfId="5159" xr:uid="{1E610D47-5EA7-4323-BB5F-D5F361DF4828}"/>
    <cellStyle name="Normal 2 3 2 5 2 8 2" xfId="13801" xr:uid="{19F098DC-9892-4E84-9D5D-43D3E2F5A8D4}"/>
    <cellStyle name="Normal 2 3 2 5 2 8 2 2" xfId="34169" xr:uid="{A2FA0FC7-2538-4ECD-813E-6EC72A9212DD}"/>
    <cellStyle name="Normal 2 3 2 5 2 8 3" xfId="20588" xr:uid="{C5F54C89-1F29-45D7-87ED-67876CAB7F6C}"/>
    <cellStyle name="Normal 2 3 2 5 2 8 3 2" xfId="40956" xr:uid="{F4401B43-F9AC-4C5C-BA04-201BFC717E23}"/>
    <cellStyle name="Normal 2 3 2 5 2 8 4" xfId="27377" xr:uid="{A5ADDC07-92BD-4C82-9479-391D52972FF8}"/>
    <cellStyle name="Normal 2 3 2 5 2 8 5" xfId="47745" xr:uid="{CF6CAD03-36CE-43E3-8B81-1F396C991778}"/>
    <cellStyle name="Normal 2 3 2 5 2 9" xfId="2089" xr:uid="{F55AE811-BD33-4A69-9FE5-0F504C2A6BE2}"/>
    <cellStyle name="Normal 2 3 2 5 2 9 2" xfId="10953" xr:uid="{A37E2BC6-5D2D-40F6-B626-AA393269A193}"/>
    <cellStyle name="Normal 2 3 2 5 2 9 2 2" xfId="31321" xr:uid="{73481489-4EE0-4D43-B472-671415918307}"/>
    <cellStyle name="Normal 2 3 2 5 2 9 3" xfId="17740" xr:uid="{44702412-0691-495E-A4F9-E6D3C14B0B78}"/>
    <cellStyle name="Normal 2 3 2 5 2 9 3 2" xfId="38108" xr:uid="{5106F5CF-D79D-4DB5-BFD2-38AEF42157A6}"/>
    <cellStyle name="Normal 2 3 2 5 2 9 4" xfId="24529" xr:uid="{88DFB965-D997-46D6-B374-3F6CE6E24582}"/>
    <cellStyle name="Normal 2 3 2 5 2 9 5" xfId="44897" xr:uid="{BD0E29AB-2E7D-44CD-82D2-C667A575D8A7}"/>
    <cellStyle name="Normal 2 3 2 5 2_Exec Drivers" xfId="9231" xr:uid="{FEA953CB-CB1D-4412-9D84-B22275F1B66E}"/>
    <cellStyle name="Normal 2 3 2 5 3" xfId="551" xr:uid="{971010BE-0054-4B0E-98CB-38B463AF2E87}"/>
    <cellStyle name="Normal 2 3 2 5 3 10" xfId="23594" xr:uid="{315C320B-88AA-434B-8E36-4D49ADC9EB39}"/>
    <cellStyle name="Normal 2 3 2 5 3 11" xfId="43962" xr:uid="{5348E62C-201A-4B01-9F87-509EE70BFA66}"/>
    <cellStyle name="Normal 2 3 2 5 3 2" xfId="1684" xr:uid="{C90C3364-EDCA-4B2C-89F3-4E8BC729E52B}"/>
    <cellStyle name="Normal 2 3 2 5 3 2 10" xfId="44544" xr:uid="{6664ACA3-E4D8-4C92-8AFE-79ED93CBBDE2}"/>
    <cellStyle name="Normal 2 3 2 5 3 2 2" xfId="4219" xr:uid="{3FEE6C16-AF28-46DF-83BF-F2564DABCB27}"/>
    <cellStyle name="Normal 2 3 2 5 3 2 2 2" xfId="7067" xr:uid="{A6FF2CCE-3B6A-41A4-BB27-CC3C13C3BE26}"/>
    <cellStyle name="Normal 2 3 2 5 3 2 2 2 2" xfId="15709" xr:uid="{53057B3E-92C8-4079-BA29-9FF8431C6811}"/>
    <cellStyle name="Normal 2 3 2 5 3 2 2 2 2 2" xfId="36077" xr:uid="{5D1283AE-1C2C-4486-8F9D-2EA48B2FEE32}"/>
    <cellStyle name="Normal 2 3 2 5 3 2 2 2 3" xfId="22496" xr:uid="{12FEF8C7-2565-4186-86C6-C902D5D746D2}"/>
    <cellStyle name="Normal 2 3 2 5 3 2 2 2 3 2" xfId="42864" xr:uid="{01DB15CB-A5E3-49E6-B0E0-D08C5F9C37F4}"/>
    <cellStyle name="Normal 2 3 2 5 3 2 2 2 4" xfId="29285" xr:uid="{3DB25A41-056C-43B5-8ECE-B9366742AC92}"/>
    <cellStyle name="Normal 2 3 2 5 3 2 2 2 5" xfId="49653" xr:uid="{016FAB26-4B3E-4E60-84AB-DCBAB3434F95}"/>
    <cellStyle name="Normal 2 3 2 5 3 2 2 3" xfId="12861" xr:uid="{95C94FE8-73AD-4AE2-8976-6FA156C7D832}"/>
    <cellStyle name="Normal 2 3 2 5 3 2 2 3 2" xfId="33229" xr:uid="{B2736686-271D-4DE6-9D05-817D9547E33B}"/>
    <cellStyle name="Normal 2 3 2 5 3 2 2 4" xfId="19648" xr:uid="{6564C881-84E0-40F7-A9F8-B294F7883E70}"/>
    <cellStyle name="Normal 2 3 2 5 3 2 2 4 2" xfId="40016" xr:uid="{F47C3AA8-BB12-49D6-A5AA-3F2BE0937DB6}"/>
    <cellStyle name="Normal 2 3 2 5 3 2 2 5" xfId="26437" xr:uid="{3B4EC4A0-29E9-4D00-9690-D5DA13300CE9}"/>
    <cellStyle name="Normal 2 3 2 5 3 2 2 6" xfId="46805" xr:uid="{EED4333B-D2DF-41A2-BAF8-4CC0DCA9684C}"/>
    <cellStyle name="Normal 2 3 2 5 3 2 2_Exec Drivers" xfId="2375" xr:uid="{FAA251E0-C11F-4618-B881-E0ED031D2F13}"/>
    <cellStyle name="Normal 2 3 2 5 3 2 3" xfId="4931" xr:uid="{04FA4086-AE12-4DF7-A427-96DED75307DB}"/>
    <cellStyle name="Normal 2 3 2 5 3 2 3 2" xfId="7779" xr:uid="{05A9B59B-F09B-4322-9929-F244117BFD46}"/>
    <cellStyle name="Normal 2 3 2 5 3 2 3 2 2" xfId="16421" xr:uid="{0C1C25F5-8FF4-463C-89E4-4B1C2D02110D}"/>
    <cellStyle name="Normal 2 3 2 5 3 2 3 2 2 2" xfId="36789" xr:uid="{06ADDF9E-E513-4FD8-B4F8-442E8F2D6629}"/>
    <cellStyle name="Normal 2 3 2 5 3 2 3 2 3" xfId="23208" xr:uid="{0C8625F3-C49B-41BA-ACFA-6B48C483DD6B}"/>
    <cellStyle name="Normal 2 3 2 5 3 2 3 2 3 2" xfId="43576" xr:uid="{5CF9F0CE-413F-4741-BC75-3E6C19E1F4B2}"/>
    <cellStyle name="Normal 2 3 2 5 3 2 3 2 4" xfId="29997" xr:uid="{E2C3FA78-AF02-479E-9464-CED636DF8204}"/>
    <cellStyle name="Normal 2 3 2 5 3 2 3 2 5" xfId="50365" xr:uid="{8C6334B6-E80A-4B6C-82EB-09404CDCE278}"/>
    <cellStyle name="Normal 2 3 2 5 3 2 3 3" xfId="13573" xr:uid="{C4E9487B-40CA-4112-8D1C-0FEDC51036F3}"/>
    <cellStyle name="Normal 2 3 2 5 3 2 3 3 2" xfId="33941" xr:uid="{9F4A2F47-5902-4E03-97F1-DDF426673532}"/>
    <cellStyle name="Normal 2 3 2 5 3 2 3 4" xfId="20360" xr:uid="{816C477F-2F48-4087-8C01-9C8390881336}"/>
    <cellStyle name="Normal 2 3 2 5 3 2 3 4 2" xfId="40728" xr:uid="{0953B072-F36E-4D44-B777-1F3353DE0818}"/>
    <cellStyle name="Normal 2 3 2 5 3 2 3 5" xfId="27149" xr:uid="{270F68ED-A2C1-4230-8C7F-5C33E7DA57FE}"/>
    <cellStyle name="Normal 2 3 2 5 3 2 3 6" xfId="47517" xr:uid="{E666542B-2C4A-40B2-BE68-EE21256D4A01}"/>
    <cellStyle name="Normal 2 3 2 5 3 2 4" xfId="3471" xr:uid="{C1E7F36E-7DEB-4152-ADBC-8BAEE2FC20DB}"/>
    <cellStyle name="Normal 2 3 2 5 3 2 4 2" xfId="6355" xr:uid="{B578EEBD-6E95-4206-80B3-CF813CB909F7}"/>
    <cellStyle name="Normal 2 3 2 5 3 2 4 2 2" xfId="14997" xr:uid="{31803E16-5A0E-4297-A034-35A4AADEB9F3}"/>
    <cellStyle name="Normal 2 3 2 5 3 2 4 2 2 2" xfId="35365" xr:uid="{DA6D40F6-087F-4E2B-A876-171F6A51122B}"/>
    <cellStyle name="Normal 2 3 2 5 3 2 4 2 3" xfId="21784" xr:uid="{591D4683-1B93-4D0C-B823-884B9B88B0D9}"/>
    <cellStyle name="Normal 2 3 2 5 3 2 4 2 3 2" xfId="42152" xr:uid="{2BF77502-6AC8-4AA5-9920-7025F458AD57}"/>
    <cellStyle name="Normal 2 3 2 5 3 2 4 2 4" xfId="28573" xr:uid="{69E1EE74-E04B-41A8-808C-A456D7518D72}"/>
    <cellStyle name="Normal 2 3 2 5 3 2 4 2 5" xfId="48941" xr:uid="{74E479D7-49F2-4B8C-817A-DB6A56653CDA}"/>
    <cellStyle name="Normal 2 3 2 5 3 2 4 3" xfId="12149" xr:uid="{0A6A0973-AF74-48C0-B72E-9004203E9990}"/>
    <cellStyle name="Normal 2 3 2 5 3 2 4 3 2" xfId="32517" xr:uid="{3DA701AC-3BA5-4662-9669-F2EB8F439413}"/>
    <cellStyle name="Normal 2 3 2 5 3 2 4 4" xfId="18936" xr:uid="{2D4B6FB2-A0E2-4823-BB72-538A1E38D30E}"/>
    <cellStyle name="Normal 2 3 2 5 3 2 4 4 2" xfId="39304" xr:uid="{1A090146-6121-4A52-826F-E9DCBB98BBB9}"/>
    <cellStyle name="Normal 2 3 2 5 3 2 4 5" xfId="25725" xr:uid="{23EFF51F-A039-4399-A918-ED9E225CAB19}"/>
    <cellStyle name="Normal 2 3 2 5 3 2 4 6" xfId="46093" xr:uid="{2F0D4701-10E5-4716-851B-3E56B977B77D}"/>
    <cellStyle name="Normal 2 3 2 5 3 2 5" xfId="5643" xr:uid="{C6F1A357-947A-458B-B272-7FCB6880F526}"/>
    <cellStyle name="Normal 2 3 2 5 3 2 5 2" xfId="14285" xr:uid="{429ABCC6-0B44-4D42-A224-2E12C5DDFC2A}"/>
    <cellStyle name="Normal 2 3 2 5 3 2 5 2 2" xfId="34653" xr:uid="{4F1BE075-AE25-4DB9-8C88-D44017145A58}"/>
    <cellStyle name="Normal 2 3 2 5 3 2 5 3" xfId="21072" xr:uid="{5BA5C2DF-7540-43DF-93E9-8C37467AAF7D}"/>
    <cellStyle name="Normal 2 3 2 5 3 2 5 3 2" xfId="41440" xr:uid="{E8AFEE18-D109-42A1-9899-2E8C962D4C5B}"/>
    <cellStyle name="Normal 2 3 2 5 3 2 5 4" xfId="27861" xr:uid="{FE1A36F9-EBB3-414E-B8F9-4DC82DBFCDAB}"/>
    <cellStyle name="Normal 2 3 2 5 3 2 5 5" xfId="48229" xr:uid="{11D06B4A-ACAE-495E-80E9-20588D921D37}"/>
    <cellStyle name="Normal 2 3 2 5 3 2 6" xfId="2722" xr:uid="{2E4F323C-8DE6-4D8C-90AB-FED377A2FD07}"/>
    <cellStyle name="Normal 2 3 2 5 3 2 6 2" xfId="11437" xr:uid="{A6BE28F2-86F9-4D10-872C-5F18F42E4EE0}"/>
    <cellStyle name="Normal 2 3 2 5 3 2 6 2 2" xfId="31805" xr:uid="{34A1928C-A089-44ED-80BE-55600824A3C3}"/>
    <cellStyle name="Normal 2 3 2 5 3 2 6 3" xfId="18224" xr:uid="{05F18602-36B2-4A7E-B8FB-DBDFFAE49D18}"/>
    <cellStyle name="Normal 2 3 2 5 3 2 6 3 2" xfId="38592" xr:uid="{0E14CDD0-8CAA-4652-AF79-A3ABA159AF11}"/>
    <cellStyle name="Normal 2 3 2 5 3 2 6 4" xfId="25013" xr:uid="{A5D00778-0BBA-49F9-81C4-31604B1B6946}"/>
    <cellStyle name="Normal 2 3 2 5 3 2 6 5" xfId="45381" xr:uid="{449D0699-8D1C-471B-89F4-F087655948F5}"/>
    <cellStyle name="Normal 2 3 2 5 3 2 7" xfId="10600" xr:uid="{1D113A1D-4ED4-40C3-BAF6-8D2201F11092}"/>
    <cellStyle name="Normal 2 3 2 5 3 2 7 2" xfId="30968" xr:uid="{64D2431D-877E-4D06-84F7-83F39F216E2A}"/>
    <cellStyle name="Normal 2 3 2 5 3 2 8" xfId="17387" xr:uid="{D10077DA-A39A-4B4D-BD70-2C0514FFDD61}"/>
    <cellStyle name="Normal 2 3 2 5 3 2 8 2" xfId="37755" xr:uid="{855CF12B-5C3A-4914-994E-CACAFF42FBAA}"/>
    <cellStyle name="Normal 2 3 2 5 3 2 9" xfId="24176" xr:uid="{0660180F-3BD2-46D7-9465-935D3254A6E6}"/>
    <cellStyle name="Normal 2 3 2 5 3 2_Exec Drivers" xfId="8520" xr:uid="{AA0538F0-E929-4956-BBCD-35CA9328AD61}"/>
    <cellStyle name="Normal 2 3 2 5 3 3" xfId="3700" xr:uid="{CCF836E2-6986-4AE4-AB00-58679A88DF0D}"/>
    <cellStyle name="Normal 2 3 2 5 3 3 2" xfId="6584" xr:uid="{FD545C05-7EBC-4DA2-BBA1-53E493454AC2}"/>
    <cellStyle name="Normal 2 3 2 5 3 3 2 2" xfId="15226" xr:uid="{9A6DCF77-7321-4988-BC72-4AE2C65BA9A3}"/>
    <cellStyle name="Normal 2 3 2 5 3 3 2 2 2" xfId="35594" xr:uid="{8C98F830-3A72-48B3-BA27-001E40B77E2C}"/>
    <cellStyle name="Normal 2 3 2 5 3 3 2 3" xfId="22013" xr:uid="{7FE94C93-3E59-43EF-91B4-F0C47931CC4C}"/>
    <cellStyle name="Normal 2 3 2 5 3 3 2 3 2" xfId="42381" xr:uid="{7F2B4483-9680-44AC-B563-854E811303F9}"/>
    <cellStyle name="Normal 2 3 2 5 3 3 2 4" xfId="28802" xr:uid="{B27B411D-E289-444D-A0A7-23C3DF1D7628}"/>
    <cellStyle name="Normal 2 3 2 5 3 3 2 5" xfId="49170" xr:uid="{40552A51-DA11-42B6-9285-909CAA04FDBB}"/>
    <cellStyle name="Normal 2 3 2 5 3 3 3" xfId="12378" xr:uid="{BE20DD9A-67D0-4561-9BD3-AED5ADF31177}"/>
    <cellStyle name="Normal 2 3 2 5 3 3 3 2" xfId="32746" xr:uid="{A7968D01-12B2-411A-BF0D-1352F4F24EA0}"/>
    <cellStyle name="Normal 2 3 2 5 3 3 4" xfId="19165" xr:uid="{725EC42C-BF5B-43F2-9ACA-5F8F3E759CC3}"/>
    <cellStyle name="Normal 2 3 2 5 3 3 4 2" xfId="39533" xr:uid="{43766E8A-6DA2-43E4-9F66-D0D9B09A163D}"/>
    <cellStyle name="Normal 2 3 2 5 3 3 5" xfId="25954" xr:uid="{C9D18CF6-607A-4716-B7CC-342BFA669BA7}"/>
    <cellStyle name="Normal 2 3 2 5 3 3 6" xfId="46322" xr:uid="{34679DA9-691E-4A94-9872-2E6551125922}"/>
    <cellStyle name="Normal 2 3 2 5 3 3_Exec Drivers" xfId="9234" xr:uid="{0E0550C8-A4BA-4E3E-99C2-AFEF59BA7DBC}"/>
    <cellStyle name="Normal 2 3 2 5 3 4" xfId="4448" xr:uid="{0C8FA5A2-14A5-4740-9352-C2292139AFC3}"/>
    <cellStyle name="Normal 2 3 2 5 3 4 2" xfId="7296" xr:uid="{9CEE3771-1212-47C1-BFA0-5359FE311A2C}"/>
    <cellStyle name="Normal 2 3 2 5 3 4 2 2" xfId="15938" xr:uid="{5088FB16-F51A-4ECF-916F-264374E9E13A}"/>
    <cellStyle name="Normal 2 3 2 5 3 4 2 2 2" xfId="36306" xr:uid="{689F003E-31BD-40BC-96BD-FAF2281C9B20}"/>
    <cellStyle name="Normal 2 3 2 5 3 4 2 3" xfId="22725" xr:uid="{F2AC07E5-03CF-441D-95FF-F01C43BF583E}"/>
    <cellStyle name="Normal 2 3 2 5 3 4 2 3 2" xfId="43093" xr:uid="{6A593BFB-5C59-4C35-9A05-97A8FCB7CD95}"/>
    <cellStyle name="Normal 2 3 2 5 3 4 2 4" xfId="29514" xr:uid="{F6256F50-B0C8-4E4D-B54E-2015234D802D}"/>
    <cellStyle name="Normal 2 3 2 5 3 4 2 5" xfId="49882" xr:uid="{04B3CEB0-1499-44C9-A5D0-CBD00F1AB30F}"/>
    <cellStyle name="Normal 2 3 2 5 3 4 3" xfId="13090" xr:uid="{44B65274-704E-4ECE-BF5C-C1896E2E50DB}"/>
    <cellStyle name="Normal 2 3 2 5 3 4 3 2" xfId="33458" xr:uid="{3332D609-EB76-422D-AFD0-4544CD91C0F8}"/>
    <cellStyle name="Normal 2 3 2 5 3 4 4" xfId="19877" xr:uid="{8B4B23FE-1B35-4B9D-A42D-1FFA34113E9B}"/>
    <cellStyle name="Normal 2 3 2 5 3 4 4 2" xfId="40245" xr:uid="{55C41CD0-732B-4E04-B111-25C075872A79}"/>
    <cellStyle name="Normal 2 3 2 5 3 4 5" xfId="26666" xr:uid="{F654C014-64A6-42CE-A6C9-262515D84CDC}"/>
    <cellStyle name="Normal 2 3 2 5 3 4 6" xfId="47034" xr:uid="{04FB4AE3-2461-47A9-8A26-C334E1D28B2F}"/>
    <cellStyle name="Normal 2 3 2 5 3 5" xfId="2952" xr:uid="{1DF48672-B7BE-46C5-ADF2-2E47F0AE319C}"/>
    <cellStyle name="Normal 2 3 2 5 3 5 2" xfId="5872" xr:uid="{9B94C57B-D448-40DA-B2EB-F969DB9BE2F4}"/>
    <cellStyle name="Normal 2 3 2 5 3 5 2 2" xfId="14514" xr:uid="{066883A6-344C-470C-82F1-FF48F13A5B50}"/>
    <cellStyle name="Normal 2 3 2 5 3 5 2 2 2" xfId="34882" xr:uid="{93C7EA78-5BDA-4796-8039-6C6F3607EE3B}"/>
    <cellStyle name="Normal 2 3 2 5 3 5 2 3" xfId="21301" xr:uid="{A28AF141-B58F-4B8A-8A19-E4FC5D63BE3D}"/>
    <cellStyle name="Normal 2 3 2 5 3 5 2 3 2" xfId="41669" xr:uid="{51977CED-CD16-418A-8B11-72F8484A244A}"/>
    <cellStyle name="Normal 2 3 2 5 3 5 2 4" xfId="28090" xr:uid="{4533F60F-311A-4EB3-8890-DE6674949162}"/>
    <cellStyle name="Normal 2 3 2 5 3 5 2 5" xfId="48458" xr:uid="{9F595F98-6908-4DE0-9018-99209CD2C193}"/>
    <cellStyle name="Normal 2 3 2 5 3 5 3" xfId="11666" xr:uid="{0FAD7FBC-F828-46F1-82D4-D489AD642629}"/>
    <cellStyle name="Normal 2 3 2 5 3 5 3 2" xfId="32034" xr:uid="{DF980CFD-7889-4621-A5ED-445D58E5EAA1}"/>
    <cellStyle name="Normal 2 3 2 5 3 5 4" xfId="18453" xr:uid="{3187BFAC-5D42-4671-B52B-A6BB8C873946}"/>
    <cellStyle name="Normal 2 3 2 5 3 5 4 2" xfId="38821" xr:uid="{54547825-575A-4830-AAEB-ABEEA7C8F1B6}"/>
    <cellStyle name="Normal 2 3 2 5 3 5 5" xfId="25242" xr:uid="{241C0317-E498-4BBC-BF84-CD984E7A292C}"/>
    <cellStyle name="Normal 2 3 2 5 3 5 6" xfId="45610" xr:uid="{B7D3EF95-98CC-46FC-8E8C-66A1C4EC3A82}"/>
    <cellStyle name="Normal 2 3 2 5 3 6" xfId="5160" xr:uid="{64E6F654-1B7F-440C-BDBA-F3B12919FF53}"/>
    <cellStyle name="Normal 2 3 2 5 3 6 2" xfId="13802" xr:uid="{498ECCE0-A64B-4DD2-8CDA-8D5A466117BE}"/>
    <cellStyle name="Normal 2 3 2 5 3 6 2 2" xfId="34170" xr:uid="{E1FFFAA7-4A4F-424E-B6B2-F11B1129343E}"/>
    <cellStyle name="Normal 2 3 2 5 3 6 3" xfId="20589" xr:uid="{33CD707D-B4A4-4DC9-BC0B-56D52E13F969}"/>
    <cellStyle name="Normal 2 3 2 5 3 6 3 2" xfId="40957" xr:uid="{33A87E26-A2C8-4B9A-AE2E-1ADD6C51CBF8}"/>
    <cellStyle name="Normal 2 3 2 5 3 6 4" xfId="27378" xr:uid="{0CA442DE-EABD-4E50-A62C-FEB956E80BA8}"/>
    <cellStyle name="Normal 2 3 2 5 3 6 5" xfId="47746" xr:uid="{CADD050E-2957-448E-993D-B63FDC220F50}"/>
    <cellStyle name="Normal 2 3 2 5 3 7" xfId="2090" xr:uid="{B5D210C5-1ED4-4291-97B0-7790A185F304}"/>
    <cellStyle name="Normal 2 3 2 5 3 7 2" xfId="10954" xr:uid="{6D3B0199-36AD-4E63-A5CD-672784A4D0A5}"/>
    <cellStyle name="Normal 2 3 2 5 3 7 2 2" xfId="31322" xr:uid="{270E2B0A-C5DA-4B4B-8011-D43E7B426AAB}"/>
    <cellStyle name="Normal 2 3 2 5 3 7 3" xfId="17741" xr:uid="{04E6FFB6-2942-4890-9B54-F2035C08D06C}"/>
    <cellStyle name="Normal 2 3 2 5 3 7 3 2" xfId="38109" xr:uid="{8B29A7B1-380B-42A7-93B1-FB75462A3451}"/>
    <cellStyle name="Normal 2 3 2 5 3 7 4" xfId="24530" xr:uid="{9A04A3B2-3352-4A1E-890C-CDE58D99A21A}"/>
    <cellStyle name="Normal 2 3 2 5 3 7 5" xfId="44898" xr:uid="{1B6F18DD-9015-4008-8D94-8D0F6B13B36F}"/>
    <cellStyle name="Normal 2 3 2 5 3 8" xfId="10017" xr:uid="{04C17A15-F660-4E70-B351-F440118537FC}"/>
    <cellStyle name="Normal 2 3 2 5 3 8 2" xfId="30385" xr:uid="{1DCB71E8-29CF-4275-B687-A64315CBA079}"/>
    <cellStyle name="Normal 2 3 2 5 3 9" xfId="16805" xr:uid="{0B98734F-63BA-4220-B29B-8391EA918DA4}"/>
    <cellStyle name="Normal 2 3 2 5 3 9 2" xfId="37173" xr:uid="{A75BCA20-EF8E-4786-B1B3-B5C954FC96ED}"/>
    <cellStyle name="Normal 2 3 2 5 3_Exec Drivers" xfId="8594" xr:uid="{C1EEE38E-B227-42F4-8001-F3141719969B}"/>
    <cellStyle name="Normal 2 3 2 6" xfId="82" xr:uid="{543A7DFB-FA09-4826-9760-AE72B8232638}"/>
    <cellStyle name="Normal 2 3 2 7" xfId="102" xr:uid="{6BFA618D-2B45-42A0-BD58-FACF54EC9BBF}"/>
    <cellStyle name="Normal 2 3 2 8" xfId="110" xr:uid="{E5B8CAD9-05A5-486B-81FA-510D948F1630}"/>
    <cellStyle name="Normal 2 3 2 9" xfId="123" xr:uid="{2F979B58-9C6E-40BD-A4BB-91D760C58E7C}"/>
    <cellStyle name="Normal 2 3 2_Exec Drivers" xfId="8483" xr:uid="{983F6D20-7F45-40C6-8122-777E725AAD2B}"/>
    <cellStyle name="Normal 2 3 20" xfId="263" xr:uid="{A1FE4F6F-93FE-4955-86E3-CFFFFAD5B26C}"/>
    <cellStyle name="Normal 2 3 20 10" xfId="23425" xr:uid="{FDB698FF-6197-4BF3-B398-4F24A675D343}"/>
    <cellStyle name="Normal 2 3 20 11" xfId="43793" xr:uid="{2043222D-E839-4078-8BFC-27F56A50E5A0}"/>
    <cellStyle name="Normal 2 3 20 2" xfId="1516" xr:uid="{D77919F6-CF26-4ED2-946C-DEB199BF2A56}"/>
    <cellStyle name="Normal 2 3 20 2 10" xfId="44376" xr:uid="{EA4B6EAA-5C69-4598-9B94-F551A4460620}"/>
    <cellStyle name="Normal 2 3 20 2 2" xfId="3992" xr:uid="{68E8096A-52C0-49BB-A17F-E192238834BA}"/>
    <cellStyle name="Normal 2 3 20 2 2 2" xfId="6858" xr:uid="{05E0D8EA-F7CC-48C7-9C78-E648BA5F53CA}"/>
    <cellStyle name="Normal 2 3 20 2 2 2 2" xfId="15500" xr:uid="{7B730C7D-EAD8-4017-BBF4-6444940FC06C}"/>
    <cellStyle name="Normal 2 3 20 2 2 2 2 2" xfId="35868" xr:uid="{F6AE58AE-1F8A-46FE-A471-3BA3DDC5FB0C}"/>
    <cellStyle name="Normal 2 3 20 2 2 2 3" xfId="22287" xr:uid="{1D6BB521-5D44-47B7-81F1-1DA1A593A8F1}"/>
    <cellStyle name="Normal 2 3 20 2 2 2 3 2" xfId="42655" xr:uid="{974EC851-2FEE-47A2-9C78-969B446852E2}"/>
    <cellStyle name="Normal 2 3 20 2 2 2 4" xfId="29076" xr:uid="{C875AB7A-502F-4E7A-8C5B-D0873EF88DCD}"/>
    <cellStyle name="Normal 2 3 20 2 2 2 5" xfId="49444" xr:uid="{49560685-B4F1-44BA-98B6-AAA9D52F504F}"/>
    <cellStyle name="Normal 2 3 20 2 2 3" xfId="12652" xr:uid="{6AB7285F-065F-4E2F-BFE1-1375CFFEC665}"/>
    <cellStyle name="Normal 2 3 20 2 2 3 2" xfId="33020" xr:uid="{3B2901C3-E318-446D-8853-34AFC03203F1}"/>
    <cellStyle name="Normal 2 3 20 2 2 4" xfId="19439" xr:uid="{6187B140-8CE4-4383-9362-AB907EE4353E}"/>
    <cellStyle name="Normal 2 3 20 2 2 4 2" xfId="39807" xr:uid="{F3C16D60-D44C-4591-A31B-D074AFB4FE5B}"/>
    <cellStyle name="Normal 2 3 20 2 2 5" xfId="26228" xr:uid="{0B3984ED-4EAE-4B1F-A67D-44D8FEA5A084}"/>
    <cellStyle name="Normal 2 3 20 2 2 6" xfId="46596" xr:uid="{C4340538-A7C3-4BFB-9157-879E18774C4E}"/>
    <cellStyle name="Normal 2 3 20 2 2_Exec Drivers" xfId="8733" xr:uid="{B2F06CCF-40D8-4027-B160-F3395E5623D3}"/>
    <cellStyle name="Normal 2 3 20 2 3" xfId="4722" xr:uid="{DAE34759-BB26-48BA-A4DC-8BEE50A5940B}"/>
    <cellStyle name="Normal 2 3 20 2 3 2" xfId="7570" xr:uid="{E5959432-5B9E-41E9-944F-A89D6C2F0DEC}"/>
    <cellStyle name="Normal 2 3 20 2 3 2 2" xfId="16212" xr:uid="{CC900E86-FFA6-4A1A-86FB-95FEFB5B738D}"/>
    <cellStyle name="Normal 2 3 20 2 3 2 2 2" xfId="36580" xr:uid="{38CDAE10-B705-452B-9C85-734BC7BABAC4}"/>
    <cellStyle name="Normal 2 3 20 2 3 2 3" xfId="22999" xr:uid="{68C86DC2-BAC4-41A9-89F0-4F85A99F8F22}"/>
    <cellStyle name="Normal 2 3 20 2 3 2 3 2" xfId="43367" xr:uid="{C12829AB-9E69-49C5-A6DE-D1404BEE0899}"/>
    <cellStyle name="Normal 2 3 20 2 3 2 4" xfId="29788" xr:uid="{602E6E37-6F62-4333-958D-5ACDECF0EA81}"/>
    <cellStyle name="Normal 2 3 20 2 3 2 5" xfId="50156" xr:uid="{8E071BD5-EAA5-48D4-81FF-66E300B70FE8}"/>
    <cellStyle name="Normal 2 3 20 2 3 3" xfId="13364" xr:uid="{FC515DBA-94E8-4C8E-862C-F664B33688C5}"/>
    <cellStyle name="Normal 2 3 20 2 3 3 2" xfId="33732" xr:uid="{DFF9BB8C-FF20-46F5-A475-D88DE259DBFC}"/>
    <cellStyle name="Normal 2 3 20 2 3 4" xfId="20151" xr:uid="{A8E71E9B-07FC-44C9-967F-4E6A11048CB1}"/>
    <cellStyle name="Normal 2 3 20 2 3 4 2" xfId="40519" xr:uid="{A7B96F8E-CD6B-42DE-818F-06216B51B839}"/>
    <cellStyle name="Normal 2 3 20 2 3 5" xfId="26940" xr:uid="{D7062C6F-1899-49D4-A5F0-6CBB8D6D4E15}"/>
    <cellStyle name="Normal 2 3 20 2 3 6" xfId="47308" xr:uid="{76811684-8012-48D9-81FD-0BB9D6F4C8DD}"/>
    <cellStyle name="Normal 2 3 20 2 4" xfId="3244" xr:uid="{2618EAE2-1BD9-4B80-93CA-B6ABB89500D0}"/>
    <cellStyle name="Normal 2 3 20 2 4 2" xfId="6146" xr:uid="{257148E2-859F-465F-8868-712229D34309}"/>
    <cellStyle name="Normal 2 3 20 2 4 2 2" xfId="14788" xr:uid="{6D416BD3-37F8-4ABA-8D8B-C7C403DC53D5}"/>
    <cellStyle name="Normal 2 3 20 2 4 2 2 2" xfId="35156" xr:uid="{3154AE7F-2A9A-464E-BBBB-CC5E9A8C5530}"/>
    <cellStyle name="Normal 2 3 20 2 4 2 3" xfId="21575" xr:uid="{8D324A5D-FA04-41FB-934B-FA793EFFAC45}"/>
    <cellStyle name="Normal 2 3 20 2 4 2 3 2" xfId="41943" xr:uid="{AA08FFB4-7A43-42EF-9FFF-E16F736C1669}"/>
    <cellStyle name="Normal 2 3 20 2 4 2 4" xfId="28364" xr:uid="{6F84DBA9-0F2A-4ED0-B99F-89E92DDC670B}"/>
    <cellStyle name="Normal 2 3 20 2 4 2 5" xfId="48732" xr:uid="{0AC1F0B6-DAB9-47E9-BB56-C4B59772E370}"/>
    <cellStyle name="Normal 2 3 20 2 4 3" xfId="11940" xr:uid="{F0EFEC0B-36B6-449D-8AD0-42D226101B17}"/>
    <cellStyle name="Normal 2 3 20 2 4 3 2" xfId="32308" xr:uid="{B88B9208-BE4D-48DB-80C7-8EE635AF23C8}"/>
    <cellStyle name="Normal 2 3 20 2 4 4" xfId="18727" xr:uid="{5126EA7B-2CA0-4A96-9767-CC7A584073C8}"/>
    <cellStyle name="Normal 2 3 20 2 4 4 2" xfId="39095" xr:uid="{3942DA45-D65C-400E-A308-8C8ABF6EF026}"/>
    <cellStyle name="Normal 2 3 20 2 4 5" xfId="25516" xr:uid="{0C6457BA-C1E6-42A4-9598-B0AB367848EE}"/>
    <cellStyle name="Normal 2 3 20 2 4 6" xfId="45884" xr:uid="{E0A8754F-48A8-42ED-A965-5C93C536AD6F}"/>
    <cellStyle name="Normal 2 3 20 2 5" xfId="5434" xr:uid="{37F8A48C-044A-4DF6-B01C-CEF58D5C2FDB}"/>
    <cellStyle name="Normal 2 3 20 2 5 2" xfId="14076" xr:uid="{75A2F160-B3AF-4B29-A4FE-24C9731DAA08}"/>
    <cellStyle name="Normal 2 3 20 2 5 2 2" xfId="34444" xr:uid="{98E78C51-C9FE-40E3-8AEF-450C4FAC1692}"/>
    <cellStyle name="Normal 2 3 20 2 5 3" xfId="20863" xr:uid="{EA61C94F-A72D-4898-BC4D-02FD5B73DD69}"/>
    <cellStyle name="Normal 2 3 20 2 5 3 2" xfId="41231" xr:uid="{2B9817A6-BFEA-4C72-8C61-274E51C166D5}"/>
    <cellStyle name="Normal 2 3 20 2 5 4" xfId="27652" xr:uid="{8442DDBE-BD8D-4501-991E-4EAD5BDF59B6}"/>
    <cellStyle name="Normal 2 3 20 2 5 5" xfId="48020" xr:uid="{7A4409E2-8A7B-43B0-88DE-4DBE2A2B0557}"/>
    <cellStyle name="Normal 2 3 20 2 6" xfId="2495" xr:uid="{A7345C0E-466E-43CE-B735-0F8670FDAFA4}"/>
    <cellStyle name="Normal 2 3 20 2 6 2" xfId="11228" xr:uid="{A41DB534-2C77-4A75-8112-889DC1D4D3D8}"/>
    <cellStyle name="Normal 2 3 20 2 6 2 2" xfId="31596" xr:uid="{B0FBD7F5-A8BA-465D-BB79-24ECD85F4CF4}"/>
    <cellStyle name="Normal 2 3 20 2 6 3" xfId="18015" xr:uid="{8C067483-63F7-4587-A94B-DDF880C0CD4D}"/>
    <cellStyle name="Normal 2 3 20 2 6 3 2" xfId="38383" xr:uid="{E84E0565-4EA9-4688-932E-496B6FC6A4F8}"/>
    <cellStyle name="Normal 2 3 20 2 6 4" xfId="24804" xr:uid="{FC67C11F-06DB-47B5-AC48-54A52F91A023}"/>
    <cellStyle name="Normal 2 3 20 2 6 5" xfId="45172" xr:uid="{2D31A667-ECE2-4ADD-8B97-1C35FA2009B1}"/>
    <cellStyle name="Normal 2 3 20 2 7" xfId="10432" xr:uid="{7EBE42A8-A6E0-479C-8754-319622E43846}"/>
    <cellStyle name="Normal 2 3 20 2 7 2" xfId="30800" xr:uid="{83E2DF6F-E25B-4953-8A92-A1BFF88CA32F}"/>
    <cellStyle name="Normal 2 3 20 2 8" xfId="17219" xr:uid="{28778C4F-1BC2-438B-AA7F-86147056C80B}"/>
    <cellStyle name="Normal 2 3 20 2 8 2" xfId="37587" xr:uid="{6E2CEADB-526D-4CA8-A1ED-4A9C3448ED0B}"/>
    <cellStyle name="Normal 2 3 20 2 9" xfId="24008" xr:uid="{C9DB2222-E71C-486C-82AF-FE74D04B1147}"/>
    <cellStyle name="Normal 2 3 20 2_Exec Drivers" xfId="9069" xr:uid="{229E1FA7-01F9-4DFD-B03A-6DC06EA68A25}"/>
    <cellStyle name="Normal 2 3 20 3" xfId="3701" xr:uid="{7D83A72F-04FA-4191-8E14-71E944E9F97A}"/>
    <cellStyle name="Normal 2 3 20 3 2" xfId="6585" xr:uid="{E98C09C2-D0DC-496B-A38A-30DA25668B44}"/>
    <cellStyle name="Normal 2 3 20 3 2 2" xfId="15227" xr:uid="{37C9058C-E889-49FC-9142-3CB721DF20E2}"/>
    <cellStyle name="Normal 2 3 20 3 2 2 2" xfId="35595" xr:uid="{8E54E7AE-E004-48EA-A3F2-A4D3507EAA2D}"/>
    <cellStyle name="Normal 2 3 20 3 2 3" xfId="22014" xr:uid="{F2C63559-5B1B-413A-9D39-7FF985BD2B52}"/>
    <cellStyle name="Normal 2 3 20 3 2 3 2" xfId="42382" xr:uid="{E21774C9-450F-4387-9FB6-F1503E8DC3B6}"/>
    <cellStyle name="Normal 2 3 20 3 2 4" xfId="28803" xr:uid="{855B7B99-B780-425A-97CC-8E990ABC268C}"/>
    <cellStyle name="Normal 2 3 20 3 2 5" xfId="49171" xr:uid="{BE12EE7D-61B6-4F01-A223-8CEB4BDA96D7}"/>
    <cellStyle name="Normal 2 3 20 3 3" xfId="12379" xr:uid="{9DE4D019-1675-4F86-9425-D84DDC786C3A}"/>
    <cellStyle name="Normal 2 3 20 3 3 2" xfId="32747" xr:uid="{7AD132D7-53F0-42F3-88F8-99E7E03168EE}"/>
    <cellStyle name="Normal 2 3 20 3 4" xfId="19166" xr:uid="{ADD872DF-1E8F-474D-8E88-D0A9E7421B75}"/>
    <cellStyle name="Normal 2 3 20 3 4 2" xfId="39534" xr:uid="{84120BC8-4031-4878-977E-5B3FB2F54901}"/>
    <cellStyle name="Normal 2 3 20 3 5" xfId="25955" xr:uid="{F23D97AF-6E78-41C0-8892-43149B6FEC5E}"/>
    <cellStyle name="Normal 2 3 20 3 6" xfId="46323" xr:uid="{4AB593BF-9883-4069-AD98-53ADEAF151C3}"/>
    <cellStyle name="Normal 2 3 20 3_Exec Drivers" xfId="8617" xr:uid="{E574E250-FB79-4422-878E-4F9DD65F8701}"/>
    <cellStyle name="Normal 2 3 20 4" xfId="4449" xr:uid="{E7B301EC-2469-4E8E-93AF-A22DE10F7760}"/>
    <cellStyle name="Normal 2 3 20 4 2" xfId="7297" xr:uid="{CF930DAA-26C9-4796-A4DC-E54181642189}"/>
    <cellStyle name="Normal 2 3 20 4 2 2" xfId="15939" xr:uid="{33D3524C-FB4F-4A7D-ABEB-27C9BD6F3E64}"/>
    <cellStyle name="Normal 2 3 20 4 2 2 2" xfId="36307" xr:uid="{988C5A5C-8A95-45DD-BD10-CB04B316C5FB}"/>
    <cellStyle name="Normal 2 3 20 4 2 3" xfId="22726" xr:uid="{F57DC0E5-889E-422C-9ED1-6D78E46D2B99}"/>
    <cellStyle name="Normal 2 3 20 4 2 3 2" xfId="43094" xr:uid="{15286FA1-62F0-4278-B2EE-4398249442BD}"/>
    <cellStyle name="Normal 2 3 20 4 2 4" xfId="29515" xr:uid="{85CA1E98-6ECE-4870-A819-0B14439A85A4}"/>
    <cellStyle name="Normal 2 3 20 4 2 5" xfId="49883" xr:uid="{D20FFF50-F739-4DD8-A5C5-C8AD38FCC20F}"/>
    <cellStyle name="Normal 2 3 20 4 3" xfId="13091" xr:uid="{99EB0C69-E694-4D27-8CF6-6993401803B2}"/>
    <cellStyle name="Normal 2 3 20 4 3 2" xfId="33459" xr:uid="{0B957E3F-C76C-4392-9C97-05D28672AB33}"/>
    <cellStyle name="Normal 2 3 20 4 4" xfId="19878" xr:uid="{ACBE40C5-876A-4D63-AFCC-DBB9D57CD7D8}"/>
    <cellStyle name="Normal 2 3 20 4 4 2" xfId="40246" xr:uid="{C0456862-694D-4562-90D3-E530C05DD5B3}"/>
    <cellStyle name="Normal 2 3 20 4 5" xfId="26667" xr:uid="{C47B1611-4283-4F3C-8A63-D8996EF45B83}"/>
    <cellStyle name="Normal 2 3 20 4 6" xfId="47035" xr:uid="{D904727E-5FFC-4F09-87CF-2A8B6CE0B2D5}"/>
    <cellStyle name="Normal 2 3 20 5" xfId="2953" xr:uid="{5BF70C64-F0FE-4465-986A-5763BA79EDF8}"/>
    <cellStyle name="Normal 2 3 20 5 2" xfId="5873" xr:uid="{43EE0FF3-FD7D-4EDB-8A10-F30DFADAB1A5}"/>
    <cellStyle name="Normal 2 3 20 5 2 2" xfId="14515" xr:uid="{70696724-D3E4-4A43-996B-E5684CEC7942}"/>
    <cellStyle name="Normal 2 3 20 5 2 2 2" xfId="34883" xr:uid="{20C291AE-CC26-40DF-9413-A42C24E09542}"/>
    <cellStyle name="Normal 2 3 20 5 2 3" xfId="21302" xr:uid="{C9FC5474-2B03-495B-9C1A-8CE6F92F8642}"/>
    <cellStyle name="Normal 2 3 20 5 2 3 2" xfId="41670" xr:uid="{554DB9DC-C3CB-496D-8D67-91F4F741E095}"/>
    <cellStyle name="Normal 2 3 20 5 2 4" xfId="28091" xr:uid="{483F3672-4913-406E-BBDE-6E0ABCDB3DB7}"/>
    <cellStyle name="Normal 2 3 20 5 2 5" xfId="48459" xr:uid="{AAE38CA3-5915-4B69-8039-ED0CBA89D0F5}"/>
    <cellStyle name="Normal 2 3 20 5 3" xfId="11667" xr:uid="{5DA89B2F-453B-4BB3-9FF3-48BF2C44CAC4}"/>
    <cellStyle name="Normal 2 3 20 5 3 2" xfId="32035" xr:uid="{CA024EFA-AAA6-4A09-BDA7-FE9EF6619316}"/>
    <cellStyle name="Normal 2 3 20 5 4" xfId="18454" xr:uid="{0C480E3F-3E95-4B60-AA47-76CF9EBA50AA}"/>
    <cellStyle name="Normal 2 3 20 5 4 2" xfId="38822" xr:uid="{0E7544F9-A7D1-4DFB-A78E-51C3B44F96DE}"/>
    <cellStyle name="Normal 2 3 20 5 5" xfId="25243" xr:uid="{77A2F875-AD89-4AF3-B1B5-94C376809D4B}"/>
    <cellStyle name="Normal 2 3 20 5 6" xfId="45611" xr:uid="{2B959222-E274-4851-A34B-00C31B0ED3B0}"/>
    <cellStyle name="Normal 2 3 20 6" xfId="5161" xr:uid="{7CE6CFE3-9432-4B78-8DE9-AD039592AEFC}"/>
    <cellStyle name="Normal 2 3 20 6 2" xfId="13803" xr:uid="{D6818204-847E-473F-8E2C-9C6BFE795F36}"/>
    <cellStyle name="Normal 2 3 20 6 2 2" xfId="34171" xr:uid="{FA8402C1-0E7B-460D-9B00-E833979C497C}"/>
    <cellStyle name="Normal 2 3 20 6 3" xfId="20590" xr:uid="{D8E52878-A35B-41B6-B2EF-E9ACC65816CC}"/>
    <cellStyle name="Normal 2 3 20 6 3 2" xfId="40958" xr:uid="{3B98AB43-5572-41A0-A612-55FE0C0278E6}"/>
    <cellStyle name="Normal 2 3 20 6 4" xfId="27379" xr:uid="{D07D43D6-59ED-47A5-9ED6-D5B8E4D3C5A2}"/>
    <cellStyle name="Normal 2 3 20 6 5" xfId="47747" xr:uid="{938D97FF-ABD5-44F6-9A5F-C9C733F88F6E}"/>
    <cellStyle name="Normal 2 3 20 7" xfId="2092" xr:uid="{71E3AF79-7709-4EA6-8831-3B6A56A02945}"/>
    <cellStyle name="Normal 2 3 20 7 2" xfId="10955" xr:uid="{C2522868-E616-4485-80F9-07050C48640F}"/>
    <cellStyle name="Normal 2 3 20 7 2 2" xfId="31323" xr:uid="{79B311F5-DFD4-463B-A078-232BAB41B6D6}"/>
    <cellStyle name="Normal 2 3 20 7 3" xfId="17742" xr:uid="{F61C4E98-03CE-4CD0-B69C-D770E28FC592}"/>
    <cellStyle name="Normal 2 3 20 7 3 2" xfId="38110" xr:uid="{0BCF6AA0-F565-44BC-9341-ED49FEA33119}"/>
    <cellStyle name="Normal 2 3 20 7 4" xfId="24531" xr:uid="{3697039A-6CDC-4C9F-A3A4-7589F33CCD02}"/>
    <cellStyle name="Normal 2 3 20 7 5" xfId="44899" xr:uid="{7F414636-30DF-481E-A29F-1621BD701ED7}"/>
    <cellStyle name="Normal 2 3 20 8" xfId="9848" xr:uid="{D0E9A0F4-AA5A-4EF9-8349-D42D3738F276}"/>
    <cellStyle name="Normal 2 3 20 8 2" xfId="30216" xr:uid="{C18AD363-19D4-454E-A33F-DCD577488D93}"/>
    <cellStyle name="Normal 2 3 20 9" xfId="16636" xr:uid="{F7A4B243-65B2-43AD-A31F-5FA993A7BE3E}"/>
    <cellStyle name="Normal 2 3 20 9 2" xfId="37004" xr:uid="{31DB36B6-3111-4F60-BC7D-E49524F5781C}"/>
    <cellStyle name="Normal 2 3 20_Exec Drivers" xfId="8595" xr:uid="{7E7C846D-B366-4052-8CAC-CE8A298FF59E}"/>
    <cellStyle name="Normal 2 3 21" xfId="276" xr:uid="{3D007D6F-8D2F-466F-B5B7-C2AC24A730BB}"/>
    <cellStyle name="Normal 2 3 21 10" xfId="23432" xr:uid="{6B701CFF-8280-4843-B591-95F0C483403C}"/>
    <cellStyle name="Normal 2 3 21 11" xfId="43800" xr:uid="{C0B259D9-1783-4562-875E-C6217E856D0F}"/>
    <cellStyle name="Normal 2 3 21 2" xfId="1523" xr:uid="{C1B04913-4443-434D-BAAF-E785CCD9EB1F}"/>
    <cellStyle name="Normal 2 3 21 2 10" xfId="44383" xr:uid="{3DE27D85-751D-4F4D-9FB2-CAD8BB0F4CE1}"/>
    <cellStyle name="Normal 2 3 21 2 2" xfId="3979" xr:uid="{DC18BFF2-18E9-489E-BF2D-5D768BF5FB06}"/>
    <cellStyle name="Normal 2 3 21 2 2 2" xfId="6851" xr:uid="{BFBC6D19-8ABF-4F17-BB7F-3B51ACD83EE8}"/>
    <cellStyle name="Normal 2 3 21 2 2 2 2" xfId="15493" xr:uid="{4C25CF87-91CD-4602-BFD1-0B5AF07CAE70}"/>
    <cellStyle name="Normal 2 3 21 2 2 2 2 2" xfId="35861" xr:uid="{4009C735-72A3-44D6-AACB-C36A96803D40}"/>
    <cellStyle name="Normal 2 3 21 2 2 2 3" xfId="22280" xr:uid="{A83753E5-3960-4C1F-9541-05597A4186A9}"/>
    <cellStyle name="Normal 2 3 21 2 2 2 3 2" xfId="42648" xr:uid="{716E2FAB-01EE-487A-B997-9055693BEC0B}"/>
    <cellStyle name="Normal 2 3 21 2 2 2 4" xfId="29069" xr:uid="{28E28425-6920-4CD9-B511-35AB9BA8DF9D}"/>
    <cellStyle name="Normal 2 3 21 2 2 2 5" xfId="49437" xr:uid="{3B010538-7F25-447C-98C4-6E73B30BD46A}"/>
    <cellStyle name="Normal 2 3 21 2 2 3" xfId="12645" xr:uid="{623950D9-48F2-4A42-B104-81E58E894C64}"/>
    <cellStyle name="Normal 2 3 21 2 2 3 2" xfId="33013" xr:uid="{6485B93A-9FDB-4436-BEE7-89FE88443339}"/>
    <cellStyle name="Normal 2 3 21 2 2 4" xfId="19432" xr:uid="{E8FFE9EC-DA72-4E3E-9B2D-A479BEB82992}"/>
    <cellStyle name="Normal 2 3 21 2 2 4 2" xfId="39800" xr:uid="{8CF9792F-898B-4FE2-971B-F77DF65F8912}"/>
    <cellStyle name="Normal 2 3 21 2 2 5" xfId="26221" xr:uid="{18D94EB6-89CA-4F00-8074-1188AFD80914}"/>
    <cellStyle name="Normal 2 3 21 2 2 6" xfId="46589" xr:uid="{58943433-18C5-40D9-AA02-F0FCA724C019}"/>
    <cellStyle name="Normal 2 3 21 2 2_Exec Drivers" xfId="8456" xr:uid="{B88C46B3-94E6-483A-ADC5-2D93F0794818}"/>
    <cellStyle name="Normal 2 3 21 2 3" xfId="4715" xr:uid="{B7EB2B21-66B4-4FC9-8A1B-FC3CA1A9CCCD}"/>
    <cellStyle name="Normal 2 3 21 2 3 2" xfId="7563" xr:uid="{FD43E61B-B62E-4D70-BDEE-FA2D83207769}"/>
    <cellStyle name="Normal 2 3 21 2 3 2 2" xfId="16205" xr:uid="{C3903C6A-FE33-47BC-8877-AD85F439C3AD}"/>
    <cellStyle name="Normal 2 3 21 2 3 2 2 2" xfId="36573" xr:uid="{172A1906-EAEC-46C0-BBD2-E76A993EA4B2}"/>
    <cellStyle name="Normal 2 3 21 2 3 2 3" xfId="22992" xr:uid="{5D583149-1D84-4134-B677-2AA10737288B}"/>
    <cellStyle name="Normal 2 3 21 2 3 2 3 2" xfId="43360" xr:uid="{D4CFBE52-C2B9-4629-85BB-ED2D245E0966}"/>
    <cellStyle name="Normal 2 3 21 2 3 2 4" xfId="29781" xr:uid="{D12A55F3-AE63-4C8A-825F-C68AC1525414}"/>
    <cellStyle name="Normal 2 3 21 2 3 2 5" xfId="50149" xr:uid="{FF7D9A1E-D472-4720-B03B-69FCE634FD20}"/>
    <cellStyle name="Normal 2 3 21 2 3 3" xfId="13357" xr:uid="{8E30DEF6-5321-4EC4-BC33-AA7DB1D16826}"/>
    <cellStyle name="Normal 2 3 21 2 3 3 2" xfId="33725" xr:uid="{1C96FDC4-B141-4025-8665-FE30A3E6B5AE}"/>
    <cellStyle name="Normal 2 3 21 2 3 4" xfId="20144" xr:uid="{EB93BE2D-E7A9-48C0-BB23-EC66637C5D20}"/>
    <cellStyle name="Normal 2 3 21 2 3 4 2" xfId="40512" xr:uid="{D6AE2F80-10C0-479E-8F0E-C54DAEEF967E}"/>
    <cellStyle name="Normal 2 3 21 2 3 5" xfId="26933" xr:uid="{AAE7E872-05CA-44D1-815F-25AEED9E9FC7}"/>
    <cellStyle name="Normal 2 3 21 2 3 6" xfId="47301" xr:uid="{9A043836-2AFB-4576-96B5-09A643E32979}"/>
    <cellStyle name="Normal 2 3 21 2 4" xfId="3231" xr:uid="{14BCE4E3-A49D-4C8C-9432-CB319E18829C}"/>
    <cellStyle name="Normal 2 3 21 2 4 2" xfId="6139" xr:uid="{E48EE0D8-0F0B-4C6B-BCED-FE7BA29656BF}"/>
    <cellStyle name="Normal 2 3 21 2 4 2 2" xfId="14781" xr:uid="{A9544283-85CB-4F92-A98B-7DB1B92BE12F}"/>
    <cellStyle name="Normal 2 3 21 2 4 2 2 2" xfId="35149" xr:uid="{EB8EA001-D668-4280-91CA-27C4D6F16AA3}"/>
    <cellStyle name="Normal 2 3 21 2 4 2 3" xfId="21568" xr:uid="{9EEA3F90-6303-4C53-A48F-75C66B72580C}"/>
    <cellStyle name="Normal 2 3 21 2 4 2 3 2" xfId="41936" xr:uid="{DD7B53E4-32F1-4A36-BA8B-B3F4027B04EC}"/>
    <cellStyle name="Normal 2 3 21 2 4 2 4" xfId="28357" xr:uid="{0898069C-1CE1-43F2-B815-6C87617180B4}"/>
    <cellStyle name="Normal 2 3 21 2 4 2 5" xfId="48725" xr:uid="{455840D3-5DCB-4349-8790-B93D64AED0ED}"/>
    <cellStyle name="Normal 2 3 21 2 4 3" xfId="11933" xr:uid="{67C444A6-25E8-4588-9FB7-879018E46FB8}"/>
    <cellStyle name="Normal 2 3 21 2 4 3 2" xfId="32301" xr:uid="{5E9A2ABE-A6D7-4627-886A-F09B0EFFD79C}"/>
    <cellStyle name="Normal 2 3 21 2 4 4" xfId="18720" xr:uid="{B37FF577-DB44-4FBF-A0C8-4DBAB5393056}"/>
    <cellStyle name="Normal 2 3 21 2 4 4 2" xfId="39088" xr:uid="{C8BA784E-B82F-4E17-9A17-2626E10F63CF}"/>
    <cellStyle name="Normal 2 3 21 2 4 5" xfId="25509" xr:uid="{D1D8A6A0-90CF-491C-AEF5-1A1C22AEE911}"/>
    <cellStyle name="Normal 2 3 21 2 4 6" xfId="45877" xr:uid="{BFD4E55B-22C6-4B09-865C-3AEC1EB96DFC}"/>
    <cellStyle name="Normal 2 3 21 2 5" xfId="5427" xr:uid="{BF6DD5F9-0419-4242-8713-9555B14DCA4B}"/>
    <cellStyle name="Normal 2 3 21 2 5 2" xfId="14069" xr:uid="{8054370D-76EF-4308-B9FC-7C1C93D1AC01}"/>
    <cellStyle name="Normal 2 3 21 2 5 2 2" xfId="34437" xr:uid="{9B0C3859-10B6-41D2-8B21-480337F0F520}"/>
    <cellStyle name="Normal 2 3 21 2 5 3" xfId="20856" xr:uid="{63C74F0A-D19F-4F97-B49B-A890E644609C}"/>
    <cellStyle name="Normal 2 3 21 2 5 3 2" xfId="41224" xr:uid="{5902BE27-5636-40D6-AC6D-83783DFFA32C}"/>
    <cellStyle name="Normal 2 3 21 2 5 4" xfId="27645" xr:uid="{754D27E1-5FFB-4E65-8342-6167B22A2702}"/>
    <cellStyle name="Normal 2 3 21 2 5 5" xfId="48013" xr:uid="{196B14AB-0730-4F71-846B-7A5C58E9E517}"/>
    <cellStyle name="Normal 2 3 21 2 6" xfId="2482" xr:uid="{8E638CB6-534E-4D68-9003-3F40F8AD5AA6}"/>
    <cellStyle name="Normal 2 3 21 2 6 2" xfId="11221" xr:uid="{14B00365-4A10-42EC-B31A-BA47BB01EB3A}"/>
    <cellStyle name="Normal 2 3 21 2 6 2 2" xfId="31589" xr:uid="{F73235DE-1E48-418F-85A1-D38988CCF92B}"/>
    <cellStyle name="Normal 2 3 21 2 6 3" xfId="18008" xr:uid="{1C39791A-6DF9-484C-A619-ADDC36719D90}"/>
    <cellStyle name="Normal 2 3 21 2 6 3 2" xfId="38376" xr:uid="{8B94E6F6-0516-4BE3-9C26-882D4B84372A}"/>
    <cellStyle name="Normal 2 3 21 2 6 4" xfId="24797" xr:uid="{6C8E821B-045C-4624-BFDF-4179545914AC}"/>
    <cellStyle name="Normal 2 3 21 2 6 5" xfId="45165" xr:uid="{DC245C22-C6E1-436F-B30D-8685033D0093}"/>
    <cellStyle name="Normal 2 3 21 2 7" xfId="10439" xr:uid="{937FC2EA-6C84-4DB1-A1F1-4F37AD917A2B}"/>
    <cellStyle name="Normal 2 3 21 2 7 2" xfId="30807" xr:uid="{DB2A6E91-6D52-4F5F-BCCC-DC9B6EE39FCD}"/>
    <cellStyle name="Normal 2 3 21 2 8" xfId="17226" xr:uid="{7373FC44-6002-4390-BDA6-EAE493CFF311}"/>
    <cellStyle name="Normal 2 3 21 2 8 2" xfId="37594" xr:uid="{0EC5B0F5-D40A-4D97-81CB-38AC0995061E}"/>
    <cellStyle name="Normal 2 3 21 2 9" xfId="24015" xr:uid="{97683B69-8609-4B4B-B29F-D59829AB0C4E}"/>
    <cellStyle name="Normal 2 3 21 2_Exec Drivers" xfId="8466" xr:uid="{C81B0892-33D4-4A40-A033-5542DD2D4277}"/>
    <cellStyle name="Normal 2 3 21 3" xfId="3702" xr:uid="{1377DD38-ED3C-4894-9DEC-16E482464EAA}"/>
    <cellStyle name="Normal 2 3 21 3 2" xfId="6586" xr:uid="{6267C35D-EF02-44CF-8461-9670A26B629E}"/>
    <cellStyle name="Normal 2 3 21 3 2 2" xfId="15228" xr:uid="{EFE6CA3E-10F5-49EA-8EA6-3FB3C47B71B8}"/>
    <cellStyle name="Normal 2 3 21 3 2 2 2" xfId="35596" xr:uid="{7D64FDC8-86EE-474A-B2FF-B9A864F435F9}"/>
    <cellStyle name="Normal 2 3 21 3 2 3" xfId="22015" xr:uid="{4DE98D39-9CA6-4C24-A6FB-24D6E90D3C80}"/>
    <cellStyle name="Normal 2 3 21 3 2 3 2" xfId="42383" xr:uid="{46ED63FE-F9EC-415D-831D-07A685D9FEDF}"/>
    <cellStyle name="Normal 2 3 21 3 2 4" xfId="28804" xr:uid="{9A28B1D0-CEDC-47DD-BCFE-8BC0273DCDFA}"/>
    <cellStyle name="Normal 2 3 21 3 2 5" xfId="49172" xr:uid="{6F9792E4-7DF5-41BE-824C-92D0F3CBFF88}"/>
    <cellStyle name="Normal 2 3 21 3 3" xfId="12380" xr:uid="{5349D1AA-E99C-4A29-B7CC-5EE941F9A1FC}"/>
    <cellStyle name="Normal 2 3 21 3 3 2" xfId="32748" xr:uid="{66425AF1-F1CD-45FF-9EA7-BB7319419409}"/>
    <cellStyle name="Normal 2 3 21 3 4" xfId="19167" xr:uid="{8A3E8004-59AA-4196-8971-1AFC0573DEE8}"/>
    <cellStyle name="Normal 2 3 21 3 4 2" xfId="39535" xr:uid="{87B4E390-1DE5-4724-88DA-476AFD594C3C}"/>
    <cellStyle name="Normal 2 3 21 3 5" xfId="25956" xr:uid="{C3D6BAA2-3945-4241-8F76-7E2B79C2CF0C}"/>
    <cellStyle name="Normal 2 3 21 3 6" xfId="46324" xr:uid="{95D1517D-0210-4777-A754-4476E97DBE6E}"/>
    <cellStyle name="Normal 2 3 21 3_Exec Drivers" xfId="1891" xr:uid="{1AFE1226-612E-4CA7-A41B-23F728C1FA6F}"/>
    <cellStyle name="Normal 2 3 21 4" xfId="4450" xr:uid="{BE7605A5-D97E-4EC4-97D8-461E70C89108}"/>
    <cellStyle name="Normal 2 3 21 4 2" xfId="7298" xr:uid="{39A6A81B-4D0D-4EF3-BDB1-3BAFE9039D4E}"/>
    <cellStyle name="Normal 2 3 21 4 2 2" xfId="15940" xr:uid="{E035F169-8454-42E5-9E86-63B897309372}"/>
    <cellStyle name="Normal 2 3 21 4 2 2 2" xfId="36308" xr:uid="{684CAE6B-FF4E-4CEC-AD8B-B6D4F05F6822}"/>
    <cellStyle name="Normal 2 3 21 4 2 3" xfId="22727" xr:uid="{9BFA2BB8-0CCA-4FB2-B5E7-3BFECB16C67B}"/>
    <cellStyle name="Normal 2 3 21 4 2 3 2" xfId="43095" xr:uid="{CD1D855B-721C-46B8-8035-6BA2231ACD50}"/>
    <cellStyle name="Normal 2 3 21 4 2 4" xfId="29516" xr:uid="{F57D04BF-117A-46C8-8B2A-7A26ECD70697}"/>
    <cellStyle name="Normal 2 3 21 4 2 5" xfId="49884" xr:uid="{4FC557B6-7AD5-4DE7-9614-DA871ADEBF3E}"/>
    <cellStyle name="Normal 2 3 21 4 3" xfId="13092" xr:uid="{400E80B5-0B50-4CAC-B7D3-A1A42398D4F2}"/>
    <cellStyle name="Normal 2 3 21 4 3 2" xfId="33460" xr:uid="{7302D23D-9A67-4943-B44F-F055D76AAB80}"/>
    <cellStyle name="Normal 2 3 21 4 4" xfId="19879" xr:uid="{75DAEB5F-32DD-41FD-A181-D29EEA6B25F1}"/>
    <cellStyle name="Normal 2 3 21 4 4 2" xfId="40247" xr:uid="{7C5E0CE6-300E-4190-9A25-3A6FA10322E5}"/>
    <cellStyle name="Normal 2 3 21 4 5" xfId="26668" xr:uid="{2E724BBD-B7DB-4DB7-82B3-B55767EE0823}"/>
    <cellStyle name="Normal 2 3 21 4 6" xfId="47036" xr:uid="{464E7C10-E170-4CD9-BD96-FCFE5432115D}"/>
    <cellStyle name="Normal 2 3 21 5" xfId="2954" xr:uid="{1A8A03F4-53BB-47E6-ADAC-0063890A7BFA}"/>
    <cellStyle name="Normal 2 3 21 5 2" xfId="5874" xr:uid="{6D244579-AF58-40CD-A938-E74728ADD2A0}"/>
    <cellStyle name="Normal 2 3 21 5 2 2" xfId="14516" xr:uid="{671B0B65-284A-476F-81FF-3207FCD8883C}"/>
    <cellStyle name="Normal 2 3 21 5 2 2 2" xfId="34884" xr:uid="{C3089845-15A0-4CB4-ABD3-A5C6A423C8B8}"/>
    <cellStyle name="Normal 2 3 21 5 2 3" xfId="21303" xr:uid="{27DAB46A-0D5A-4C4D-91BC-898B50506B36}"/>
    <cellStyle name="Normal 2 3 21 5 2 3 2" xfId="41671" xr:uid="{81830DF0-69C0-4D62-AC5F-181A47B9D97F}"/>
    <cellStyle name="Normal 2 3 21 5 2 4" xfId="28092" xr:uid="{3DE9DCBD-6FE1-4327-A3DD-9E4B8E2159BB}"/>
    <cellStyle name="Normal 2 3 21 5 2 5" xfId="48460" xr:uid="{5FD749D0-028B-42FA-909A-90D86DC79765}"/>
    <cellStyle name="Normal 2 3 21 5 3" xfId="11668" xr:uid="{81970762-9D37-4F34-B5D0-4B2FC1285D73}"/>
    <cellStyle name="Normal 2 3 21 5 3 2" xfId="32036" xr:uid="{C57651E1-D97A-4C47-A7FE-91C1493C07F8}"/>
    <cellStyle name="Normal 2 3 21 5 4" xfId="18455" xr:uid="{52788D89-4043-476B-ADCE-2F5D44F8BA23}"/>
    <cellStyle name="Normal 2 3 21 5 4 2" xfId="38823" xr:uid="{80B05C26-ED28-4B29-BB56-8A4B869BA6CC}"/>
    <cellStyle name="Normal 2 3 21 5 5" xfId="25244" xr:uid="{D344B0A8-60EA-4EBB-90E2-2E27CC914A50}"/>
    <cellStyle name="Normal 2 3 21 5 6" xfId="45612" xr:uid="{05435A35-506A-460D-AE9C-12B474D01864}"/>
    <cellStyle name="Normal 2 3 21 6" xfId="5162" xr:uid="{8215D701-9D71-4849-9E10-D09DEA7F2D1D}"/>
    <cellStyle name="Normal 2 3 21 6 2" xfId="13804" xr:uid="{C6CEBF24-4411-4F39-A125-3CCE8ADBF42B}"/>
    <cellStyle name="Normal 2 3 21 6 2 2" xfId="34172" xr:uid="{2DC79BCF-6157-4F6C-ACBA-69F1957A6FEF}"/>
    <cellStyle name="Normal 2 3 21 6 3" xfId="20591" xr:uid="{5B4443A8-737F-49AC-84B0-3D93A35B0C11}"/>
    <cellStyle name="Normal 2 3 21 6 3 2" xfId="40959" xr:uid="{1B7AD89C-8894-43AB-A8B5-CB593FD84A54}"/>
    <cellStyle name="Normal 2 3 21 6 4" xfId="27380" xr:uid="{39E0CD86-9C65-4CCB-804A-07FB1C0BADDF}"/>
    <cellStyle name="Normal 2 3 21 6 5" xfId="47748" xr:uid="{877FCC14-EF5F-4410-BA74-8FB0A0052F55}"/>
    <cellStyle name="Normal 2 3 21 7" xfId="2093" xr:uid="{8C0E8A99-4C14-4810-B73D-AB27AF70E09D}"/>
    <cellStyle name="Normal 2 3 21 7 2" xfId="10956" xr:uid="{3F09D83A-8FCF-40B6-9925-CBFF8D066804}"/>
    <cellStyle name="Normal 2 3 21 7 2 2" xfId="31324" xr:uid="{1BE6C672-2C05-412D-B364-74DC28FFA5BA}"/>
    <cellStyle name="Normal 2 3 21 7 3" xfId="17743" xr:uid="{F90528E6-F70D-4A29-AAA3-B577F4926DCC}"/>
    <cellStyle name="Normal 2 3 21 7 3 2" xfId="38111" xr:uid="{A0D1349C-1530-4FAB-BAF1-246F6090F134}"/>
    <cellStyle name="Normal 2 3 21 7 4" xfId="24532" xr:uid="{817E530B-5E21-4531-9FE9-C7F77B911770}"/>
    <cellStyle name="Normal 2 3 21 7 5" xfId="44900" xr:uid="{D1670B62-4847-4A6B-98DB-A83630069DF6}"/>
    <cellStyle name="Normal 2 3 21 8" xfId="9855" xr:uid="{BE320F47-4A15-425E-81CA-1CA3FB4587F8}"/>
    <cellStyle name="Normal 2 3 21 8 2" xfId="30223" xr:uid="{EBCF57E3-2734-4E67-BAED-287FA6447FAA}"/>
    <cellStyle name="Normal 2 3 21 9" xfId="16643" xr:uid="{793AAEEF-C58A-4929-A5E6-4DED91C9FFF8}"/>
    <cellStyle name="Normal 2 3 21 9 2" xfId="37011" xr:uid="{ADFCA5A0-3623-4861-BE49-9685F77736DE}"/>
    <cellStyle name="Normal 2 3 21_Exec Drivers" xfId="8491" xr:uid="{36F6F9FD-DF47-46BE-81EA-9E7A9B113086}"/>
    <cellStyle name="Normal 2 3 22" xfId="289" xr:uid="{3EDC0BED-D545-43F1-9F37-FF4089E769E8}"/>
    <cellStyle name="Normal 2 3 22 10" xfId="23439" xr:uid="{89F35C8E-7784-404B-B5BE-9D737402F60E}"/>
    <cellStyle name="Normal 2 3 22 11" xfId="43807" xr:uid="{766E59AF-BED3-4D96-B9E5-DED6E0782BA1}"/>
    <cellStyle name="Normal 2 3 22 2" xfId="1530" xr:uid="{5B7F9638-51F8-4DA9-87F5-B59CD546D647}"/>
    <cellStyle name="Normal 2 3 22 2 10" xfId="44390" xr:uid="{9778B740-AA25-4111-AD21-0A2A267061CF}"/>
    <cellStyle name="Normal 2 3 22 2 2" xfId="3972" xr:uid="{74F7CE11-287E-4F67-A3F1-46B410D1ECB1}"/>
    <cellStyle name="Normal 2 3 22 2 2 2" xfId="6844" xr:uid="{2621803A-805D-4429-98E8-988CBCB3F949}"/>
    <cellStyle name="Normal 2 3 22 2 2 2 2" xfId="15486" xr:uid="{FA42432D-E627-4F1B-82BC-9BFDCB9E0B17}"/>
    <cellStyle name="Normal 2 3 22 2 2 2 2 2" xfId="35854" xr:uid="{A783A766-BAEC-43A6-9AB3-361E08900064}"/>
    <cellStyle name="Normal 2 3 22 2 2 2 3" xfId="22273" xr:uid="{8F642226-D60E-402F-B80C-4B815A82AC3E}"/>
    <cellStyle name="Normal 2 3 22 2 2 2 3 2" xfId="42641" xr:uid="{80F54F7F-882A-4468-B13D-F7A7D6A0CB2C}"/>
    <cellStyle name="Normal 2 3 22 2 2 2 4" xfId="29062" xr:uid="{9822F8FA-A0B3-4114-9B3D-FAD1BBDA8E88}"/>
    <cellStyle name="Normal 2 3 22 2 2 2 5" xfId="49430" xr:uid="{A3DD2C7A-44E1-4CF3-B1BD-531206B5BB9E}"/>
    <cellStyle name="Normal 2 3 22 2 2 3" xfId="12638" xr:uid="{2E8D05F5-EABA-4465-9939-06A2E16D8736}"/>
    <cellStyle name="Normal 2 3 22 2 2 3 2" xfId="33006" xr:uid="{0747FF28-D39B-4A35-8FB7-4A9616AD3A67}"/>
    <cellStyle name="Normal 2 3 22 2 2 4" xfId="19425" xr:uid="{EAD8A6F9-94FC-430E-BFE3-6959FC9A2346}"/>
    <cellStyle name="Normal 2 3 22 2 2 4 2" xfId="39793" xr:uid="{FB842D11-C5AB-42C7-8DA6-D5B7007346D8}"/>
    <cellStyle name="Normal 2 3 22 2 2 5" xfId="26214" xr:uid="{0222E6FD-D859-4BE3-A8BF-E12B25593FC1}"/>
    <cellStyle name="Normal 2 3 22 2 2 6" xfId="46582" xr:uid="{0BF9B859-1FEA-48AB-9DA8-F85EB0AECFBD}"/>
    <cellStyle name="Normal 2 3 22 2 2_Exec Drivers" xfId="9248" xr:uid="{D6B55137-9549-4AB4-833B-EF796131893D}"/>
    <cellStyle name="Normal 2 3 22 2 3" xfId="4708" xr:uid="{F3166411-2832-4BF2-874E-9474E74DEBEC}"/>
    <cellStyle name="Normal 2 3 22 2 3 2" xfId="7556" xr:uid="{A37B0380-AFBB-4EEC-9312-F38941FC718C}"/>
    <cellStyle name="Normal 2 3 22 2 3 2 2" xfId="16198" xr:uid="{D39E5D08-3C63-4AD4-9546-433911B15626}"/>
    <cellStyle name="Normal 2 3 22 2 3 2 2 2" xfId="36566" xr:uid="{FCE4B6B0-A882-44C1-AB84-C5A6D951AFC6}"/>
    <cellStyle name="Normal 2 3 22 2 3 2 3" xfId="22985" xr:uid="{03209EE9-487D-4CF4-A7D4-19DE9AA664C8}"/>
    <cellStyle name="Normal 2 3 22 2 3 2 3 2" xfId="43353" xr:uid="{2508BB01-2B19-47FE-A604-0FF766EBFBA9}"/>
    <cellStyle name="Normal 2 3 22 2 3 2 4" xfId="29774" xr:uid="{F01E53DE-2D73-4AEE-81A3-95269F90960F}"/>
    <cellStyle name="Normal 2 3 22 2 3 2 5" xfId="50142" xr:uid="{FBFA3395-29F0-496A-B8EE-6688377F1B8B}"/>
    <cellStyle name="Normal 2 3 22 2 3 3" xfId="13350" xr:uid="{95248B4D-3C0E-4C9F-82B2-7B7BBCD6A3E8}"/>
    <cellStyle name="Normal 2 3 22 2 3 3 2" xfId="33718" xr:uid="{B782F80B-FF92-4981-9688-DEFFF06AB82E}"/>
    <cellStyle name="Normal 2 3 22 2 3 4" xfId="20137" xr:uid="{9918A65B-4B3B-4560-96EF-8327775F2353}"/>
    <cellStyle name="Normal 2 3 22 2 3 4 2" xfId="40505" xr:uid="{594B254C-7236-4539-9DC6-00FFBC586A86}"/>
    <cellStyle name="Normal 2 3 22 2 3 5" xfId="26926" xr:uid="{B8A2DC37-3A4E-4E1E-B34A-DA5A776DB284}"/>
    <cellStyle name="Normal 2 3 22 2 3 6" xfId="47294" xr:uid="{AA766929-8F92-4709-A6CC-7244176C0D39}"/>
    <cellStyle name="Normal 2 3 22 2 4" xfId="3224" xr:uid="{FB11988F-745E-4252-AB24-22923318D511}"/>
    <cellStyle name="Normal 2 3 22 2 4 2" xfId="6132" xr:uid="{3A356C4A-672C-4FB9-9999-D9A67C36732B}"/>
    <cellStyle name="Normal 2 3 22 2 4 2 2" xfId="14774" xr:uid="{E94A4754-8A16-4F02-A5F0-557DE0FF2CC6}"/>
    <cellStyle name="Normal 2 3 22 2 4 2 2 2" xfId="35142" xr:uid="{9CEC0E91-7B06-4A82-A0BF-44A2C13C628E}"/>
    <cellStyle name="Normal 2 3 22 2 4 2 3" xfId="21561" xr:uid="{089BD41A-54CA-4FBD-9848-0B0DAE555F4E}"/>
    <cellStyle name="Normal 2 3 22 2 4 2 3 2" xfId="41929" xr:uid="{9F7AA1C3-7F1A-4BB4-A443-60FFAC1BADF7}"/>
    <cellStyle name="Normal 2 3 22 2 4 2 4" xfId="28350" xr:uid="{7F34C569-689E-404F-883A-D41188AA4698}"/>
    <cellStyle name="Normal 2 3 22 2 4 2 5" xfId="48718" xr:uid="{4C10ED7D-04DE-44DA-8FC7-D7840AF789AA}"/>
    <cellStyle name="Normal 2 3 22 2 4 3" xfId="11926" xr:uid="{4E168693-8A59-4AF4-92B5-9AA2DB0ED345}"/>
    <cellStyle name="Normal 2 3 22 2 4 3 2" xfId="32294" xr:uid="{B3042243-56A0-4AB7-8DE7-DAA3BB10AB04}"/>
    <cellStyle name="Normal 2 3 22 2 4 4" xfId="18713" xr:uid="{BE89A474-5CD0-455B-BECA-5EBFB2449025}"/>
    <cellStyle name="Normal 2 3 22 2 4 4 2" xfId="39081" xr:uid="{55E2D8B9-3065-4503-BEC0-6E08DDDD21B8}"/>
    <cellStyle name="Normal 2 3 22 2 4 5" xfId="25502" xr:uid="{0E2BCA7D-A7B2-46F4-9CCE-C9101903D2E0}"/>
    <cellStyle name="Normal 2 3 22 2 4 6" xfId="45870" xr:uid="{2085206B-312C-4115-87B7-6AE78D23E7E4}"/>
    <cellStyle name="Normal 2 3 22 2 5" xfId="5420" xr:uid="{3E25CEE4-072B-421C-AC23-7176410F2214}"/>
    <cellStyle name="Normal 2 3 22 2 5 2" xfId="14062" xr:uid="{F0F86E46-9B89-416F-B474-750B5EED1A6E}"/>
    <cellStyle name="Normal 2 3 22 2 5 2 2" xfId="34430" xr:uid="{3D4727C2-020D-41BC-BC69-3DE9CE4FD780}"/>
    <cellStyle name="Normal 2 3 22 2 5 3" xfId="20849" xr:uid="{DC1A6C23-FF5D-4E4B-9B6A-3AD29DB22510}"/>
    <cellStyle name="Normal 2 3 22 2 5 3 2" xfId="41217" xr:uid="{AA1B1B92-A31B-4DC8-B4FE-2FDC0631D354}"/>
    <cellStyle name="Normal 2 3 22 2 5 4" xfId="27638" xr:uid="{51B3A570-3224-4E42-B8CF-8CC598BF96E8}"/>
    <cellStyle name="Normal 2 3 22 2 5 5" xfId="48006" xr:uid="{107C9137-4B73-4D71-B65B-0A868D2BF56C}"/>
    <cellStyle name="Normal 2 3 22 2 6" xfId="2475" xr:uid="{BDEFFD42-F2F0-4915-AC31-4089318DD406}"/>
    <cellStyle name="Normal 2 3 22 2 6 2" xfId="11214" xr:uid="{75F5289B-23D0-4D1B-9CDD-F946D6DE6A34}"/>
    <cellStyle name="Normal 2 3 22 2 6 2 2" xfId="31582" xr:uid="{7084EA30-7466-49CC-A035-7906912E946B}"/>
    <cellStyle name="Normal 2 3 22 2 6 3" xfId="18001" xr:uid="{64A645D9-B4CA-4CBD-AA51-D7C175275338}"/>
    <cellStyle name="Normal 2 3 22 2 6 3 2" xfId="38369" xr:uid="{FE105B59-E034-43E4-B452-C7E9D643200D}"/>
    <cellStyle name="Normal 2 3 22 2 6 4" xfId="24790" xr:uid="{A86460AE-C127-4F42-99EB-67756C277143}"/>
    <cellStyle name="Normal 2 3 22 2 6 5" xfId="45158" xr:uid="{89EA558F-3C15-4F65-832A-ABAC52116033}"/>
    <cellStyle name="Normal 2 3 22 2 7" xfId="10446" xr:uid="{E5A7D780-7D25-4EAB-BBAB-6FC137835A32}"/>
    <cellStyle name="Normal 2 3 22 2 7 2" xfId="30814" xr:uid="{764E8AC9-4BCA-4FCE-8073-064ED032000E}"/>
    <cellStyle name="Normal 2 3 22 2 8" xfId="17233" xr:uid="{90F72E5F-BC1D-4898-8388-44120447C794}"/>
    <cellStyle name="Normal 2 3 22 2 8 2" xfId="37601" xr:uid="{8B0D43EE-AEF5-4ACC-97FA-7F284F0DE86C}"/>
    <cellStyle name="Normal 2 3 22 2 9" xfId="24022" xr:uid="{90F59D17-5F68-40FF-8FD0-91CC9F33A739}"/>
    <cellStyle name="Normal 2 3 22 2_Exec Drivers" xfId="8700" xr:uid="{3A0F9332-4073-4894-B3CF-0087EB2DF58A}"/>
    <cellStyle name="Normal 2 3 22 3" xfId="3703" xr:uid="{217AC0C4-D01F-4FD3-8F74-65F5B297F3E8}"/>
    <cellStyle name="Normal 2 3 22 3 2" xfId="6587" xr:uid="{095849BD-F680-4F7E-A5BF-A69C75EF42BA}"/>
    <cellStyle name="Normal 2 3 22 3 2 2" xfId="15229" xr:uid="{71469BF3-1F02-4FD6-8741-1FC55A912639}"/>
    <cellStyle name="Normal 2 3 22 3 2 2 2" xfId="35597" xr:uid="{3F4F40C3-022E-4449-B127-B6056C785343}"/>
    <cellStyle name="Normal 2 3 22 3 2 3" xfId="22016" xr:uid="{7C9468EE-C99C-4346-A448-326DA962B042}"/>
    <cellStyle name="Normal 2 3 22 3 2 3 2" xfId="42384" xr:uid="{543692D8-9DC5-4B9D-9513-AE71490E25C4}"/>
    <cellStyle name="Normal 2 3 22 3 2 4" xfId="28805" xr:uid="{D742F1BA-3E6F-4B65-A3A4-755F4963D2A4}"/>
    <cellStyle name="Normal 2 3 22 3 2 5" xfId="49173" xr:uid="{C6B8F497-6C31-4D9B-AAAF-507B0CCFE440}"/>
    <cellStyle name="Normal 2 3 22 3 3" xfId="12381" xr:uid="{50DC50ED-80A9-4AC7-8D78-F322152309C5}"/>
    <cellStyle name="Normal 2 3 22 3 3 2" xfId="32749" xr:uid="{50A49653-785A-40FD-A355-C0F6F2C071AC}"/>
    <cellStyle name="Normal 2 3 22 3 4" xfId="19168" xr:uid="{DB89DE33-EC68-4784-BA9C-B6C455585D7A}"/>
    <cellStyle name="Normal 2 3 22 3 4 2" xfId="39536" xr:uid="{C00EB4BB-67B5-4994-9CC1-8644EDB30C60}"/>
    <cellStyle name="Normal 2 3 22 3 5" xfId="25957" xr:uid="{953F6D0F-3A4F-420D-840F-FDC072A286E0}"/>
    <cellStyle name="Normal 2 3 22 3 6" xfId="46325" xr:uid="{B3FF5A55-FF33-465F-8516-BC7194129BEA}"/>
    <cellStyle name="Normal 2 3 22 3_Exec Drivers" xfId="9115" xr:uid="{57F9A03C-68A1-4B1E-960C-07CBC562ED05}"/>
    <cellStyle name="Normal 2 3 22 4" xfId="4451" xr:uid="{B4E8BA18-B690-4637-9F32-379E051CCC1F}"/>
    <cellStyle name="Normal 2 3 22 4 2" xfId="7299" xr:uid="{3EBC0170-07B5-46D3-961C-2AA2E900DE76}"/>
    <cellStyle name="Normal 2 3 22 4 2 2" xfId="15941" xr:uid="{04A33B6D-0C19-4345-8072-C09314762572}"/>
    <cellStyle name="Normal 2 3 22 4 2 2 2" xfId="36309" xr:uid="{CE0A36DA-DAB0-43EF-8DBF-98CCDAB937B9}"/>
    <cellStyle name="Normal 2 3 22 4 2 3" xfId="22728" xr:uid="{134E3DB7-1AEE-46E1-A707-92DF74EFF1D3}"/>
    <cellStyle name="Normal 2 3 22 4 2 3 2" xfId="43096" xr:uid="{7268DBB1-F236-4F09-AB1D-B2934991C8CA}"/>
    <cellStyle name="Normal 2 3 22 4 2 4" xfId="29517" xr:uid="{19EE2E49-66F7-4EAD-9D69-2217C0AE180B}"/>
    <cellStyle name="Normal 2 3 22 4 2 5" xfId="49885" xr:uid="{7641866F-F195-42B5-A505-0604840F0B5F}"/>
    <cellStyle name="Normal 2 3 22 4 3" xfId="13093" xr:uid="{FCF5B81C-D01E-44D5-9177-244BF0D0D0A3}"/>
    <cellStyle name="Normal 2 3 22 4 3 2" xfId="33461" xr:uid="{C87C8155-A5FB-438B-B1CA-25D455D96ABE}"/>
    <cellStyle name="Normal 2 3 22 4 4" xfId="19880" xr:uid="{22F14B3D-DD33-4610-A8B6-13C2423EA1E8}"/>
    <cellStyle name="Normal 2 3 22 4 4 2" xfId="40248" xr:uid="{676B437A-5E7A-43C0-AB29-E92D1C855FDD}"/>
    <cellStyle name="Normal 2 3 22 4 5" xfId="26669" xr:uid="{C1BDE0C6-596F-4DF1-ACB1-80FD2E9EE3B3}"/>
    <cellStyle name="Normal 2 3 22 4 6" xfId="47037" xr:uid="{25958DAA-B5CC-4C3E-BC5C-40259A59FE58}"/>
    <cellStyle name="Normal 2 3 22 5" xfId="2955" xr:uid="{2568E5B4-30D7-473A-8623-444A64C7E1C1}"/>
    <cellStyle name="Normal 2 3 22 5 2" xfId="5875" xr:uid="{6C37EB51-EA92-4BD4-BEBF-F2C03DEA3A22}"/>
    <cellStyle name="Normal 2 3 22 5 2 2" xfId="14517" xr:uid="{7426F1A2-0D08-485C-BAC4-0C3339046A1B}"/>
    <cellStyle name="Normal 2 3 22 5 2 2 2" xfId="34885" xr:uid="{B7162593-E6A2-4E0F-A64B-7C2340DCC4C1}"/>
    <cellStyle name="Normal 2 3 22 5 2 3" xfId="21304" xr:uid="{72E8E0A5-7569-4C48-B142-8A5743F20F00}"/>
    <cellStyle name="Normal 2 3 22 5 2 3 2" xfId="41672" xr:uid="{FE2C619E-1837-42AA-93B4-70263EB3E13D}"/>
    <cellStyle name="Normal 2 3 22 5 2 4" xfId="28093" xr:uid="{D591947B-1844-42C8-9EFB-B86749663440}"/>
    <cellStyle name="Normal 2 3 22 5 2 5" xfId="48461" xr:uid="{7F33F766-44BF-4B4C-8D52-3C95AED7BAB3}"/>
    <cellStyle name="Normal 2 3 22 5 3" xfId="11669" xr:uid="{EC0DED1D-6271-4038-8415-C24F2DD1BBAA}"/>
    <cellStyle name="Normal 2 3 22 5 3 2" xfId="32037" xr:uid="{E7CE7701-4ECD-4C3B-A6D5-FA202B6364B7}"/>
    <cellStyle name="Normal 2 3 22 5 4" xfId="18456" xr:uid="{88B77F87-7D8F-45C4-B5DA-FC2DAFB2F8ED}"/>
    <cellStyle name="Normal 2 3 22 5 4 2" xfId="38824" xr:uid="{F5BDFA52-E442-4BBB-B79D-AA0A9BFFD665}"/>
    <cellStyle name="Normal 2 3 22 5 5" xfId="25245" xr:uid="{AFBFDEDE-2310-45AC-ABAC-FD9E85CE9863}"/>
    <cellStyle name="Normal 2 3 22 5 6" xfId="45613" xr:uid="{C60BBD5B-5F3F-438B-8FFB-3D2421BD4F35}"/>
    <cellStyle name="Normal 2 3 22 6" xfId="5163" xr:uid="{AEE253C4-3340-459C-8731-1E708D54C5F5}"/>
    <cellStyle name="Normal 2 3 22 6 2" xfId="13805" xr:uid="{D0929734-3E57-4388-B8D7-5BBCD00EA54A}"/>
    <cellStyle name="Normal 2 3 22 6 2 2" xfId="34173" xr:uid="{CE89CA65-A25B-486F-8038-20CBCD44C85F}"/>
    <cellStyle name="Normal 2 3 22 6 3" xfId="20592" xr:uid="{539A5486-1D95-4935-B4FF-F74D4AA222DF}"/>
    <cellStyle name="Normal 2 3 22 6 3 2" xfId="40960" xr:uid="{4C1AB074-FF85-4455-817C-E05A57E63DEA}"/>
    <cellStyle name="Normal 2 3 22 6 4" xfId="27381" xr:uid="{CF7444DC-DDEA-4E35-A9B7-49B6CDA1A64F}"/>
    <cellStyle name="Normal 2 3 22 6 5" xfId="47749" xr:uid="{41F0BB55-0CB9-460A-8BA3-BC3BCAB1BAF8}"/>
    <cellStyle name="Normal 2 3 22 7" xfId="2094" xr:uid="{5C768D87-C434-47DE-98A7-DBC74C27C3BA}"/>
    <cellStyle name="Normal 2 3 22 7 2" xfId="10957" xr:uid="{A88582C7-62E4-4B8D-82CD-66671BD77F68}"/>
    <cellStyle name="Normal 2 3 22 7 2 2" xfId="31325" xr:uid="{7D887051-0DF1-4BF5-87C3-2912D9437064}"/>
    <cellStyle name="Normal 2 3 22 7 3" xfId="17744" xr:uid="{11AE121C-3B06-472E-8D2F-F2D2BC880912}"/>
    <cellStyle name="Normal 2 3 22 7 3 2" xfId="38112" xr:uid="{9CE3B9A5-B1B8-417B-A16B-860E6D75062F}"/>
    <cellStyle name="Normal 2 3 22 7 4" xfId="24533" xr:uid="{DEECFD50-B68F-4398-B692-CA42A10152A5}"/>
    <cellStyle name="Normal 2 3 22 7 5" xfId="44901" xr:uid="{928007CF-8346-4270-81B6-3F10075BF2E8}"/>
    <cellStyle name="Normal 2 3 22 8" xfId="9862" xr:uid="{BC2C50BB-EA72-4165-BD5A-79146323E2B5}"/>
    <cellStyle name="Normal 2 3 22 8 2" xfId="30230" xr:uid="{68DE4F55-DFDD-4209-A115-E96E897EE385}"/>
    <cellStyle name="Normal 2 3 22 9" xfId="16650" xr:uid="{D5BA4EFF-6C2D-4D11-A327-CD123862AA2C}"/>
    <cellStyle name="Normal 2 3 22 9 2" xfId="37018" xr:uid="{A23DDFF5-9273-43BD-A2F2-7D0A544ACA0D}"/>
    <cellStyle name="Normal 2 3 22_Exec Drivers" xfId="8132" xr:uid="{F1C75316-3196-4926-A5B8-F97E069F05CF}"/>
    <cellStyle name="Normal 2 3 23" xfId="302" xr:uid="{D6989B61-333A-413E-B615-792E65935715}"/>
    <cellStyle name="Normal 2 3 23 10" xfId="23446" xr:uid="{F6F65EC3-A2E6-4756-87BE-A5168DD2C789}"/>
    <cellStyle name="Normal 2 3 23 11" xfId="43814" xr:uid="{EA2F8868-AF54-42D3-B63D-FF416859F416}"/>
    <cellStyle name="Normal 2 3 23 2" xfId="1537" xr:uid="{D483753C-0802-4E1F-9C29-C2E887C9D649}"/>
    <cellStyle name="Normal 2 3 23 2 10" xfId="44397" xr:uid="{52713A65-9E39-4B68-8410-B9C760E28098}"/>
    <cellStyle name="Normal 2 3 23 2 2" xfId="3965" xr:uid="{4F2105E3-4B62-40DA-8CAE-23C8A542605F}"/>
    <cellStyle name="Normal 2 3 23 2 2 2" xfId="6837" xr:uid="{B5DE7786-CC90-4557-A1C2-1903D6EB9EBF}"/>
    <cellStyle name="Normal 2 3 23 2 2 2 2" xfId="15479" xr:uid="{6D2E7383-9DE6-4F5E-8901-9AA90504A505}"/>
    <cellStyle name="Normal 2 3 23 2 2 2 2 2" xfId="35847" xr:uid="{2E72656B-AE1A-409E-B73D-C9EE08BB52FC}"/>
    <cellStyle name="Normal 2 3 23 2 2 2 3" xfId="22266" xr:uid="{330AE01B-95D4-4C2F-A11E-DBA9B37E8989}"/>
    <cellStyle name="Normal 2 3 23 2 2 2 3 2" xfId="42634" xr:uid="{6223FCCB-2876-45EF-B418-A3883699D3A2}"/>
    <cellStyle name="Normal 2 3 23 2 2 2 4" xfId="29055" xr:uid="{AD4FB5D9-2C5A-4D5E-8354-5B42E19D768F}"/>
    <cellStyle name="Normal 2 3 23 2 2 2 5" xfId="49423" xr:uid="{435961BD-5AE4-4D2B-B26D-CC27FCFEC18D}"/>
    <cellStyle name="Normal 2 3 23 2 2 3" xfId="12631" xr:uid="{F45CD51F-AD48-473A-A95C-7A5608F54316}"/>
    <cellStyle name="Normal 2 3 23 2 2 3 2" xfId="32999" xr:uid="{97BC3EB0-5EBF-4347-9A17-B46C20F76CFB}"/>
    <cellStyle name="Normal 2 3 23 2 2 4" xfId="19418" xr:uid="{7BA0014F-CCBC-4C8C-A940-DE78574D54CE}"/>
    <cellStyle name="Normal 2 3 23 2 2 4 2" xfId="39786" xr:uid="{6B4F76CC-76C5-40BF-8043-34A0F4D278E5}"/>
    <cellStyle name="Normal 2 3 23 2 2 5" xfId="26207" xr:uid="{AAB6853D-095B-4624-ABAE-7F364EF2800B}"/>
    <cellStyle name="Normal 2 3 23 2 2 6" xfId="46575" xr:uid="{54953BFB-7F8A-4C49-830E-EAE8EBFBD007}"/>
    <cellStyle name="Normal 2 3 23 2 2_Exec Drivers" xfId="8113" xr:uid="{872502F4-E707-41B2-82FD-B8D5C89F2D39}"/>
    <cellStyle name="Normal 2 3 23 2 3" xfId="4701" xr:uid="{28271C53-7286-47D8-AC77-031C241D78EA}"/>
    <cellStyle name="Normal 2 3 23 2 3 2" xfId="7549" xr:uid="{DA039088-C54B-4ACA-BF89-3B683221EB74}"/>
    <cellStyle name="Normal 2 3 23 2 3 2 2" xfId="16191" xr:uid="{D8E00E0B-583A-4F3B-9684-279DF41B525F}"/>
    <cellStyle name="Normal 2 3 23 2 3 2 2 2" xfId="36559" xr:uid="{A18B4424-6AB1-49E6-A0BB-CEE932C4C897}"/>
    <cellStyle name="Normal 2 3 23 2 3 2 3" xfId="22978" xr:uid="{7B6BAEC8-E271-4318-903B-4476E60FCB7C}"/>
    <cellStyle name="Normal 2 3 23 2 3 2 3 2" xfId="43346" xr:uid="{CD39B702-F310-4659-AAB0-E8421FEFEFBC}"/>
    <cellStyle name="Normal 2 3 23 2 3 2 4" xfId="29767" xr:uid="{C06DDC16-B4C5-41D6-96C4-1D770B5224B3}"/>
    <cellStyle name="Normal 2 3 23 2 3 2 5" xfId="50135" xr:uid="{FA0007BD-F531-4F2A-954C-618890C78346}"/>
    <cellStyle name="Normal 2 3 23 2 3 3" xfId="13343" xr:uid="{572508BA-F2A5-49A5-98C2-C5F00A568A66}"/>
    <cellStyle name="Normal 2 3 23 2 3 3 2" xfId="33711" xr:uid="{FB6065D4-D5EA-471B-8453-C19876548AF2}"/>
    <cellStyle name="Normal 2 3 23 2 3 4" xfId="20130" xr:uid="{550441F8-E80D-4DB3-91AC-D1557ED86714}"/>
    <cellStyle name="Normal 2 3 23 2 3 4 2" xfId="40498" xr:uid="{1D08EFD1-BBD6-448A-80E0-186F67536FF8}"/>
    <cellStyle name="Normal 2 3 23 2 3 5" xfId="26919" xr:uid="{EADAC036-5B01-41BC-A6E2-79C06589EE38}"/>
    <cellStyle name="Normal 2 3 23 2 3 6" xfId="47287" xr:uid="{BF29FAD8-18E7-4959-BC13-425FD84D523A}"/>
    <cellStyle name="Normal 2 3 23 2 4" xfId="3217" xr:uid="{EA898AE6-F31E-4487-8C41-9EB200693C96}"/>
    <cellStyle name="Normal 2 3 23 2 4 2" xfId="6125" xr:uid="{D738E210-001C-4603-AC39-9C7353D3217E}"/>
    <cellStyle name="Normal 2 3 23 2 4 2 2" xfId="14767" xr:uid="{4C99EF02-AD01-4546-BF3A-E5EE6654D881}"/>
    <cellStyle name="Normal 2 3 23 2 4 2 2 2" xfId="35135" xr:uid="{E73C96DD-D72A-4ED7-855F-B5F9BC8F2D6D}"/>
    <cellStyle name="Normal 2 3 23 2 4 2 3" xfId="21554" xr:uid="{3F09354D-0B08-4883-A0F8-58AB77A992DA}"/>
    <cellStyle name="Normal 2 3 23 2 4 2 3 2" xfId="41922" xr:uid="{B28A5CA0-5AB8-420A-9878-48C9E65508FE}"/>
    <cellStyle name="Normal 2 3 23 2 4 2 4" xfId="28343" xr:uid="{3B0D595C-9658-49BD-927F-7472C74659CC}"/>
    <cellStyle name="Normal 2 3 23 2 4 2 5" xfId="48711" xr:uid="{A5FF58FF-E78B-4A59-B5FA-B6A21CA202D0}"/>
    <cellStyle name="Normal 2 3 23 2 4 3" xfId="11919" xr:uid="{28BDA222-247B-477B-821B-DC9B849F08B3}"/>
    <cellStyle name="Normal 2 3 23 2 4 3 2" xfId="32287" xr:uid="{E3F8D631-AC53-4804-B142-601DBD92C6F0}"/>
    <cellStyle name="Normal 2 3 23 2 4 4" xfId="18706" xr:uid="{29DC3111-305A-4A60-9DE1-529B8150A63B}"/>
    <cellStyle name="Normal 2 3 23 2 4 4 2" xfId="39074" xr:uid="{FDC35474-5F98-40BF-A63F-98937F5A501D}"/>
    <cellStyle name="Normal 2 3 23 2 4 5" xfId="25495" xr:uid="{6FA376AC-56A3-4CA9-BA86-21A327A601FF}"/>
    <cellStyle name="Normal 2 3 23 2 4 6" xfId="45863" xr:uid="{276DC68D-DB8F-4868-BBAE-2FE939CC9B7A}"/>
    <cellStyle name="Normal 2 3 23 2 5" xfId="5413" xr:uid="{83CE1507-60C0-4884-8491-A4C940F7FC3C}"/>
    <cellStyle name="Normal 2 3 23 2 5 2" xfId="14055" xr:uid="{E976C67D-3EC0-4E26-9EB3-4945E1DFAF87}"/>
    <cellStyle name="Normal 2 3 23 2 5 2 2" xfId="34423" xr:uid="{703D7F0F-1307-4ADD-A3D0-A07A3E71ED4C}"/>
    <cellStyle name="Normal 2 3 23 2 5 3" xfId="20842" xr:uid="{EFB4DD12-6BAC-4E11-B0C3-368F9AD05D97}"/>
    <cellStyle name="Normal 2 3 23 2 5 3 2" xfId="41210" xr:uid="{0ACE372E-0A3A-43DE-A618-261546BF1DFD}"/>
    <cellStyle name="Normal 2 3 23 2 5 4" xfId="27631" xr:uid="{84B69066-9DC7-4BE8-8173-4E0B7D155539}"/>
    <cellStyle name="Normal 2 3 23 2 5 5" xfId="47999" xr:uid="{11B085B6-6571-4841-8F13-43B63487080E}"/>
    <cellStyle name="Normal 2 3 23 2 6" xfId="2468" xr:uid="{84371A50-8C9A-4B5D-AE0F-CB08E6EEB352}"/>
    <cellStyle name="Normal 2 3 23 2 6 2" xfId="11207" xr:uid="{886EC102-A799-40A3-8E2D-1437B7031009}"/>
    <cellStyle name="Normal 2 3 23 2 6 2 2" xfId="31575" xr:uid="{D7A685DD-4B1C-4ED0-9751-96E5AA2CBCB6}"/>
    <cellStyle name="Normal 2 3 23 2 6 3" xfId="17994" xr:uid="{9D77294E-84D8-47F4-A213-9169719B7177}"/>
    <cellStyle name="Normal 2 3 23 2 6 3 2" xfId="38362" xr:uid="{B2DD45EF-D6C0-4A6A-AF9C-008F1779CCD6}"/>
    <cellStyle name="Normal 2 3 23 2 6 4" xfId="24783" xr:uid="{E43666E9-766B-4F88-9437-BFAD734930E6}"/>
    <cellStyle name="Normal 2 3 23 2 6 5" xfId="45151" xr:uid="{1EAFD662-66CC-4370-B774-2C17EDF30A5C}"/>
    <cellStyle name="Normal 2 3 23 2 7" xfId="10453" xr:uid="{BF1ED01D-EC1D-49FB-9691-3E4E7E2625AA}"/>
    <cellStyle name="Normal 2 3 23 2 7 2" xfId="30821" xr:uid="{81236D6A-5A74-466C-BB40-F9C7B9BBB47C}"/>
    <cellStyle name="Normal 2 3 23 2 8" xfId="17240" xr:uid="{D8C5C83E-5ACE-4C2B-A60D-D1661057C89D}"/>
    <cellStyle name="Normal 2 3 23 2 8 2" xfId="37608" xr:uid="{4F38EB23-566B-4A8B-BEF9-0F4241C7DC26}"/>
    <cellStyle name="Normal 2 3 23 2 9" xfId="24029" xr:uid="{551B295B-85C9-41FC-9AF1-F1929BFD5948}"/>
    <cellStyle name="Normal 2 3 23 2_Exec Drivers" xfId="9227" xr:uid="{DDFF6FA3-BD06-4255-ADAE-FFDD3F6B7A0F}"/>
    <cellStyle name="Normal 2 3 23 3" xfId="3704" xr:uid="{5352CDEA-AA74-47BA-A948-95FE22088FB6}"/>
    <cellStyle name="Normal 2 3 23 3 2" xfId="6588" xr:uid="{406D104E-3D36-45B1-A696-33EF1AB787EB}"/>
    <cellStyle name="Normal 2 3 23 3 2 2" xfId="15230" xr:uid="{B0725E49-DC9D-467D-AD04-F2686056FC07}"/>
    <cellStyle name="Normal 2 3 23 3 2 2 2" xfId="35598" xr:uid="{24D6270E-B799-4C91-9D54-330054ED15B4}"/>
    <cellStyle name="Normal 2 3 23 3 2 3" xfId="22017" xr:uid="{72E1533D-A5F6-4B31-8F7C-B8EC806E05D1}"/>
    <cellStyle name="Normal 2 3 23 3 2 3 2" xfId="42385" xr:uid="{4139608D-B48E-457F-ACB2-9CC608FD20B8}"/>
    <cellStyle name="Normal 2 3 23 3 2 4" xfId="28806" xr:uid="{C8A00AB8-4FE4-4BC0-A469-DB410F54B14A}"/>
    <cellStyle name="Normal 2 3 23 3 2 5" xfId="49174" xr:uid="{34CCDFF0-4D55-48B9-8516-693D5C88EBC0}"/>
    <cellStyle name="Normal 2 3 23 3 3" xfId="12382" xr:uid="{BC604413-901E-481A-8464-A13B7638725D}"/>
    <cellStyle name="Normal 2 3 23 3 3 2" xfId="32750" xr:uid="{C3CD2808-0DFA-4A78-894E-77BD20D51502}"/>
    <cellStyle name="Normal 2 3 23 3 4" xfId="19169" xr:uid="{9E46ADB9-F610-4FA4-8FA3-D779D6F75F7D}"/>
    <cellStyle name="Normal 2 3 23 3 4 2" xfId="39537" xr:uid="{177778E0-194E-49FA-8A60-1B9C9E85F652}"/>
    <cellStyle name="Normal 2 3 23 3 5" xfId="25958" xr:uid="{9AA62778-807B-433A-9588-B844F1AC4039}"/>
    <cellStyle name="Normal 2 3 23 3 6" xfId="46326" xr:uid="{7A99C195-C6BE-47AC-9140-F23FDAF783D0}"/>
    <cellStyle name="Normal 2 3 23 3_Exec Drivers" xfId="8653" xr:uid="{293998F1-F2A9-4ADC-945A-6FAC71F7DF8F}"/>
    <cellStyle name="Normal 2 3 23 4" xfId="4452" xr:uid="{C14CE116-A7FA-46EC-A6AA-6DE9DB9E9919}"/>
    <cellStyle name="Normal 2 3 23 4 2" xfId="7300" xr:uid="{BAF28E64-DB79-403C-BEDB-A0A3DB544F8D}"/>
    <cellStyle name="Normal 2 3 23 4 2 2" xfId="15942" xr:uid="{F054392F-3F50-4FF8-A19F-B434959C64A6}"/>
    <cellStyle name="Normal 2 3 23 4 2 2 2" xfId="36310" xr:uid="{9CA8A6D0-F8B5-4149-982C-AAE6A71C1C39}"/>
    <cellStyle name="Normal 2 3 23 4 2 3" xfId="22729" xr:uid="{016093E1-5043-4CBC-9C90-7F91234A4A41}"/>
    <cellStyle name="Normal 2 3 23 4 2 3 2" xfId="43097" xr:uid="{4852D565-B293-438A-8F03-699E6B80BCB5}"/>
    <cellStyle name="Normal 2 3 23 4 2 4" xfId="29518" xr:uid="{87C9F93A-8C31-41BF-B363-363668AC83E6}"/>
    <cellStyle name="Normal 2 3 23 4 2 5" xfId="49886" xr:uid="{403F38F3-564B-42D1-B785-E3366A2DF55C}"/>
    <cellStyle name="Normal 2 3 23 4 3" xfId="13094" xr:uid="{1AC4D9A3-1C3E-430E-BA3E-CCA092A1C6A1}"/>
    <cellStyle name="Normal 2 3 23 4 3 2" xfId="33462" xr:uid="{15A8B0C7-5A0C-4AB3-B538-17D57EE20946}"/>
    <cellStyle name="Normal 2 3 23 4 4" xfId="19881" xr:uid="{F33AC6E0-C9B5-445B-80CE-B7143AB2A8B9}"/>
    <cellStyle name="Normal 2 3 23 4 4 2" xfId="40249" xr:uid="{3083296A-8FB2-48EE-9DEE-C7AABFE9A51D}"/>
    <cellStyle name="Normal 2 3 23 4 5" xfId="26670" xr:uid="{1ED38B55-E196-4A9B-8617-7A12DDBF197E}"/>
    <cellStyle name="Normal 2 3 23 4 6" xfId="47038" xr:uid="{E6DCBD81-E68D-44AD-8F89-3C96D3618798}"/>
    <cellStyle name="Normal 2 3 23 5" xfId="2956" xr:uid="{80ECCD96-2E7C-4A7B-8000-A3508B989538}"/>
    <cellStyle name="Normal 2 3 23 5 2" xfId="5876" xr:uid="{B008EC42-8134-4393-A3C4-3A0E0DA2C15A}"/>
    <cellStyle name="Normal 2 3 23 5 2 2" xfId="14518" xr:uid="{B42626B9-D2C2-47D1-846F-732FCE4DE987}"/>
    <cellStyle name="Normal 2 3 23 5 2 2 2" xfId="34886" xr:uid="{68FA1896-6AB2-49C3-9EB6-5013AB6A104A}"/>
    <cellStyle name="Normal 2 3 23 5 2 3" xfId="21305" xr:uid="{074E4AFC-62D1-489A-AD13-2671EC2A5626}"/>
    <cellStyle name="Normal 2 3 23 5 2 3 2" xfId="41673" xr:uid="{D51A992F-7201-4658-BFDF-A8A04C66E1E7}"/>
    <cellStyle name="Normal 2 3 23 5 2 4" xfId="28094" xr:uid="{8C6F22C3-FEF7-45F2-8969-12F61EBA67E2}"/>
    <cellStyle name="Normal 2 3 23 5 2 5" xfId="48462" xr:uid="{135F869F-AD72-487C-A5E0-4511F2CCEF74}"/>
    <cellStyle name="Normal 2 3 23 5 3" xfId="11670" xr:uid="{196EB13C-7AE4-4954-AE8D-D8F5509762D4}"/>
    <cellStyle name="Normal 2 3 23 5 3 2" xfId="32038" xr:uid="{9530675D-D04E-4AE2-AF84-7BB9832C29E4}"/>
    <cellStyle name="Normal 2 3 23 5 4" xfId="18457" xr:uid="{C26760D9-36AC-49D3-B44D-819E588D6201}"/>
    <cellStyle name="Normal 2 3 23 5 4 2" xfId="38825" xr:uid="{92861B8A-3703-4102-A4E7-CD77489B20C7}"/>
    <cellStyle name="Normal 2 3 23 5 5" xfId="25246" xr:uid="{0204B583-1C43-43B5-AF88-A6D8AE2EC522}"/>
    <cellStyle name="Normal 2 3 23 5 6" xfId="45614" xr:uid="{4B621BDF-8027-4E12-A990-BD37B72C7F98}"/>
    <cellStyle name="Normal 2 3 23 6" xfId="5164" xr:uid="{E016157E-AA45-4553-BDB9-D7E6EDBCE763}"/>
    <cellStyle name="Normal 2 3 23 6 2" xfId="13806" xr:uid="{ABEB34A7-3FC4-42FE-ACFE-9F1797F205EA}"/>
    <cellStyle name="Normal 2 3 23 6 2 2" xfId="34174" xr:uid="{7F954DCF-3CF3-4D3F-B8DA-AB9247FD9F58}"/>
    <cellStyle name="Normal 2 3 23 6 3" xfId="20593" xr:uid="{4681D572-2BF5-4D04-A7A1-A147D5B6B244}"/>
    <cellStyle name="Normal 2 3 23 6 3 2" xfId="40961" xr:uid="{E634F6E5-44A6-4C14-B962-7E42624F7A9E}"/>
    <cellStyle name="Normal 2 3 23 6 4" xfId="27382" xr:uid="{60AC9E4A-DAE3-4E5B-857B-457F3708BD02}"/>
    <cellStyle name="Normal 2 3 23 6 5" xfId="47750" xr:uid="{ABD63ECB-7CCB-4600-A83B-EF4D76F11DDD}"/>
    <cellStyle name="Normal 2 3 23 7" xfId="2095" xr:uid="{BAEEE8E2-F54D-4959-9B34-F7396E82B650}"/>
    <cellStyle name="Normal 2 3 23 7 2" xfId="10958" xr:uid="{556DFCFC-C0B4-43AE-836B-29FB04261CBA}"/>
    <cellStyle name="Normal 2 3 23 7 2 2" xfId="31326" xr:uid="{5A69C58F-74FC-47C7-80F4-F8478B531B07}"/>
    <cellStyle name="Normal 2 3 23 7 3" xfId="17745" xr:uid="{C3D7AAF2-A090-42B1-93D8-17E8AA6966DC}"/>
    <cellStyle name="Normal 2 3 23 7 3 2" xfId="38113" xr:uid="{7F6F04AE-233B-440D-8EED-62ED205A0950}"/>
    <cellStyle name="Normal 2 3 23 7 4" xfId="24534" xr:uid="{4C7EFAF5-D03D-4667-8F9E-9685D76DD79A}"/>
    <cellStyle name="Normal 2 3 23 7 5" xfId="44902" xr:uid="{467149E1-B784-4B9B-8820-33CCA4505D1F}"/>
    <cellStyle name="Normal 2 3 23 8" xfId="9869" xr:uid="{94A9C414-FB1C-4D25-959C-2BBE9F69EE2B}"/>
    <cellStyle name="Normal 2 3 23 8 2" xfId="30237" xr:uid="{B71121D6-3DFD-4377-AC9E-D78B9620812E}"/>
    <cellStyle name="Normal 2 3 23 9" xfId="16657" xr:uid="{B06637F1-7D0B-4663-8464-C4C05C85C6D2}"/>
    <cellStyle name="Normal 2 3 23 9 2" xfId="37025" xr:uid="{C9EDFD64-5516-4980-9D14-1471B1C50DD1}"/>
    <cellStyle name="Normal 2 3 23_Exec Drivers" xfId="9140" xr:uid="{7823EDBB-DD95-4CB6-AD7D-725E58CC454A}"/>
    <cellStyle name="Normal 2 3 24" xfId="315" xr:uid="{3E838AE6-501F-4B31-9F7F-7873C62D0D9C}"/>
    <cellStyle name="Normal 2 3 24 10" xfId="23453" xr:uid="{948DE19F-195B-40CF-B63E-4804888F6245}"/>
    <cellStyle name="Normal 2 3 24 11" xfId="43821" xr:uid="{F26928E6-5B7A-4D0F-AFA0-E7E1350151B0}"/>
    <cellStyle name="Normal 2 3 24 2" xfId="1544" xr:uid="{A67EE3B6-AEEC-44D2-B88D-4F16C824F61E}"/>
    <cellStyle name="Normal 2 3 24 2 10" xfId="44404" xr:uid="{668A7F72-85B0-48BA-9A11-281748B58E5C}"/>
    <cellStyle name="Normal 2 3 24 2 2" xfId="3958" xr:uid="{2891C792-12A5-40BB-A97F-196349661D1C}"/>
    <cellStyle name="Normal 2 3 24 2 2 2" xfId="6830" xr:uid="{5291178B-172E-4558-9ABE-B4F23E02A74D}"/>
    <cellStyle name="Normal 2 3 24 2 2 2 2" xfId="15472" xr:uid="{E22DFC8B-F045-4964-84AB-8B1CE0AF703C}"/>
    <cellStyle name="Normal 2 3 24 2 2 2 2 2" xfId="35840" xr:uid="{88768259-0DEE-4C03-BFE4-788BC30E727D}"/>
    <cellStyle name="Normal 2 3 24 2 2 2 3" xfId="22259" xr:uid="{6DB5D04A-DA34-44B7-A6F4-B3C8A7034A5D}"/>
    <cellStyle name="Normal 2 3 24 2 2 2 3 2" xfId="42627" xr:uid="{0D415826-6258-45C5-99E9-DA9DA2A63A85}"/>
    <cellStyle name="Normal 2 3 24 2 2 2 4" xfId="29048" xr:uid="{537A813C-03AA-4AA2-9632-AD300BE48B84}"/>
    <cellStyle name="Normal 2 3 24 2 2 2 5" xfId="49416" xr:uid="{C20CE7EB-B879-4D37-AA51-7B65971C3394}"/>
    <cellStyle name="Normal 2 3 24 2 2 3" xfId="12624" xr:uid="{2122BA77-C21D-4E3B-8490-B9B351366893}"/>
    <cellStyle name="Normal 2 3 24 2 2 3 2" xfId="32992" xr:uid="{F702AEF8-63C6-4CCE-8F0B-C8D2F3399977}"/>
    <cellStyle name="Normal 2 3 24 2 2 4" xfId="19411" xr:uid="{9B1AE380-8CF6-4C38-9BC2-AC4D10D25995}"/>
    <cellStyle name="Normal 2 3 24 2 2 4 2" xfId="39779" xr:uid="{5AA73465-FCCC-4AA5-A935-498902F2530D}"/>
    <cellStyle name="Normal 2 3 24 2 2 5" xfId="26200" xr:uid="{1D782E9F-51B8-4B39-9122-472ECF817E13}"/>
    <cellStyle name="Normal 2 3 24 2 2 6" xfId="46568" xr:uid="{4CD484A6-B102-43A4-8510-F525D298DC86}"/>
    <cellStyle name="Normal 2 3 24 2 2_Exec Drivers" xfId="2357" xr:uid="{88B31BE5-764D-4F48-83D8-A58C90C2D81A}"/>
    <cellStyle name="Normal 2 3 24 2 3" xfId="4694" xr:uid="{018ABF0F-7588-4827-ABE6-268725D9C39E}"/>
    <cellStyle name="Normal 2 3 24 2 3 2" xfId="7542" xr:uid="{B57490D5-C6F6-4F1E-97B5-10F923630D68}"/>
    <cellStyle name="Normal 2 3 24 2 3 2 2" xfId="16184" xr:uid="{BFDD8251-DB45-4219-AE37-975CE7043E38}"/>
    <cellStyle name="Normal 2 3 24 2 3 2 2 2" xfId="36552" xr:uid="{B03B5B3B-2670-484F-ADC5-9264CDC4A9CE}"/>
    <cellStyle name="Normal 2 3 24 2 3 2 3" xfId="22971" xr:uid="{D90A9432-D89D-4644-B6BA-843DA075CADE}"/>
    <cellStyle name="Normal 2 3 24 2 3 2 3 2" xfId="43339" xr:uid="{3F8FFFC8-9CE7-4F01-AD5F-14C8E38A00D6}"/>
    <cellStyle name="Normal 2 3 24 2 3 2 4" xfId="29760" xr:uid="{A1A84385-EF9E-4B47-81D8-719030BA391A}"/>
    <cellStyle name="Normal 2 3 24 2 3 2 5" xfId="50128" xr:uid="{7E36E84E-801C-43DB-87FA-37E0E4BDD6A6}"/>
    <cellStyle name="Normal 2 3 24 2 3 3" xfId="13336" xr:uid="{3838DE36-E649-40BF-90D6-E53912DF78A1}"/>
    <cellStyle name="Normal 2 3 24 2 3 3 2" xfId="33704" xr:uid="{CDBC9904-F2FB-4F8B-8FA5-4B91980765E3}"/>
    <cellStyle name="Normal 2 3 24 2 3 4" xfId="20123" xr:uid="{B0F65FFB-499D-495B-9867-578FC950989A}"/>
    <cellStyle name="Normal 2 3 24 2 3 4 2" xfId="40491" xr:uid="{E008B9B1-B580-4BD6-822D-8326A34DB939}"/>
    <cellStyle name="Normal 2 3 24 2 3 5" xfId="26912" xr:uid="{586FAF73-315F-4C92-AAD5-02C02F21DBFA}"/>
    <cellStyle name="Normal 2 3 24 2 3 6" xfId="47280" xr:uid="{BD55314C-61B4-4FBC-B532-38EE183F9EB0}"/>
    <cellStyle name="Normal 2 3 24 2 4" xfId="3210" xr:uid="{27E91E40-C9AF-42A3-B7F7-14953DAF6AA6}"/>
    <cellStyle name="Normal 2 3 24 2 4 2" xfId="6118" xr:uid="{DEB99DE6-45C1-4D26-AFE4-3D1DB7320F52}"/>
    <cellStyle name="Normal 2 3 24 2 4 2 2" xfId="14760" xr:uid="{122DAE49-EC37-477B-BA11-EC4E149D86A4}"/>
    <cellStyle name="Normal 2 3 24 2 4 2 2 2" xfId="35128" xr:uid="{3D533F46-976D-4562-BB0B-BDFBC245F89C}"/>
    <cellStyle name="Normal 2 3 24 2 4 2 3" xfId="21547" xr:uid="{EC56548E-20DB-4CDA-A031-9759F92FCEB5}"/>
    <cellStyle name="Normal 2 3 24 2 4 2 3 2" xfId="41915" xr:uid="{5CB92A86-1D9B-4684-A4E0-64F179E829CB}"/>
    <cellStyle name="Normal 2 3 24 2 4 2 4" xfId="28336" xr:uid="{984F892A-B39B-4878-8F24-A9528C5FA233}"/>
    <cellStyle name="Normal 2 3 24 2 4 2 5" xfId="48704" xr:uid="{30883548-3B20-44F1-B546-F95D0F415E54}"/>
    <cellStyle name="Normal 2 3 24 2 4 3" xfId="11912" xr:uid="{6E5BE2A6-B1FD-4751-A783-C06F51D287A7}"/>
    <cellStyle name="Normal 2 3 24 2 4 3 2" xfId="32280" xr:uid="{26D48D39-91DE-4E64-A4FA-877F0E533D0A}"/>
    <cellStyle name="Normal 2 3 24 2 4 4" xfId="18699" xr:uid="{4F09362C-F44D-4EDC-809E-4B442EEF4893}"/>
    <cellStyle name="Normal 2 3 24 2 4 4 2" xfId="39067" xr:uid="{837CE0F0-3E6E-407C-99CE-4BA6C3E3EC8C}"/>
    <cellStyle name="Normal 2 3 24 2 4 5" xfId="25488" xr:uid="{0A71FEBD-29CD-45ED-9D09-A54BDA5C2948}"/>
    <cellStyle name="Normal 2 3 24 2 4 6" xfId="45856" xr:uid="{1E772741-8250-4392-ADA6-AB33B711EEE2}"/>
    <cellStyle name="Normal 2 3 24 2 5" xfId="5406" xr:uid="{40106556-634D-4F78-968B-A1A732EDFA01}"/>
    <cellStyle name="Normal 2 3 24 2 5 2" xfId="14048" xr:uid="{2A2E22F6-8B76-493C-98F6-02D9027A1BC8}"/>
    <cellStyle name="Normal 2 3 24 2 5 2 2" xfId="34416" xr:uid="{91BBA126-D061-4765-8D07-2BFFF74F622B}"/>
    <cellStyle name="Normal 2 3 24 2 5 3" xfId="20835" xr:uid="{ECDE13DF-4201-400F-9C5D-027356FC60F0}"/>
    <cellStyle name="Normal 2 3 24 2 5 3 2" xfId="41203" xr:uid="{4AF0046C-B62B-4BEB-B307-4A8D1413E7FF}"/>
    <cellStyle name="Normal 2 3 24 2 5 4" xfId="27624" xr:uid="{19A613F8-30E4-427B-8B57-6B45493BD13A}"/>
    <cellStyle name="Normal 2 3 24 2 5 5" xfId="47992" xr:uid="{90C6273E-EA89-4B9A-8E5B-0A1564FAE63A}"/>
    <cellStyle name="Normal 2 3 24 2 6" xfId="2461" xr:uid="{3E9710F6-0B9D-451B-9014-CEA50141014F}"/>
    <cellStyle name="Normal 2 3 24 2 6 2" xfId="11200" xr:uid="{2581DFB6-F40B-485F-A2A3-C8195F65620E}"/>
    <cellStyle name="Normal 2 3 24 2 6 2 2" xfId="31568" xr:uid="{08ED7409-45FE-45F0-BFDA-18C009033B7B}"/>
    <cellStyle name="Normal 2 3 24 2 6 3" xfId="17987" xr:uid="{4DA9C0CB-16F0-49D7-91EE-A3548D32E4BE}"/>
    <cellStyle name="Normal 2 3 24 2 6 3 2" xfId="38355" xr:uid="{2E3D0A32-224E-42B2-8500-3B17F698115F}"/>
    <cellStyle name="Normal 2 3 24 2 6 4" xfId="24776" xr:uid="{3CCA369D-4D93-460A-9A21-B74CBB542C1B}"/>
    <cellStyle name="Normal 2 3 24 2 6 5" xfId="45144" xr:uid="{B58DDD7B-7A3F-4C9F-BB7E-97B4569AE727}"/>
    <cellStyle name="Normal 2 3 24 2 7" xfId="10460" xr:uid="{9E164C5A-C236-4DED-B647-F4193E1A1B19}"/>
    <cellStyle name="Normal 2 3 24 2 7 2" xfId="30828" xr:uid="{05CF41F3-5BF1-4897-A434-5362299ED6AD}"/>
    <cellStyle name="Normal 2 3 24 2 8" xfId="17247" xr:uid="{E0A16087-8AD4-48C7-B057-4445F3F433EC}"/>
    <cellStyle name="Normal 2 3 24 2 8 2" xfId="37615" xr:uid="{CF685217-95AE-4263-9524-FDEB29AC316B}"/>
    <cellStyle name="Normal 2 3 24 2 9" xfId="24036" xr:uid="{1BC2493E-9067-486D-AFB0-49800F3E9813}"/>
    <cellStyle name="Normal 2 3 24 2_Exec Drivers" xfId="8428" xr:uid="{42AAE096-CA9B-4B9F-AF1B-7E83D817ECB8}"/>
    <cellStyle name="Normal 2 3 24 3" xfId="3705" xr:uid="{A7278258-EBD6-4A59-8548-8D7E22CB0CD8}"/>
    <cellStyle name="Normal 2 3 24 3 2" xfId="6589" xr:uid="{79A1C8AD-CEEB-4A0C-B841-9119DECAD51A}"/>
    <cellStyle name="Normal 2 3 24 3 2 2" xfId="15231" xr:uid="{14224B46-DDA5-4CA3-B3F4-0B129B4DC03F}"/>
    <cellStyle name="Normal 2 3 24 3 2 2 2" xfId="35599" xr:uid="{0F587AD8-2812-450E-80A9-DEE2DD6C1595}"/>
    <cellStyle name="Normal 2 3 24 3 2 3" xfId="22018" xr:uid="{92E0B15B-BC55-459D-8C83-702BA9BC182A}"/>
    <cellStyle name="Normal 2 3 24 3 2 3 2" xfId="42386" xr:uid="{41A667C3-6DF6-4900-8BBA-89B99EE4A48D}"/>
    <cellStyle name="Normal 2 3 24 3 2 4" xfId="28807" xr:uid="{B07B3354-A9E8-433B-93F4-558A2FE34D84}"/>
    <cellStyle name="Normal 2 3 24 3 2 5" xfId="49175" xr:uid="{09307C90-7611-4C7A-8992-44D1A0F9466B}"/>
    <cellStyle name="Normal 2 3 24 3 3" xfId="12383" xr:uid="{8A3A0381-F887-466F-8F3D-EE42368EFC55}"/>
    <cellStyle name="Normal 2 3 24 3 3 2" xfId="32751" xr:uid="{16538D86-2F31-45E4-9646-7DE4B9068634}"/>
    <cellStyle name="Normal 2 3 24 3 4" xfId="19170" xr:uid="{16DB5985-55EB-4858-8F85-5658E77B4DB3}"/>
    <cellStyle name="Normal 2 3 24 3 4 2" xfId="39538" xr:uid="{C963EF92-CF35-4E04-84BF-2ADE1F99D8AF}"/>
    <cellStyle name="Normal 2 3 24 3 5" xfId="25959" xr:uid="{B39437A8-BB6D-4ECB-9257-6D5DE28422C8}"/>
    <cellStyle name="Normal 2 3 24 3 6" xfId="46327" xr:uid="{2BD45E99-D6D9-4335-A971-1485B467FAD4}"/>
    <cellStyle name="Normal 2 3 24 3_Exec Drivers" xfId="8703" xr:uid="{927C0D98-8C76-4A9D-AD0E-DCB525858C84}"/>
    <cellStyle name="Normal 2 3 24 4" xfId="4453" xr:uid="{9EE6D744-8E45-4889-B7B5-7D57C2F045C2}"/>
    <cellStyle name="Normal 2 3 24 4 2" xfId="7301" xr:uid="{3760BCF7-7EA8-4B4F-9D9B-A48D76D9B149}"/>
    <cellStyle name="Normal 2 3 24 4 2 2" xfId="15943" xr:uid="{E3C4C757-E040-488C-A120-F5E9F8FDBD4D}"/>
    <cellStyle name="Normal 2 3 24 4 2 2 2" xfId="36311" xr:uid="{E55D36F3-FAB8-4B9D-9687-551E45BA0DC0}"/>
    <cellStyle name="Normal 2 3 24 4 2 3" xfId="22730" xr:uid="{99A21160-D7CB-4FF1-AB2C-8E0B6DB3CC9E}"/>
    <cellStyle name="Normal 2 3 24 4 2 3 2" xfId="43098" xr:uid="{A85F851E-2D37-41AA-AE0E-244965F47D58}"/>
    <cellStyle name="Normal 2 3 24 4 2 4" xfId="29519" xr:uid="{1AC0B3C5-6516-4AFA-96F9-16FC242DEFEA}"/>
    <cellStyle name="Normal 2 3 24 4 2 5" xfId="49887" xr:uid="{688E9E89-D0DD-479C-942C-FFC46B531FB1}"/>
    <cellStyle name="Normal 2 3 24 4 3" xfId="13095" xr:uid="{6B3F968E-B4CA-44F6-9729-A6E52C3C3444}"/>
    <cellStyle name="Normal 2 3 24 4 3 2" xfId="33463" xr:uid="{EF029871-18B1-4BAF-887C-D56E33B3D873}"/>
    <cellStyle name="Normal 2 3 24 4 4" xfId="19882" xr:uid="{D0707F3A-3999-457E-8E0E-3FC7B6AA6A95}"/>
    <cellStyle name="Normal 2 3 24 4 4 2" xfId="40250" xr:uid="{7F9E5210-8C32-4BC5-AB04-CEEB12BCD07A}"/>
    <cellStyle name="Normal 2 3 24 4 5" xfId="26671" xr:uid="{0F6CE50D-3908-400F-B454-5494E5F37BD4}"/>
    <cellStyle name="Normal 2 3 24 4 6" xfId="47039" xr:uid="{6D0B5698-126E-459E-BAD2-3DC7A202F330}"/>
    <cellStyle name="Normal 2 3 24 5" xfId="2957" xr:uid="{8D5DA04D-5A47-4975-9D57-03C82D726BCF}"/>
    <cellStyle name="Normal 2 3 24 5 2" xfId="5877" xr:uid="{F05F83AF-9398-4584-AF60-52BC7A8A5555}"/>
    <cellStyle name="Normal 2 3 24 5 2 2" xfId="14519" xr:uid="{138D5E28-349F-4114-8206-46E99F384C3D}"/>
    <cellStyle name="Normal 2 3 24 5 2 2 2" xfId="34887" xr:uid="{9C4CF443-4DEE-438F-90FC-B01F27ECB8BA}"/>
    <cellStyle name="Normal 2 3 24 5 2 3" xfId="21306" xr:uid="{3AB00672-D1FC-49A2-B283-318E0D4E7AC0}"/>
    <cellStyle name="Normal 2 3 24 5 2 3 2" xfId="41674" xr:uid="{EDFFABE8-8338-4CC9-B308-8FD3DA7DD39D}"/>
    <cellStyle name="Normal 2 3 24 5 2 4" xfId="28095" xr:uid="{3AA56B01-F89C-4123-99B8-F062A09F935E}"/>
    <cellStyle name="Normal 2 3 24 5 2 5" xfId="48463" xr:uid="{51AC5313-ABD1-498D-8294-4B8F400CD26E}"/>
    <cellStyle name="Normal 2 3 24 5 3" xfId="11671" xr:uid="{0B79EA53-19BC-4F35-B371-A5119BFD67DC}"/>
    <cellStyle name="Normal 2 3 24 5 3 2" xfId="32039" xr:uid="{71E61098-282C-4028-8E27-DE3D5EEA322A}"/>
    <cellStyle name="Normal 2 3 24 5 4" xfId="18458" xr:uid="{D4F0B282-EFF5-4363-81F2-A733E51590AA}"/>
    <cellStyle name="Normal 2 3 24 5 4 2" xfId="38826" xr:uid="{9334AFCD-8733-4E87-872F-6B2504471150}"/>
    <cellStyle name="Normal 2 3 24 5 5" xfId="25247" xr:uid="{3C6CDD1A-9B1F-4F7C-AB68-70A89DEDC12D}"/>
    <cellStyle name="Normal 2 3 24 5 6" xfId="45615" xr:uid="{1FFF3196-F01C-4A72-91CA-B9B0D896C2DB}"/>
    <cellStyle name="Normal 2 3 24 6" xfId="5165" xr:uid="{276E8A51-F296-43A8-9013-84D078CEBE30}"/>
    <cellStyle name="Normal 2 3 24 6 2" xfId="13807" xr:uid="{FDDAF0CF-A23F-4C37-9285-E3712069E75F}"/>
    <cellStyle name="Normal 2 3 24 6 2 2" xfId="34175" xr:uid="{5424D14F-8430-4CA9-9BE5-F1B6AD13C6C7}"/>
    <cellStyle name="Normal 2 3 24 6 3" xfId="20594" xr:uid="{39253B38-5DF0-4D8A-9402-6D5646E66F95}"/>
    <cellStyle name="Normal 2 3 24 6 3 2" xfId="40962" xr:uid="{4B145FC0-8CB7-4B36-A633-12C279DE0BC5}"/>
    <cellStyle name="Normal 2 3 24 6 4" xfId="27383" xr:uid="{39D270A3-FFB9-40DC-8EC4-35B8E1024F18}"/>
    <cellStyle name="Normal 2 3 24 6 5" xfId="47751" xr:uid="{FC4AD0F3-C999-4842-A432-8AA93514850D}"/>
    <cellStyle name="Normal 2 3 24 7" xfId="2096" xr:uid="{05DC850E-B846-403D-A5E7-B73F75410E93}"/>
    <cellStyle name="Normal 2 3 24 7 2" xfId="10959" xr:uid="{61F94700-5A28-4ED8-A159-4F62613F0F56}"/>
    <cellStyle name="Normal 2 3 24 7 2 2" xfId="31327" xr:uid="{DF2D32C7-84CC-4863-A9BC-188162AEF3A1}"/>
    <cellStyle name="Normal 2 3 24 7 3" xfId="17746" xr:uid="{582147CB-3B28-4EB8-8433-1CA48B24221C}"/>
    <cellStyle name="Normal 2 3 24 7 3 2" xfId="38114" xr:uid="{DC3E274E-E7E5-4F4D-AC0E-E644076EF8FD}"/>
    <cellStyle name="Normal 2 3 24 7 4" xfId="24535" xr:uid="{D390CDC2-D318-492C-8D97-8E8CDD773DE2}"/>
    <cellStyle name="Normal 2 3 24 7 5" xfId="44903" xr:uid="{642694B5-AF71-4B2D-8F7D-69E5D0A56E5B}"/>
    <cellStyle name="Normal 2 3 24 8" xfId="9876" xr:uid="{5E8E2339-7301-4F88-8FA7-85B77A4A7A1D}"/>
    <cellStyle name="Normal 2 3 24 8 2" xfId="30244" xr:uid="{787FEEF1-6894-42AA-8ACE-2005A326E6D4}"/>
    <cellStyle name="Normal 2 3 24 9" xfId="16664" xr:uid="{0C632283-5F74-4EB5-AB50-76ACDAF7D028}"/>
    <cellStyle name="Normal 2 3 24 9 2" xfId="37032" xr:uid="{BC728DD2-66B2-453E-B62B-745452DF63FC}"/>
    <cellStyle name="Normal 2 3 24_Exec Drivers" xfId="8583" xr:uid="{88D465D3-BB79-4DF0-BE74-BDA5E916FA4A}"/>
    <cellStyle name="Normal 2 3 25" xfId="328" xr:uid="{14661487-4386-4B76-AFFF-A7535EF6567B}"/>
    <cellStyle name="Normal 2 3 25 10" xfId="23460" xr:uid="{91CAA31D-EE4C-4283-8CBB-A43E7A0D5C7F}"/>
    <cellStyle name="Normal 2 3 25 11" xfId="43828" xr:uid="{C960687E-951E-4DD7-9A58-9765C0BED22A}"/>
    <cellStyle name="Normal 2 3 25 2" xfId="1551" xr:uid="{618997AA-A457-40BA-A6F3-C1DB1509245E}"/>
    <cellStyle name="Normal 2 3 25 2 10" xfId="44411" xr:uid="{765D819B-96E1-4880-87EA-E1B78B18CF76}"/>
    <cellStyle name="Normal 2 3 25 2 2" xfId="3951" xr:uid="{521744BC-FA42-4533-8ED1-7338746379BE}"/>
    <cellStyle name="Normal 2 3 25 2 2 2" xfId="6823" xr:uid="{FA4E1CA6-CBD9-4BD9-A916-5A60796CF2A3}"/>
    <cellStyle name="Normal 2 3 25 2 2 2 2" xfId="15465" xr:uid="{C89D776C-229D-4A21-9A53-DF94DBD86961}"/>
    <cellStyle name="Normal 2 3 25 2 2 2 2 2" xfId="35833" xr:uid="{FE1D65DA-565E-4A7E-8DF6-6E8C4A92818D}"/>
    <cellStyle name="Normal 2 3 25 2 2 2 3" xfId="22252" xr:uid="{B04D4C8B-EEC2-44D1-9779-C4BF8ACF9FA5}"/>
    <cellStyle name="Normal 2 3 25 2 2 2 3 2" xfId="42620" xr:uid="{F2387C67-9DAA-488F-BA44-48327A43E4E2}"/>
    <cellStyle name="Normal 2 3 25 2 2 2 4" xfId="29041" xr:uid="{89FE5999-5175-4C56-8B6A-01F6AC93F1AF}"/>
    <cellStyle name="Normal 2 3 25 2 2 2 5" xfId="49409" xr:uid="{9CC44CD4-150E-48F7-A928-2D602B953791}"/>
    <cellStyle name="Normal 2 3 25 2 2 3" xfId="12617" xr:uid="{BE640BA9-870B-494B-BA06-775212E85913}"/>
    <cellStyle name="Normal 2 3 25 2 2 3 2" xfId="32985" xr:uid="{B3FA39AF-AF77-469C-BB65-2FB47AFEF547}"/>
    <cellStyle name="Normal 2 3 25 2 2 4" xfId="19404" xr:uid="{17F9C77C-35DA-49FE-8295-6D0E3E80DF7B}"/>
    <cellStyle name="Normal 2 3 25 2 2 4 2" xfId="39772" xr:uid="{4F2C6F8D-962E-421C-8D54-35EDB6CD910B}"/>
    <cellStyle name="Normal 2 3 25 2 2 5" xfId="26193" xr:uid="{BC08CA2E-DBC6-489E-B1D5-A9C9E7ADBD42}"/>
    <cellStyle name="Normal 2 3 25 2 2 6" xfId="46561" xr:uid="{5EFC2A42-35A6-49FD-B497-2C1B128EDB22}"/>
    <cellStyle name="Normal 2 3 25 2 2_Exec Drivers" xfId="8438" xr:uid="{ADAB0458-B35B-47D3-81F8-F620CAC4723D}"/>
    <cellStyle name="Normal 2 3 25 2 3" xfId="4687" xr:uid="{E759E577-86F6-4BB3-9BC4-20B04CDEACA6}"/>
    <cellStyle name="Normal 2 3 25 2 3 2" xfId="7535" xr:uid="{5FCE0E3B-644E-4283-9CAA-8F42144750B3}"/>
    <cellStyle name="Normal 2 3 25 2 3 2 2" xfId="16177" xr:uid="{3C2BC983-FAFE-4EC8-A3FB-5155723A8BCC}"/>
    <cellStyle name="Normal 2 3 25 2 3 2 2 2" xfId="36545" xr:uid="{303D0AC5-D20E-49DA-99D8-A8E97BEB0788}"/>
    <cellStyle name="Normal 2 3 25 2 3 2 3" xfId="22964" xr:uid="{120D6BC8-1230-41B0-B298-46189557DCB9}"/>
    <cellStyle name="Normal 2 3 25 2 3 2 3 2" xfId="43332" xr:uid="{9B2100A7-3E81-42BD-8737-31C79E367D97}"/>
    <cellStyle name="Normal 2 3 25 2 3 2 4" xfId="29753" xr:uid="{B471A821-F515-4218-BD06-CB25A0FBC4D8}"/>
    <cellStyle name="Normal 2 3 25 2 3 2 5" xfId="50121" xr:uid="{EC5466F2-6593-44EF-BE49-31D95022512E}"/>
    <cellStyle name="Normal 2 3 25 2 3 3" xfId="13329" xr:uid="{14DBDBED-9386-43E3-8A5F-77DED8128E78}"/>
    <cellStyle name="Normal 2 3 25 2 3 3 2" xfId="33697" xr:uid="{F7FD8D14-B401-42EA-8290-AEEDED1BE925}"/>
    <cellStyle name="Normal 2 3 25 2 3 4" xfId="20116" xr:uid="{725B6EF2-72D2-4314-97FA-B0D5686993ED}"/>
    <cellStyle name="Normal 2 3 25 2 3 4 2" xfId="40484" xr:uid="{9CFB5AA7-ECDB-4A16-8103-C64363BFDC87}"/>
    <cellStyle name="Normal 2 3 25 2 3 5" xfId="26905" xr:uid="{26FF928A-9D51-469D-8809-3CB8C590E913}"/>
    <cellStyle name="Normal 2 3 25 2 3 6" xfId="47273" xr:uid="{1D29903F-EA1C-4BDA-B77A-392E0AD1C9F9}"/>
    <cellStyle name="Normal 2 3 25 2 4" xfId="3203" xr:uid="{3CB49643-9113-44D6-B24E-A0F2AAA050F0}"/>
    <cellStyle name="Normal 2 3 25 2 4 2" xfId="6111" xr:uid="{34775D9E-0F98-48E2-91BA-21D46FBE3C63}"/>
    <cellStyle name="Normal 2 3 25 2 4 2 2" xfId="14753" xr:uid="{D01B5EC3-5BDB-43E5-B515-85A39C9BDAD8}"/>
    <cellStyle name="Normal 2 3 25 2 4 2 2 2" xfId="35121" xr:uid="{75831241-7A94-42B1-AA2E-25B597696D77}"/>
    <cellStyle name="Normal 2 3 25 2 4 2 3" xfId="21540" xr:uid="{294BEB82-D8FC-4391-BEA4-F453E10D5F0A}"/>
    <cellStyle name="Normal 2 3 25 2 4 2 3 2" xfId="41908" xr:uid="{BD46B382-39E5-49F6-AA00-31AB8489C333}"/>
    <cellStyle name="Normal 2 3 25 2 4 2 4" xfId="28329" xr:uid="{A699DC0A-C421-4433-B9F5-28D8A2AC2DE1}"/>
    <cellStyle name="Normal 2 3 25 2 4 2 5" xfId="48697" xr:uid="{36F8024C-60E0-4049-B64A-CB82A54B4F92}"/>
    <cellStyle name="Normal 2 3 25 2 4 3" xfId="11905" xr:uid="{01860DD1-96B5-4037-BD8D-46818A18C22E}"/>
    <cellStyle name="Normal 2 3 25 2 4 3 2" xfId="32273" xr:uid="{26668213-84BC-4382-8CD5-95E18228E3E8}"/>
    <cellStyle name="Normal 2 3 25 2 4 4" xfId="18692" xr:uid="{F453F936-F2BE-4054-BF5C-D17E299FD1EC}"/>
    <cellStyle name="Normal 2 3 25 2 4 4 2" xfId="39060" xr:uid="{503AECE5-ED1D-459D-B985-280C61B17E37}"/>
    <cellStyle name="Normal 2 3 25 2 4 5" xfId="25481" xr:uid="{E8C593C5-A47C-4784-A9DB-A9034C1CC34D}"/>
    <cellStyle name="Normal 2 3 25 2 4 6" xfId="45849" xr:uid="{23D19B72-41F9-47B6-91E1-C12AC762299F}"/>
    <cellStyle name="Normal 2 3 25 2 5" xfId="5399" xr:uid="{385802FD-2A77-42F0-B17E-94366A07B5D5}"/>
    <cellStyle name="Normal 2 3 25 2 5 2" xfId="14041" xr:uid="{F1A746A6-BC49-4739-9A16-609564216FD3}"/>
    <cellStyle name="Normal 2 3 25 2 5 2 2" xfId="34409" xr:uid="{E83182FB-A9C6-4B31-9028-AD7AF008B6FE}"/>
    <cellStyle name="Normal 2 3 25 2 5 3" xfId="20828" xr:uid="{AF0D0CD4-BFFE-4FFD-8BEB-9B59C4265715}"/>
    <cellStyle name="Normal 2 3 25 2 5 3 2" xfId="41196" xr:uid="{C3A2AD8C-AB1A-49A0-AE7E-9789B5E79AEC}"/>
    <cellStyle name="Normal 2 3 25 2 5 4" xfId="27617" xr:uid="{AF9A63B6-E177-4ACA-9D49-083D1FBCFF5E}"/>
    <cellStyle name="Normal 2 3 25 2 5 5" xfId="47985" xr:uid="{48D0A4DA-2140-401C-9857-C05E1020ED75}"/>
    <cellStyle name="Normal 2 3 25 2 6" xfId="2454" xr:uid="{5691B9B1-E4C8-4D6B-ABDD-CA96F364A4F1}"/>
    <cellStyle name="Normal 2 3 25 2 6 2" xfId="11193" xr:uid="{69C20D5A-773E-4A4E-A18A-820A41322D4E}"/>
    <cellStyle name="Normal 2 3 25 2 6 2 2" xfId="31561" xr:uid="{F50431B1-B6C2-4A8D-B47F-D4D94099AEAF}"/>
    <cellStyle name="Normal 2 3 25 2 6 3" xfId="17980" xr:uid="{B8F15F10-91D3-4EED-A922-09582CB077DE}"/>
    <cellStyle name="Normal 2 3 25 2 6 3 2" xfId="38348" xr:uid="{C2881948-B6EB-48B4-B158-7DA9FDA1D751}"/>
    <cellStyle name="Normal 2 3 25 2 6 4" xfId="24769" xr:uid="{DCFACFE1-8133-4A42-94EA-A3B684CDA569}"/>
    <cellStyle name="Normal 2 3 25 2 6 5" xfId="45137" xr:uid="{23874859-5F40-4E6B-BF14-7EA326E93896}"/>
    <cellStyle name="Normal 2 3 25 2 7" xfId="10467" xr:uid="{8078D349-7C74-4C52-8DC6-7D24638EA061}"/>
    <cellStyle name="Normal 2 3 25 2 7 2" xfId="30835" xr:uid="{FAC8C12E-7CA4-41C5-8126-6F1098387905}"/>
    <cellStyle name="Normal 2 3 25 2 8" xfId="17254" xr:uid="{57A84FC3-718D-4E90-8B81-76FA1C1A999B}"/>
    <cellStyle name="Normal 2 3 25 2 8 2" xfId="37622" xr:uid="{5E9B4F1D-EE6F-4153-9555-326228BA52C8}"/>
    <cellStyle name="Normal 2 3 25 2 9" xfId="24043" xr:uid="{25FD01C9-E0C8-4280-B3F0-E1BB8CE52520}"/>
    <cellStyle name="Normal 2 3 25 2_Exec Drivers" xfId="9283" xr:uid="{C70D9D4B-F2FE-4BBC-8AD6-77949063A276}"/>
    <cellStyle name="Normal 2 3 25 3" xfId="3706" xr:uid="{2030752A-BA19-4505-AE27-07C0BA7A10A5}"/>
    <cellStyle name="Normal 2 3 25 3 2" xfId="6590" xr:uid="{C3673807-E989-4411-90E8-56805E3DCCAB}"/>
    <cellStyle name="Normal 2 3 25 3 2 2" xfId="15232" xr:uid="{472C94D0-2D95-482C-8C31-F692FF37F711}"/>
    <cellStyle name="Normal 2 3 25 3 2 2 2" xfId="35600" xr:uid="{D7A1B836-CE00-4FD4-BC89-30C3FBEA475E}"/>
    <cellStyle name="Normal 2 3 25 3 2 3" xfId="22019" xr:uid="{591B2036-A796-4247-8977-FAD7A0FD2D2E}"/>
    <cellStyle name="Normal 2 3 25 3 2 3 2" xfId="42387" xr:uid="{25A77D0C-FB8D-4F7D-A7D0-6B74CDA0E411}"/>
    <cellStyle name="Normal 2 3 25 3 2 4" xfId="28808" xr:uid="{57C27031-E6A7-4AF3-B84E-0323F08B7CC7}"/>
    <cellStyle name="Normal 2 3 25 3 2 5" xfId="49176" xr:uid="{E3073D03-1CA3-43D6-A0E7-BD5BB5769074}"/>
    <cellStyle name="Normal 2 3 25 3 3" xfId="12384" xr:uid="{07E6AF83-F39A-42BA-A307-060F54F5A46B}"/>
    <cellStyle name="Normal 2 3 25 3 3 2" xfId="32752" xr:uid="{1498BEEF-38FD-451E-A05F-56CDB5BD8FBC}"/>
    <cellStyle name="Normal 2 3 25 3 4" xfId="19171" xr:uid="{B68354C6-DE87-4609-BA01-B12F8DB8E6D5}"/>
    <cellStyle name="Normal 2 3 25 3 4 2" xfId="39539" xr:uid="{B1CAE13B-A012-465F-9E8D-616219AA443E}"/>
    <cellStyle name="Normal 2 3 25 3 5" xfId="25960" xr:uid="{62C4CFA3-08FA-4F73-A318-68F47CA8B6D9}"/>
    <cellStyle name="Normal 2 3 25 3 6" xfId="46328" xr:uid="{EE095202-A779-4073-89C6-4FCD855472E9}"/>
    <cellStyle name="Normal 2 3 25 3_Exec Drivers" xfId="8612" xr:uid="{41ADF091-A43D-4C5D-82DE-DB3050B0C131}"/>
    <cellStyle name="Normal 2 3 25 4" xfId="4454" xr:uid="{D2A67B6D-A734-4D13-9F0B-71FBA34DF4FC}"/>
    <cellStyle name="Normal 2 3 25 4 2" xfId="7302" xr:uid="{29ABA767-0120-449A-87FC-5EBD3F312206}"/>
    <cellStyle name="Normal 2 3 25 4 2 2" xfId="15944" xr:uid="{E75B44C8-0061-408C-A286-CAB612929557}"/>
    <cellStyle name="Normal 2 3 25 4 2 2 2" xfId="36312" xr:uid="{DEB6E33F-CBD0-4C12-A9B3-27EA750E5CA0}"/>
    <cellStyle name="Normal 2 3 25 4 2 3" xfId="22731" xr:uid="{102E30A1-A667-4854-B4C8-90ED3AF8332F}"/>
    <cellStyle name="Normal 2 3 25 4 2 3 2" xfId="43099" xr:uid="{7E27FB58-5630-4142-9E45-E4338663D7AA}"/>
    <cellStyle name="Normal 2 3 25 4 2 4" xfId="29520" xr:uid="{63A9D618-ED1A-4A40-A00D-2B1ECF105E64}"/>
    <cellStyle name="Normal 2 3 25 4 2 5" xfId="49888" xr:uid="{92AD308F-09C9-45FB-B0AE-744BA15B5BB7}"/>
    <cellStyle name="Normal 2 3 25 4 3" xfId="13096" xr:uid="{6C2F4D17-7381-4C14-9680-50068DD6EBAE}"/>
    <cellStyle name="Normal 2 3 25 4 3 2" xfId="33464" xr:uid="{9027E84A-92EF-48B6-814E-8B6499569E10}"/>
    <cellStyle name="Normal 2 3 25 4 4" xfId="19883" xr:uid="{C2CFCB9B-A9AC-495C-B561-8BD570AB7710}"/>
    <cellStyle name="Normal 2 3 25 4 4 2" xfId="40251" xr:uid="{33E77328-CB6E-4B38-83CE-225ADCCF6E7F}"/>
    <cellStyle name="Normal 2 3 25 4 5" xfId="26672" xr:uid="{B0170A9A-136A-4EF0-B0A9-5E8855D38E1C}"/>
    <cellStyle name="Normal 2 3 25 4 6" xfId="47040" xr:uid="{B01C037A-E909-4AA6-BFD4-916E82085AF2}"/>
    <cellStyle name="Normal 2 3 25 5" xfId="2958" xr:uid="{4BF5CEBB-C8B9-448C-9BEE-CBE0EB8EF09E}"/>
    <cellStyle name="Normal 2 3 25 5 2" xfId="5878" xr:uid="{9A5D18B4-3D97-4344-BD4F-332DFF0B2193}"/>
    <cellStyle name="Normal 2 3 25 5 2 2" xfId="14520" xr:uid="{0CFAEB81-4755-44CC-A200-E69661ECF14D}"/>
    <cellStyle name="Normal 2 3 25 5 2 2 2" xfId="34888" xr:uid="{92EFDD6A-74BD-470E-B127-2E4136560EC8}"/>
    <cellStyle name="Normal 2 3 25 5 2 3" xfId="21307" xr:uid="{A5C12828-2276-4770-AFE0-CCAD83BA6628}"/>
    <cellStyle name="Normal 2 3 25 5 2 3 2" xfId="41675" xr:uid="{FDB2823D-6AD3-4018-B7A9-D177C4D58AA4}"/>
    <cellStyle name="Normal 2 3 25 5 2 4" xfId="28096" xr:uid="{2891E21A-D1CD-473B-9DE5-B101AA47D6D9}"/>
    <cellStyle name="Normal 2 3 25 5 2 5" xfId="48464" xr:uid="{ED939A19-10EB-436D-8505-1D7EFE3DF8B8}"/>
    <cellStyle name="Normal 2 3 25 5 3" xfId="11672" xr:uid="{1BEFEF76-241F-4B27-95EE-2BF8D4C28F52}"/>
    <cellStyle name="Normal 2 3 25 5 3 2" xfId="32040" xr:uid="{24D9132A-F8A3-48AA-BC33-8081F4DDB0F0}"/>
    <cellStyle name="Normal 2 3 25 5 4" xfId="18459" xr:uid="{19CB0935-4338-468F-88E5-C68384DE829E}"/>
    <cellStyle name="Normal 2 3 25 5 4 2" xfId="38827" xr:uid="{997EDFC0-F02D-4960-B115-45279F0E8E8F}"/>
    <cellStyle name="Normal 2 3 25 5 5" xfId="25248" xr:uid="{A557AAC3-EF16-48DE-A882-55681A156227}"/>
    <cellStyle name="Normal 2 3 25 5 6" xfId="45616" xr:uid="{FFD11018-486F-4213-B616-4D495546C765}"/>
    <cellStyle name="Normal 2 3 25 6" xfId="5166" xr:uid="{21A7CB2F-E5E4-49C6-8D7D-49F2F3659C04}"/>
    <cellStyle name="Normal 2 3 25 6 2" xfId="13808" xr:uid="{17CBC075-EC06-4A78-850B-C72AF2C34D82}"/>
    <cellStyle name="Normal 2 3 25 6 2 2" xfId="34176" xr:uid="{27C77B87-93EC-4264-9E9C-288A9795C79B}"/>
    <cellStyle name="Normal 2 3 25 6 3" xfId="20595" xr:uid="{6B37FD4D-603B-4988-ACBA-5DAC05EBA985}"/>
    <cellStyle name="Normal 2 3 25 6 3 2" xfId="40963" xr:uid="{9D77CF72-5AE0-4B96-866D-F0AA5C2C6EE2}"/>
    <cellStyle name="Normal 2 3 25 6 4" xfId="27384" xr:uid="{66AFB448-7AA7-4599-9F89-5CE5EFF145FC}"/>
    <cellStyle name="Normal 2 3 25 6 5" xfId="47752" xr:uid="{6F5355D6-2575-414B-A151-802CEEEB6D6E}"/>
    <cellStyle name="Normal 2 3 25 7" xfId="2097" xr:uid="{94D8CF31-B072-4BBE-9837-413ADD25CE7B}"/>
    <cellStyle name="Normal 2 3 25 7 2" xfId="10960" xr:uid="{AC9B2DDE-D01D-4E6C-A691-5B24D481A15C}"/>
    <cellStyle name="Normal 2 3 25 7 2 2" xfId="31328" xr:uid="{E1E6F736-F28B-4A96-BD97-2F6A99F1EDF6}"/>
    <cellStyle name="Normal 2 3 25 7 3" xfId="17747" xr:uid="{2B445E1D-54F9-42CB-B8A0-2622EDDAB46F}"/>
    <cellStyle name="Normal 2 3 25 7 3 2" xfId="38115" xr:uid="{7E91DE32-135D-4C2E-9C82-876E4C6A8C2F}"/>
    <cellStyle name="Normal 2 3 25 7 4" xfId="24536" xr:uid="{DEE9EBFB-512B-493B-8FB2-E83DBD569351}"/>
    <cellStyle name="Normal 2 3 25 7 5" xfId="44904" xr:uid="{86B560BF-E6BD-4EEF-BCCC-5BC70C355C95}"/>
    <cellStyle name="Normal 2 3 25 8" xfId="9883" xr:uid="{A177C192-DE39-4E18-9EA9-7DFBDDD8A2C2}"/>
    <cellStyle name="Normal 2 3 25 8 2" xfId="30251" xr:uid="{059F84A2-1C34-44F4-8965-AA5FCE36819C}"/>
    <cellStyle name="Normal 2 3 25 9" xfId="16671" xr:uid="{445563F7-6CC2-45AE-84EA-4E135CE28C94}"/>
    <cellStyle name="Normal 2 3 25 9 2" xfId="37039" xr:uid="{7C8B05E3-2D95-4C7E-B00D-F004091EDB5B}"/>
    <cellStyle name="Normal 2 3 25_Exec Drivers" xfId="8293" xr:uid="{3CCAD307-50EF-4F7A-83A8-697B439B02C3}"/>
    <cellStyle name="Normal 2 3 26" xfId="341" xr:uid="{3D073CBA-BC99-44EC-9EB4-88DF7D8A949A}"/>
    <cellStyle name="Normal 2 3 26 10" xfId="23467" xr:uid="{ACCE1410-C014-41C5-89D8-022A2F49DA8D}"/>
    <cellStyle name="Normal 2 3 26 11" xfId="43835" xr:uid="{D9A85FF4-D72B-4766-8718-D55D22E307EB}"/>
    <cellStyle name="Normal 2 3 26 2" xfId="1558" xr:uid="{38D019EF-8072-4FDE-9F7F-9AF992CD150D}"/>
    <cellStyle name="Normal 2 3 26 2 10" xfId="44418" xr:uid="{3547818D-2DC1-4259-A00D-9D2DA5044BE2}"/>
    <cellStyle name="Normal 2 3 26 2 2" xfId="3944" xr:uid="{83FF8898-3C37-4957-B159-9CBC66AE2ED9}"/>
    <cellStyle name="Normal 2 3 26 2 2 2" xfId="6816" xr:uid="{4E2172A7-BE39-4CD0-B16F-AA53C0B3DDDF}"/>
    <cellStyle name="Normal 2 3 26 2 2 2 2" xfId="15458" xr:uid="{64C0E53D-1B6C-4537-A9A3-8887250CD4B8}"/>
    <cellStyle name="Normal 2 3 26 2 2 2 2 2" xfId="35826" xr:uid="{947FE9C7-0543-4F14-8874-C96457B1B049}"/>
    <cellStyle name="Normal 2 3 26 2 2 2 3" xfId="22245" xr:uid="{37AC4AA3-5CCA-4EC0-B048-5EBB7D8D4AEE}"/>
    <cellStyle name="Normal 2 3 26 2 2 2 3 2" xfId="42613" xr:uid="{3585030F-0E19-40E9-8088-A97391C12A2E}"/>
    <cellStyle name="Normal 2 3 26 2 2 2 4" xfId="29034" xr:uid="{6AF4CF41-F411-4846-8D37-3865DCBFA72A}"/>
    <cellStyle name="Normal 2 3 26 2 2 2 5" xfId="49402" xr:uid="{34FF9586-A104-4AF5-8F75-FD19C40D2E72}"/>
    <cellStyle name="Normal 2 3 26 2 2 3" xfId="12610" xr:uid="{868CEB9F-5CAD-48D0-90CE-AB2588D0D3E1}"/>
    <cellStyle name="Normal 2 3 26 2 2 3 2" xfId="32978" xr:uid="{BD6B914A-3437-49EE-AA45-6FC6429F9C06}"/>
    <cellStyle name="Normal 2 3 26 2 2 4" xfId="19397" xr:uid="{39D1D3C4-FD91-4D54-AACF-BF4EE87EF2D6}"/>
    <cellStyle name="Normal 2 3 26 2 2 4 2" xfId="39765" xr:uid="{C65EB174-DABE-473A-B9B4-4E3F18D0CFCD}"/>
    <cellStyle name="Normal 2 3 26 2 2 5" xfId="26186" xr:uid="{82763E51-293E-41E3-B6C6-2A5960FBD327}"/>
    <cellStyle name="Normal 2 3 26 2 2 6" xfId="46554" xr:uid="{A5D5D599-A29F-466F-B8E8-05EC55417E99}"/>
    <cellStyle name="Normal 2 3 26 2 2_Exec Drivers" xfId="9202" xr:uid="{A7EAA064-9929-4AEE-95F4-86B86C43685A}"/>
    <cellStyle name="Normal 2 3 26 2 3" xfId="4680" xr:uid="{1263ACDC-5A82-4552-822F-106A70D4B56A}"/>
    <cellStyle name="Normal 2 3 26 2 3 2" xfId="7528" xr:uid="{002B15BC-3AD7-4211-BCD7-38CF13BC83A0}"/>
    <cellStyle name="Normal 2 3 26 2 3 2 2" xfId="16170" xr:uid="{D77E8EEC-00A5-434B-A8BC-C34A59DCDDBB}"/>
    <cellStyle name="Normal 2 3 26 2 3 2 2 2" xfId="36538" xr:uid="{EF425410-CF8E-468C-8079-E0CEBE420FD0}"/>
    <cellStyle name="Normal 2 3 26 2 3 2 3" xfId="22957" xr:uid="{B3C8F891-47C4-4D95-A848-7BB1942CF055}"/>
    <cellStyle name="Normal 2 3 26 2 3 2 3 2" xfId="43325" xr:uid="{3C5C5952-2FCD-459E-9F11-936CEF867069}"/>
    <cellStyle name="Normal 2 3 26 2 3 2 4" xfId="29746" xr:uid="{AEB34885-04E8-448C-BC5D-B9B68E957923}"/>
    <cellStyle name="Normal 2 3 26 2 3 2 5" xfId="50114" xr:uid="{C4565B9F-41FB-4B58-B3EF-B75730E04EE4}"/>
    <cellStyle name="Normal 2 3 26 2 3 3" xfId="13322" xr:uid="{B6A7C818-BA29-4DF0-8CCE-9EDC17FC8468}"/>
    <cellStyle name="Normal 2 3 26 2 3 3 2" xfId="33690" xr:uid="{530486C5-6CD8-479C-BAC4-4338A582CACA}"/>
    <cellStyle name="Normal 2 3 26 2 3 4" xfId="20109" xr:uid="{5D6F67C2-ACFB-4906-BF6D-D9E10E65020A}"/>
    <cellStyle name="Normal 2 3 26 2 3 4 2" xfId="40477" xr:uid="{31E42CD5-C027-4F80-AA53-8E1E46E9BCAB}"/>
    <cellStyle name="Normal 2 3 26 2 3 5" xfId="26898" xr:uid="{5A6B6651-8EFE-4823-8DA5-5A4217BD1F86}"/>
    <cellStyle name="Normal 2 3 26 2 3 6" xfId="47266" xr:uid="{206933C9-D74D-414D-BB5A-7097FB0C53DA}"/>
    <cellStyle name="Normal 2 3 26 2 4" xfId="3196" xr:uid="{1896C98A-BCF1-4304-BC98-9ECDD4D43DFD}"/>
    <cellStyle name="Normal 2 3 26 2 4 2" xfId="6104" xr:uid="{3BB97636-D160-4A24-BD5B-B81DB77E0BF2}"/>
    <cellStyle name="Normal 2 3 26 2 4 2 2" xfId="14746" xr:uid="{002182CB-7607-4C21-A101-724AA0A241EF}"/>
    <cellStyle name="Normal 2 3 26 2 4 2 2 2" xfId="35114" xr:uid="{34498176-616A-4642-B71B-D9EE091B8988}"/>
    <cellStyle name="Normal 2 3 26 2 4 2 3" xfId="21533" xr:uid="{69A63018-23F0-48C3-8462-E0B3D51054D7}"/>
    <cellStyle name="Normal 2 3 26 2 4 2 3 2" xfId="41901" xr:uid="{990F622D-7687-4256-92D5-276464ABD04C}"/>
    <cellStyle name="Normal 2 3 26 2 4 2 4" xfId="28322" xr:uid="{5DECBD02-55D1-46C3-BDC6-D43352C07F35}"/>
    <cellStyle name="Normal 2 3 26 2 4 2 5" xfId="48690" xr:uid="{B839A7E0-A524-447C-BED8-F19F93937A68}"/>
    <cellStyle name="Normal 2 3 26 2 4 3" xfId="11898" xr:uid="{DD17B26A-2326-46E7-B8AE-18544B1E05E9}"/>
    <cellStyle name="Normal 2 3 26 2 4 3 2" xfId="32266" xr:uid="{6AD72FBA-ABD1-4689-AB04-9273F722D499}"/>
    <cellStyle name="Normal 2 3 26 2 4 4" xfId="18685" xr:uid="{EAC08793-B5BA-490D-A3A9-BED11ED09E7E}"/>
    <cellStyle name="Normal 2 3 26 2 4 4 2" xfId="39053" xr:uid="{7A41BB94-77E0-4561-961C-7712DB71AB20}"/>
    <cellStyle name="Normal 2 3 26 2 4 5" xfId="25474" xr:uid="{6CB1152C-60ED-48BB-ABC4-3F9B70BAA799}"/>
    <cellStyle name="Normal 2 3 26 2 4 6" xfId="45842" xr:uid="{6DD90BED-9720-46F8-854B-CAB22A5F8717}"/>
    <cellStyle name="Normal 2 3 26 2 5" xfId="5392" xr:uid="{E645BB98-B956-4E93-AEA0-E9A1DB700EDC}"/>
    <cellStyle name="Normal 2 3 26 2 5 2" xfId="14034" xr:uid="{C8DAD60D-8B5D-4EA8-B466-8762F15D06B8}"/>
    <cellStyle name="Normal 2 3 26 2 5 2 2" xfId="34402" xr:uid="{7F0A1C84-74D2-446A-ADD3-6B7835A87309}"/>
    <cellStyle name="Normal 2 3 26 2 5 3" xfId="20821" xr:uid="{CCDB1EF2-A51C-487A-AEC3-4D7D937C415E}"/>
    <cellStyle name="Normal 2 3 26 2 5 3 2" xfId="41189" xr:uid="{1FA9CE78-8034-4797-99CD-B2BBF8C76ED5}"/>
    <cellStyle name="Normal 2 3 26 2 5 4" xfId="27610" xr:uid="{C9572923-9D87-4342-A5DC-44D5DC7BEA0E}"/>
    <cellStyle name="Normal 2 3 26 2 5 5" xfId="47978" xr:uid="{5AD6EF55-FD1B-44EE-B257-7295706EF073}"/>
    <cellStyle name="Normal 2 3 26 2 6" xfId="2447" xr:uid="{4A499C14-2351-4E2C-9A58-A769692D415C}"/>
    <cellStyle name="Normal 2 3 26 2 6 2" xfId="11186" xr:uid="{8B46D54E-DFC5-4BAF-AC1D-29F2381E5D60}"/>
    <cellStyle name="Normal 2 3 26 2 6 2 2" xfId="31554" xr:uid="{55FB7A4C-7BE8-4E78-9C1E-92E42F311B6E}"/>
    <cellStyle name="Normal 2 3 26 2 6 3" xfId="17973" xr:uid="{EB381E8D-55B0-4631-8E30-D5CC7BDB00B8}"/>
    <cellStyle name="Normal 2 3 26 2 6 3 2" xfId="38341" xr:uid="{6C9E2E92-A3D8-4D36-B2BE-6A24D2E14661}"/>
    <cellStyle name="Normal 2 3 26 2 6 4" xfId="24762" xr:uid="{ECEB5AC5-C25D-44DE-A90B-75FF94C7F593}"/>
    <cellStyle name="Normal 2 3 26 2 6 5" xfId="45130" xr:uid="{B87783FA-8F95-46EB-ACD2-53980DA3C13F}"/>
    <cellStyle name="Normal 2 3 26 2 7" xfId="10474" xr:uid="{9A7B9908-3DCE-4C7B-BB34-9CA3549662F9}"/>
    <cellStyle name="Normal 2 3 26 2 7 2" xfId="30842" xr:uid="{8BBFBE74-5233-4F7F-928E-434522AD300A}"/>
    <cellStyle name="Normal 2 3 26 2 8" xfId="17261" xr:uid="{B3EDDD77-66B4-46D4-AA18-741D8A7EBEF6}"/>
    <cellStyle name="Normal 2 3 26 2 8 2" xfId="37629" xr:uid="{6DF3341B-2DDC-4D58-B86E-84E469C105B9}"/>
    <cellStyle name="Normal 2 3 26 2 9" xfId="24050" xr:uid="{28692754-6D29-4520-ACF4-33F90AA50B4B}"/>
    <cellStyle name="Normal 2 3 26 2_Exec Drivers" xfId="2305" xr:uid="{D72EA10D-3B27-4442-A672-A8FD457F71BD}"/>
    <cellStyle name="Normal 2 3 26 3" xfId="3707" xr:uid="{74C68C62-8F6C-4D3C-A84C-752A40052E42}"/>
    <cellStyle name="Normal 2 3 26 3 2" xfId="6591" xr:uid="{85F85B23-71F2-480D-B117-D8B62F2A0B4C}"/>
    <cellStyle name="Normal 2 3 26 3 2 2" xfId="15233" xr:uid="{8C26D0CB-8EAC-4B6E-AF61-0F12AF612ABA}"/>
    <cellStyle name="Normal 2 3 26 3 2 2 2" xfId="35601" xr:uid="{7680B84D-C525-447F-9B9D-BB140C3F717B}"/>
    <cellStyle name="Normal 2 3 26 3 2 3" xfId="22020" xr:uid="{B5BCC449-2935-4B4E-9F6F-B70A69B38DA0}"/>
    <cellStyle name="Normal 2 3 26 3 2 3 2" xfId="42388" xr:uid="{F81A2E7A-62F6-4C60-99C1-8D6723B951E7}"/>
    <cellStyle name="Normal 2 3 26 3 2 4" xfId="28809" xr:uid="{E0C172B4-AAE9-4F34-B6D0-DDE824D4A560}"/>
    <cellStyle name="Normal 2 3 26 3 2 5" xfId="49177" xr:uid="{2B57347B-C601-4D67-9C6A-68E04BEA591A}"/>
    <cellStyle name="Normal 2 3 26 3 3" xfId="12385" xr:uid="{227CFA87-DDCA-4931-AC97-99B7ADCCD259}"/>
    <cellStyle name="Normal 2 3 26 3 3 2" xfId="32753" xr:uid="{81356568-C5A0-49D2-A558-7B30C0558DB8}"/>
    <cellStyle name="Normal 2 3 26 3 4" xfId="19172" xr:uid="{CDEDF25E-C108-4BDA-9394-2CE1B3865F5F}"/>
    <cellStyle name="Normal 2 3 26 3 4 2" xfId="39540" xr:uid="{3A769810-1C25-4924-B306-EA0779D8432A}"/>
    <cellStyle name="Normal 2 3 26 3 5" xfId="25961" xr:uid="{19D4F509-E92F-4DFA-9F84-7C859FC0291E}"/>
    <cellStyle name="Normal 2 3 26 3 6" xfId="46329" xr:uid="{B49C5B20-30FD-43F1-9D8C-49FE832550AC}"/>
    <cellStyle name="Normal 2 3 26 3_Exec Drivers" xfId="8398" xr:uid="{71E3669C-A356-4843-B7F1-AB4CC8CD02D1}"/>
    <cellStyle name="Normal 2 3 26 4" xfId="4455" xr:uid="{D0F35FF1-AE8F-44BD-9B7F-78B8B0F09072}"/>
    <cellStyle name="Normal 2 3 26 4 2" xfId="7303" xr:uid="{5347432D-CA03-43DE-B208-4AC7EB45514A}"/>
    <cellStyle name="Normal 2 3 26 4 2 2" xfId="15945" xr:uid="{15CBA2C8-45B0-47CF-BF3A-1B55EB81DF02}"/>
    <cellStyle name="Normal 2 3 26 4 2 2 2" xfId="36313" xr:uid="{A6CF54A6-3238-4C61-9267-D84C2682000B}"/>
    <cellStyle name="Normal 2 3 26 4 2 3" xfId="22732" xr:uid="{1527F60B-96C9-4F85-8287-C7E22F7AA6E0}"/>
    <cellStyle name="Normal 2 3 26 4 2 3 2" xfId="43100" xr:uid="{AFC58433-B320-478E-A091-0E297D43FC32}"/>
    <cellStyle name="Normal 2 3 26 4 2 4" xfId="29521" xr:uid="{990B3FDB-E473-449B-A227-EAFE73CF0604}"/>
    <cellStyle name="Normal 2 3 26 4 2 5" xfId="49889" xr:uid="{CAF719E6-BE19-4CF4-BD32-A9AD97541784}"/>
    <cellStyle name="Normal 2 3 26 4 3" xfId="13097" xr:uid="{0456CFEC-BAF6-42E3-B65C-9E46E1CA89E8}"/>
    <cellStyle name="Normal 2 3 26 4 3 2" xfId="33465" xr:uid="{4EC8CDB4-CC76-415B-B80E-4706BAAC3130}"/>
    <cellStyle name="Normal 2 3 26 4 4" xfId="19884" xr:uid="{2A7C6063-A4E2-409B-AB09-3F6A0CA807FB}"/>
    <cellStyle name="Normal 2 3 26 4 4 2" xfId="40252" xr:uid="{7512B45F-6768-407E-A9B6-44773CA3152A}"/>
    <cellStyle name="Normal 2 3 26 4 5" xfId="26673" xr:uid="{DF4334E5-859A-4A86-8FA2-ECAA9FE05218}"/>
    <cellStyle name="Normal 2 3 26 4 6" xfId="47041" xr:uid="{141EBE00-A43A-44F8-9C49-4567FF672D9D}"/>
    <cellStyle name="Normal 2 3 26 5" xfId="2959" xr:uid="{2EEB5C88-3474-480F-8F0E-9D8271D70D1E}"/>
    <cellStyle name="Normal 2 3 26 5 2" xfId="5879" xr:uid="{D7778542-6C54-4569-B0E3-7A0472A007C2}"/>
    <cellStyle name="Normal 2 3 26 5 2 2" xfId="14521" xr:uid="{6677993C-C470-402A-8D3A-DB41C480477C}"/>
    <cellStyle name="Normal 2 3 26 5 2 2 2" xfId="34889" xr:uid="{1F232A60-F0E8-4475-89F6-9C7FDF9E358C}"/>
    <cellStyle name="Normal 2 3 26 5 2 3" xfId="21308" xr:uid="{929551B1-060A-464E-A032-FCF2DAA6246C}"/>
    <cellStyle name="Normal 2 3 26 5 2 3 2" xfId="41676" xr:uid="{39EF88E4-C5FE-41FC-9E1B-05CE43566CC6}"/>
    <cellStyle name="Normal 2 3 26 5 2 4" xfId="28097" xr:uid="{F9787D64-F33C-4B52-BFF1-FBC05B006591}"/>
    <cellStyle name="Normal 2 3 26 5 2 5" xfId="48465" xr:uid="{698891EE-90EC-44A5-8519-24C4230A9F97}"/>
    <cellStyle name="Normal 2 3 26 5 3" xfId="11673" xr:uid="{32611B6E-516D-4688-A73B-2C5B4FE382EF}"/>
    <cellStyle name="Normal 2 3 26 5 3 2" xfId="32041" xr:uid="{04E3BC4C-1B9D-41CC-B430-90159562DFEF}"/>
    <cellStyle name="Normal 2 3 26 5 4" xfId="18460" xr:uid="{709533E8-2C42-4C99-A919-D2CAC2A33A73}"/>
    <cellStyle name="Normal 2 3 26 5 4 2" xfId="38828" xr:uid="{FFED39F8-F72D-47FE-8589-6587C91660D9}"/>
    <cellStyle name="Normal 2 3 26 5 5" xfId="25249" xr:uid="{D9F87DCB-C7A6-47EA-B37D-0AAA30F81DFB}"/>
    <cellStyle name="Normal 2 3 26 5 6" xfId="45617" xr:uid="{DD7C304A-3B26-4A95-A74F-1061F4469B3D}"/>
    <cellStyle name="Normal 2 3 26 6" xfId="5167" xr:uid="{765CEA05-5E1F-46FB-BFE0-D30C64FCC2D9}"/>
    <cellStyle name="Normal 2 3 26 6 2" xfId="13809" xr:uid="{60766146-6EBA-4B34-A492-4AFE171048BA}"/>
    <cellStyle name="Normal 2 3 26 6 2 2" xfId="34177" xr:uid="{28693DDD-C1AC-4209-A421-1677EE21063C}"/>
    <cellStyle name="Normal 2 3 26 6 3" xfId="20596" xr:uid="{B6D6F542-67B7-4A1C-9169-81AD29FB7812}"/>
    <cellStyle name="Normal 2 3 26 6 3 2" xfId="40964" xr:uid="{A4BCBC8F-ACBD-4FC5-84EA-471855DFA661}"/>
    <cellStyle name="Normal 2 3 26 6 4" xfId="27385" xr:uid="{A790907A-373A-4DD1-BAF2-90C75132A31E}"/>
    <cellStyle name="Normal 2 3 26 6 5" xfId="47753" xr:uid="{6A51228E-8292-41A5-BF38-3AC06FB3F3C6}"/>
    <cellStyle name="Normal 2 3 26 7" xfId="2098" xr:uid="{18B685FB-8146-42D9-B8AB-E35110E90F80}"/>
    <cellStyle name="Normal 2 3 26 7 2" xfId="10961" xr:uid="{B326149F-A5ED-4519-A7E6-5305A47B878C}"/>
    <cellStyle name="Normal 2 3 26 7 2 2" xfId="31329" xr:uid="{D840DB9D-5BD8-47F5-82A2-14FF9E3D5D82}"/>
    <cellStyle name="Normal 2 3 26 7 3" xfId="17748" xr:uid="{E914D51A-156A-4302-990D-87A32F408908}"/>
    <cellStyle name="Normal 2 3 26 7 3 2" xfId="38116" xr:uid="{3248BD24-24B1-4EC6-A451-AA8DA1A6ABC1}"/>
    <cellStyle name="Normal 2 3 26 7 4" xfId="24537" xr:uid="{4936A4F7-A80B-4D05-A9FA-9DBECEF1C9EF}"/>
    <cellStyle name="Normal 2 3 26 7 5" xfId="44905" xr:uid="{ADE46028-0101-4882-A8A1-7458100D8750}"/>
    <cellStyle name="Normal 2 3 26 8" xfId="9890" xr:uid="{89544EB9-7939-45A6-B9C6-1C5D46F4AB51}"/>
    <cellStyle name="Normal 2 3 26 8 2" xfId="30258" xr:uid="{13E40F42-F8F2-40A9-A506-06859997219C}"/>
    <cellStyle name="Normal 2 3 26 9" xfId="16678" xr:uid="{801F3B9F-91F3-4831-B105-10CFCDE944FE}"/>
    <cellStyle name="Normal 2 3 26 9 2" xfId="37046" xr:uid="{340F20B6-0695-43C9-89F5-28CE6F006052}"/>
    <cellStyle name="Normal 2 3 26_Exec Drivers" xfId="1924" xr:uid="{B10C0873-D5AE-4CC1-B260-09DE9C192AAE}"/>
    <cellStyle name="Normal 2 3 27" xfId="354" xr:uid="{8791115B-3AFF-4EB7-B8AD-24E41804F753}"/>
    <cellStyle name="Normal 2 3 27 10" xfId="23474" xr:uid="{83C50209-4B41-44D5-AD09-E51AC7D8BC6B}"/>
    <cellStyle name="Normal 2 3 27 11" xfId="43842" xr:uid="{A8B24BA3-825B-42E6-9862-89411CE6429D}"/>
    <cellStyle name="Normal 2 3 27 2" xfId="1565" xr:uid="{BA5B2213-7E16-4220-AFEB-1262251FA689}"/>
    <cellStyle name="Normal 2 3 27 2 10" xfId="44425" xr:uid="{DD07E413-4E08-4BE9-915F-FDEB68C69608}"/>
    <cellStyle name="Normal 2 3 27 2 2" xfId="3937" xr:uid="{16D654C8-89B7-4263-A4E0-50FE9FC28B9D}"/>
    <cellStyle name="Normal 2 3 27 2 2 2" xfId="6809" xr:uid="{FFBE534B-9EBD-4A59-9938-1698E589C528}"/>
    <cellStyle name="Normal 2 3 27 2 2 2 2" xfId="15451" xr:uid="{38D06DC3-E9FB-4152-95A2-D68D4707B74E}"/>
    <cellStyle name="Normal 2 3 27 2 2 2 2 2" xfId="35819" xr:uid="{01086611-372E-4EEF-800D-558FB1F4516F}"/>
    <cellStyle name="Normal 2 3 27 2 2 2 3" xfId="22238" xr:uid="{DFAC1A34-3496-49F9-A746-D8888CBF4AFC}"/>
    <cellStyle name="Normal 2 3 27 2 2 2 3 2" xfId="42606" xr:uid="{B9FA98CC-545C-42E0-88E4-1B84A6A7F1DB}"/>
    <cellStyle name="Normal 2 3 27 2 2 2 4" xfId="29027" xr:uid="{8B3061D3-32AA-4878-8A85-CC653A58A554}"/>
    <cellStyle name="Normal 2 3 27 2 2 2 5" xfId="49395" xr:uid="{F19B08F0-7C1A-40A6-9C18-88FE5B9C8774}"/>
    <cellStyle name="Normal 2 3 27 2 2 3" xfId="12603" xr:uid="{5CF57F38-A6A6-4D5C-BED0-B81643B9BDD2}"/>
    <cellStyle name="Normal 2 3 27 2 2 3 2" xfId="32971" xr:uid="{902BE6E1-4E7D-44CA-919B-C2A393FCFFE2}"/>
    <cellStyle name="Normal 2 3 27 2 2 4" xfId="19390" xr:uid="{B04F355B-4705-48E8-A0E4-20657F3493AF}"/>
    <cellStyle name="Normal 2 3 27 2 2 4 2" xfId="39758" xr:uid="{137411B0-5EDC-4FBA-A189-88FDAA31D952}"/>
    <cellStyle name="Normal 2 3 27 2 2 5" xfId="26179" xr:uid="{0EDB4769-C39D-4812-A9C7-13F97C742B79}"/>
    <cellStyle name="Normal 2 3 27 2 2 6" xfId="46547" xr:uid="{29401AF8-D17C-453C-BE22-1505953C3C1C}"/>
    <cellStyle name="Normal 2 3 27 2 2_Exec Drivers" xfId="2353" xr:uid="{25566812-E6FF-4920-ADE3-784696FBF593}"/>
    <cellStyle name="Normal 2 3 27 2 3" xfId="4673" xr:uid="{C61D9863-4141-4500-9B0F-A2F8A2FBD8E6}"/>
    <cellStyle name="Normal 2 3 27 2 3 2" xfId="7521" xr:uid="{106460DC-28A3-4C3D-B845-8EAFFB217FE3}"/>
    <cellStyle name="Normal 2 3 27 2 3 2 2" xfId="16163" xr:uid="{E1C94BE8-25F9-475A-9A79-F4A94F16C430}"/>
    <cellStyle name="Normal 2 3 27 2 3 2 2 2" xfId="36531" xr:uid="{30045BB1-723C-4DD5-9BEB-A5A418A04670}"/>
    <cellStyle name="Normal 2 3 27 2 3 2 3" xfId="22950" xr:uid="{C2581F69-5EB7-4FBC-90AB-2BA71B9383A5}"/>
    <cellStyle name="Normal 2 3 27 2 3 2 3 2" xfId="43318" xr:uid="{B16F41D3-E265-4679-9BD0-5C7DD74B5B02}"/>
    <cellStyle name="Normal 2 3 27 2 3 2 4" xfId="29739" xr:uid="{4303AC12-8DDE-443E-B561-0D6BD6ACC543}"/>
    <cellStyle name="Normal 2 3 27 2 3 2 5" xfId="50107" xr:uid="{B520FB15-765C-4BED-8D20-F4F443D25074}"/>
    <cellStyle name="Normal 2 3 27 2 3 3" xfId="13315" xr:uid="{21E5FBE2-26CB-41FC-9936-CBEAB5DDC459}"/>
    <cellStyle name="Normal 2 3 27 2 3 3 2" xfId="33683" xr:uid="{CEE7B649-4222-40B6-8587-D37A354E149D}"/>
    <cellStyle name="Normal 2 3 27 2 3 4" xfId="20102" xr:uid="{E015EFC9-D2E9-4180-94E3-2101CF45C00A}"/>
    <cellStyle name="Normal 2 3 27 2 3 4 2" xfId="40470" xr:uid="{417D18E9-8103-4506-AEC4-730D37D7DCF5}"/>
    <cellStyle name="Normal 2 3 27 2 3 5" xfId="26891" xr:uid="{FC5784A7-ED2E-464E-B15C-6BF586A9507D}"/>
    <cellStyle name="Normal 2 3 27 2 3 6" xfId="47259" xr:uid="{46663B68-F4F7-4A1B-8639-B677010D72A5}"/>
    <cellStyle name="Normal 2 3 27 2 4" xfId="3189" xr:uid="{E6D0970D-5A4D-4CC9-8506-BFDB85212AEB}"/>
    <cellStyle name="Normal 2 3 27 2 4 2" xfId="6097" xr:uid="{B10D1F27-D5A6-4D11-B0A7-5072F143572D}"/>
    <cellStyle name="Normal 2 3 27 2 4 2 2" xfId="14739" xr:uid="{3361DFE2-07B1-4100-AE8F-7D9788D15D49}"/>
    <cellStyle name="Normal 2 3 27 2 4 2 2 2" xfId="35107" xr:uid="{69D0CCC4-D9FB-40D8-A1CA-0FC2DF3BDFB6}"/>
    <cellStyle name="Normal 2 3 27 2 4 2 3" xfId="21526" xr:uid="{6CC65AC3-ECA3-4EFA-AF45-1735EA010CCA}"/>
    <cellStyle name="Normal 2 3 27 2 4 2 3 2" xfId="41894" xr:uid="{98C8DB6E-82D9-444D-B8C5-FA64B6B79D55}"/>
    <cellStyle name="Normal 2 3 27 2 4 2 4" xfId="28315" xr:uid="{71C55E44-4855-42FF-958E-9CB3ACDF7851}"/>
    <cellStyle name="Normal 2 3 27 2 4 2 5" xfId="48683" xr:uid="{F80B021A-F601-47B3-952A-95E167A52F8C}"/>
    <cellStyle name="Normal 2 3 27 2 4 3" xfId="11891" xr:uid="{64ABC0B6-BB76-4966-931B-E080FE9334BB}"/>
    <cellStyle name="Normal 2 3 27 2 4 3 2" xfId="32259" xr:uid="{AF6269E1-C4E8-4A46-9F89-AE057DA874AC}"/>
    <cellStyle name="Normal 2 3 27 2 4 4" xfId="18678" xr:uid="{81792CBA-3263-4349-80EC-4647910862ED}"/>
    <cellStyle name="Normal 2 3 27 2 4 4 2" xfId="39046" xr:uid="{FC6D2B06-AA46-40C0-A3C7-8CE0ADEBFF3C}"/>
    <cellStyle name="Normal 2 3 27 2 4 5" xfId="25467" xr:uid="{9DE11B71-4C42-4516-A206-B107356A7265}"/>
    <cellStyle name="Normal 2 3 27 2 4 6" xfId="45835" xr:uid="{8E14DD99-4174-4127-9EDD-29B005314E7C}"/>
    <cellStyle name="Normal 2 3 27 2 5" xfId="5385" xr:uid="{C8967366-DAAD-47BD-A631-C35AB3630747}"/>
    <cellStyle name="Normal 2 3 27 2 5 2" xfId="14027" xr:uid="{4A7CA7A7-1F4D-4436-97CE-ED61A02EC2BD}"/>
    <cellStyle name="Normal 2 3 27 2 5 2 2" xfId="34395" xr:uid="{0D4E12AE-0FC2-4230-84D1-EA4CD031F899}"/>
    <cellStyle name="Normal 2 3 27 2 5 3" xfId="20814" xr:uid="{C8D5356E-7019-4AD1-AB7A-E35B56B23374}"/>
    <cellStyle name="Normal 2 3 27 2 5 3 2" xfId="41182" xr:uid="{77FFD4A4-82A4-4495-AF4A-AA660737750D}"/>
    <cellStyle name="Normal 2 3 27 2 5 4" xfId="27603" xr:uid="{936547F2-0E2E-4E06-AE6A-2E2738BDDADD}"/>
    <cellStyle name="Normal 2 3 27 2 5 5" xfId="47971" xr:uid="{33A06C67-73A3-49AC-9DFE-77A159979DFA}"/>
    <cellStyle name="Normal 2 3 27 2 6" xfId="2440" xr:uid="{79FB6521-EF9E-48A6-93D0-20AEA7E81450}"/>
    <cellStyle name="Normal 2 3 27 2 6 2" xfId="11179" xr:uid="{72671EEF-AD82-4B0C-9785-FCC0D0CE5614}"/>
    <cellStyle name="Normal 2 3 27 2 6 2 2" xfId="31547" xr:uid="{A8EB9501-C008-47EA-A88E-E39495911221}"/>
    <cellStyle name="Normal 2 3 27 2 6 3" xfId="17966" xr:uid="{6B4A60E8-19C9-4922-84E0-AE702435CA23}"/>
    <cellStyle name="Normal 2 3 27 2 6 3 2" xfId="38334" xr:uid="{45113DC9-F8D2-4DD2-9FA9-929569E5E3D7}"/>
    <cellStyle name="Normal 2 3 27 2 6 4" xfId="24755" xr:uid="{372DC027-CA89-4499-8651-F541F60DA998}"/>
    <cellStyle name="Normal 2 3 27 2 6 5" xfId="45123" xr:uid="{5CE55161-CE8A-4361-BA8C-D9B3052122F6}"/>
    <cellStyle name="Normal 2 3 27 2 7" xfId="10481" xr:uid="{86A961AE-53A6-441A-B68F-F2205951D2DF}"/>
    <cellStyle name="Normal 2 3 27 2 7 2" xfId="30849" xr:uid="{9695865A-5FCE-4771-B179-7B36410E36C7}"/>
    <cellStyle name="Normal 2 3 27 2 8" xfId="17268" xr:uid="{E9CB5BF0-C960-4E94-A639-B0ADBD05AD3C}"/>
    <cellStyle name="Normal 2 3 27 2 8 2" xfId="37636" xr:uid="{C19EFA52-0E3A-40DC-BA3A-B4C36D6B1054}"/>
    <cellStyle name="Normal 2 3 27 2 9" xfId="24057" xr:uid="{A5330692-B4CE-4B93-9775-C3D8F2CC97E5}"/>
    <cellStyle name="Normal 2 3 27 2_Exec Drivers" xfId="8770" xr:uid="{6B6E1AA2-88F3-464F-B5C8-8B216E7C489E}"/>
    <cellStyle name="Normal 2 3 27 3" xfId="3708" xr:uid="{7B5AAE4D-68FB-463E-8DE5-7B02BAD4F481}"/>
    <cellStyle name="Normal 2 3 27 3 2" xfId="6592" xr:uid="{9A2B02A1-8D47-466E-BFEC-A24053A48A9B}"/>
    <cellStyle name="Normal 2 3 27 3 2 2" xfId="15234" xr:uid="{293227CD-EA74-4149-A2E1-E413E9D481A8}"/>
    <cellStyle name="Normal 2 3 27 3 2 2 2" xfId="35602" xr:uid="{A41B2CB6-95DD-4783-BCF4-F99A85CDF8FC}"/>
    <cellStyle name="Normal 2 3 27 3 2 3" xfId="22021" xr:uid="{0031EBE6-C36C-4D67-9DDA-6129E917AC52}"/>
    <cellStyle name="Normal 2 3 27 3 2 3 2" xfId="42389" xr:uid="{3D5A05DF-9691-4F5F-B78F-CBDC82EB7207}"/>
    <cellStyle name="Normal 2 3 27 3 2 4" xfId="28810" xr:uid="{74A96B34-D6CD-4A88-85A1-C404934059AA}"/>
    <cellStyle name="Normal 2 3 27 3 2 5" xfId="49178" xr:uid="{1BE49495-AD58-4FAE-BC13-55353FFA5CDD}"/>
    <cellStyle name="Normal 2 3 27 3 3" xfId="12386" xr:uid="{863C19BA-A7DC-4DCC-AEF8-CDE8DDB9780F}"/>
    <cellStyle name="Normal 2 3 27 3 3 2" xfId="32754" xr:uid="{5B2DE14D-BC6B-4191-9972-6AF6F27E328C}"/>
    <cellStyle name="Normal 2 3 27 3 4" xfId="19173" xr:uid="{DDA0418E-FCB1-4BF8-B15D-0A638C105956}"/>
    <cellStyle name="Normal 2 3 27 3 4 2" xfId="39541" xr:uid="{44102E27-9EA9-4B87-A783-5B943110F187}"/>
    <cellStyle name="Normal 2 3 27 3 5" xfId="25962" xr:uid="{0E5419B5-738F-43F5-8847-04104E37BA75}"/>
    <cellStyle name="Normal 2 3 27 3 6" xfId="46330" xr:uid="{732174C2-CEC4-4847-B72B-A43AFAC8A3BA}"/>
    <cellStyle name="Normal 2 3 27 3_Exec Drivers" xfId="9395" xr:uid="{E3F1BE9E-D2DF-4E46-B777-0BB04CAE45F4}"/>
    <cellStyle name="Normal 2 3 27 4" xfId="4456" xr:uid="{8A5BDE11-3372-4BD8-8F22-6CC07DCCD456}"/>
    <cellStyle name="Normal 2 3 27 4 2" xfId="7304" xr:uid="{8A29A9B6-468B-4B2D-88BE-1D5F26C5D25E}"/>
    <cellStyle name="Normal 2 3 27 4 2 2" xfId="15946" xr:uid="{E58A4089-3E51-4AB3-BBEB-7E9CAB2B0F1C}"/>
    <cellStyle name="Normal 2 3 27 4 2 2 2" xfId="36314" xr:uid="{40E4666A-CE6E-4AC0-8658-D0E44BF59B51}"/>
    <cellStyle name="Normal 2 3 27 4 2 3" xfId="22733" xr:uid="{AAEF38CE-6DC0-4D6E-8ECB-4AE229322ACB}"/>
    <cellStyle name="Normal 2 3 27 4 2 3 2" xfId="43101" xr:uid="{C1E903BF-F6DC-4E4B-8528-47129938F5C4}"/>
    <cellStyle name="Normal 2 3 27 4 2 4" xfId="29522" xr:uid="{D0E1A71B-4F06-41C6-816D-1100E3D0B274}"/>
    <cellStyle name="Normal 2 3 27 4 2 5" xfId="49890" xr:uid="{14E3F206-55B4-4E6F-9EE2-63B198245CC6}"/>
    <cellStyle name="Normal 2 3 27 4 3" xfId="13098" xr:uid="{D30C3D4F-B09B-4B0A-8889-366158E76D52}"/>
    <cellStyle name="Normal 2 3 27 4 3 2" xfId="33466" xr:uid="{1054EDF3-EE62-4D14-9C5C-AC3255DD1438}"/>
    <cellStyle name="Normal 2 3 27 4 4" xfId="19885" xr:uid="{AD78C1D8-1FC8-472F-AE1D-9E4B7420CF5B}"/>
    <cellStyle name="Normal 2 3 27 4 4 2" xfId="40253" xr:uid="{397EA68C-C6C8-45C7-A7A3-292F994E4D3F}"/>
    <cellStyle name="Normal 2 3 27 4 5" xfId="26674" xr:uid="{5AFA443D-B54B-4581-A118-9EAB60FDD3DB}"/>
    <cellStyle name="Normal 2 3 27 4 6" xfId="47042" xr:uid="{89ECC6AB-D3DA-4CDC-A3A0-E28E889668A8}"/>
    <cellStyle name="Normal 2 3 27 5" xfId="2960" xr:uid="{E8D4CB0B-9DB1-4147-89DF-B8C9CFF57273}"/>
    <cellStyle name="Normal 2 3 27 5 2" xfId="5880" xr:uid="{94A84A7E-5F9D-4696-8026-60AB549EB183}"/>
    <cellStyle name="Normal 2 3 27 5 2 2" xfId="14522" xr:uid="{C49BA625-9F1A-4678-8F4F-C85240468975}"/>
    <cellStyle name="Normal 2 3 27 5 2 2 2" xfId="34890" xr:uid="{16693442-5504-437A-AEEE-C0BF7FC6ABEF}"/>
    <cellStyle name="Normal 2 3 27 5 2 3" xfId="21309" xr:uid="{E1CE9DD0-C8F9-41C5-84DA-33D24F4CBCDF}"/>
    <cellStyle name="Normal 2 3 27 5 2 3 2" xfId="41677" xr:uid="{B1884627-5BB9-45A3-936F-24F9A11142FB}"/>
    <cellStyle name="Normal 2 3 27 5 2 4" xfId="28098" xr:uid="{0CE44E5D-F6AA-4751-988D-FC51CB69715C}"/>
    <cellStyle name="Normal 2 3 27 5 2 5" xfId="48466" xr:uid="{902E62F4-D617-4738-82A8-BB580F8707BE}"/>
    <cellStyle name="Normal 2 3 27 5 3" xfId="11674" xr:uid="{FB732BA0-266B-4274-93B5-F808817A40F5}"/>
    <cellStyle name="Normal 2 3 27 5 3 2" xfId="32042" xr:uid="{C5806C3A-F279-4A99-A3AD-853F8C226768}"/>
    <cellStyle name="Normal 2 3 27 5 4" xfId="18461" xr:uid="{262858B8-93B0-4AD5-81EE-869D382AB934}"/>
    <cellStyle name="Normal 2 3 27 5 4 2" xfId="38829" xr:uid="{160C491A-5137-4B98-BECD-E57360BFB163}"/>
    <cellStyle name="Normal 2 3 27 5 5" xfId="25250" xr:uid="{32E4227C-45AF-41FA-BEE0-1DA2DD3DEE32}"/>
    <cellStyle name="Normal 2 3 27 5 6" xfId="45618" xr:uid="{6D1D268D-95F7-4433-931F-0C850B64C475}"/>
    <cellStyle name="Normal 2 3 27 6" xfId="5168" xr:uid="{7B6921E2-222B-438C-B89E-98AEF9D88E42}"/>
    <cellStyle name="Normal 2 3 27 6 2" xfId="13810" xr:uid="{446AE41F-A4CD-4D5F-AD91-A0CB5EF32C85}"/>
    <cellStyle name="Normal 2 3 27 6 2 2" xfId="34178" xr:uid="{7E817640-AE3E-493D-870A-81EBD6FF7B9E}"/>
    <cellStyle name="Normal 2 3 27 6 3" xfId="20597" xr:uid="{82FBEEBA-FBA9-4C64-A4D0-0A0154947282}"/>
    <cellStyle name="Normal 2 3 27 6 3 2" xfId="40965" xr:uid="{6E28F824-816F-4BB6-95F0-6B5374DFADDC}"/>
    <cellStyle name="Normal 2 3 27 6 4" xfId="27386" xr:uid="{E977EE99-64CE-4165-95E8-9E4034E0D074}"/>
    <cellStyle name="Normal 2 3 27 6 5" xfId="47754" xr:uid="{1836B339-AE3A-4537-8F0E-895B10DC23FC}"/>
    <cellStyle name="Normal 2 3 27 7" xfId="2099" xr:uid="{987B838D-0E17-45A8-9017-B29E88D2E29B}"/>
    <cellStyle name="Normal 2 3 27 7 2" xfId="10962" xr:uid="{82C2C10D-37C8-4E55-BD87-ABD3E5F1CD3A}"/>
    <cellStyle name="Normal 2 3 27 7 2 2" xfId="31330" xr:uid="{A205248F-D3EA-445D-A4F6-F9FF10540FD3}"/>
    <cellStyle name="Normal 2 3 27 7 3" xfId="17749" xr:uid="{01370FA6-80DB-4DA0-9B0C-AC1F11901697}"/>
    <cellStyle name="Normal 2 3 27 7 3 2" xfId="38117" xr:uid="{5C377BFF-1FED-46AA-8FF6-7585F5581955}"/>
    <cellStyle name="Normal 2 3 27 7 4" xfId="24538" xr:uid="{19D5D187-6A09-4A27-8731-028A1B6217A8}"/>
    <cellStyle name="Normal 2 3 27 7 5" xfId="44906" xr:uid="{3F8B77D0-F608-40CB-BAAD-3BB34420071B}"/>
    <cellStyle name="Normal 2 3 27 8" xfId="9897" xr:uid="{BACB6FAB-BA5F-4D8C-87F8-7114007827E1}"/>
    <cellStyle name="Normal 2 3 27 8 2" xfId="30265" xr:uid="{3D7C7E0D-62CB-4030-A9F5-9B918C5152AE}"/>
    <cellStyle name="Normal 2 3 27 9" xfId="16685" xr:uid="{6419F237-87F6-4E77-9683-81B81D4E8A0F}"/>
    <cellStyle name="Normal 2 3 27 9 2" xfId="37053" xr:uid="{38288563-E1F5-4836-A34A-8A28C802F591}"/>
    <cellStyle name="Normal 2 3 27_Exec Drivers" xfId="8212" xr:uid="{55808386-8105-40DF-9710-6D0008C574E3}"/>
    <cellStyle name="Normal 2 3 28" xfId="367" xr:uid="{408BAEED-FB40-449F-9466-A499083E0453}"/>
    <cellStyle name="Normal 2 3 28 10" xfId="23481" xr:uid="{1602AAA1-A05B-46F2-A7ED-92CEB1E767E7}"/>
    <cellStyle name="Normal 2 3 28 11" xfId="43849" xr:uid="{C68BD799-C03C-4940-860C-5760971C6A9D}"/>
    <cellStyle name="Normal 2 3 28 2" xfId="1572" xr:uid="{EFC22206-1DC4-4F81-9ACD-42978478124E}"/>
    <cellStyle name="Normal 2 3 28 2 10" xfId="44432" xr:uid="{7CB258AA-6D10-4F52-AE1B-37D79616764B}"/>
    <cellStyle name="Normal 2 3 28 2 2" xfId="3930" xr:uid="{56C41198-042E-49EB-8827-83EADCD866BF}"/>
    <cellStyle name="Normal 2 3 28 2 2 2" xfId="6802" xr:uid="{ABA3353F-3F0D-44A7-9665-A887725508D1}"/>
    <cellStyle name="Normal 2 3 28 2 2 2 2" xfId="15444" xr:uid="{6655E2F9-D433-48F6-BE80-A26985576C40}"/>
    <cellStyle name="Normal 2 3 28 2 2 2 2 2" xfId="35812" xr:uid="{1037855D-E760-4C68-9A72-71207812CF3A}"/>
    <cellStyle name="Normal 2 3 28 2 2 2 3" xfId="22231" xr:uid="{2DBC30B9-2FF7-4E16-A6B5-37E5C7F8F7C1}"/>
    <cellStyle name="Normal 2 3 28 2 2 2 3 2" xfId="42599" xr:uid="{2AAE9FA0-958B-4CEE-8C9C-41223C069276}"/>
    <cellStyle name="Normal 2 3 28 2 2 2 4" xfId="29020" xr:uid="{415C80A6-C491-49F0-A545-F28A2A6B1855}"/>
    <cellStyle name="Normal 2 3 28 2 2 2 5" xfId="49388" xr:uid="{423EFE1E-AA34-4631-A4B7-F65054A36B06}"/>
    <cellStyle name="Normal 2 3 28 2 2 3" xfId="12596" xr:uid="{023DFDD7-C388-4EAC-A1FE-CE5F74F12FC3}"/>
    <cellStyle name="Normal 2 3 28 2 2 3 2" xfId="32964" xr:uid="{F760F8DA-86CF-4437-BED5-40092917F626}"/>
    <cellStyle name="Normal 2 3 28 2 2 4" xfId="19383" xr:uid="{37448533-3BC1-4696-8891-D2DDB60BB199}"/>
    <cellStyle name="Normal 2 3 28 2 2 4 2" xfId="39751" xr:uid="{7E676B54-4B1C-4670-B999-7D76A9685EDB}"/>
    <cellStyle name="Normal 2 3 28 2 2 5" xfId="26172" xr:uid="{6AD2099C-FDC5-4C6A-8C2A-1543A43049C3}"/>
    <cellStyle name="Normal 2 3 28 2 2 6" xfId="46540" xr:uid="{BD56F960-6BE5-4C60-8520-CC2BC6C438C3}"/>
    <cellStyle name="Normal 2 3 28 2 2_Exec Drivers" xfId="8511" xr:uid="{36647641-BB23-4881-8FF8-2FA9D9DE0406}"/>
    <cellStyle name="Normal 2 3 28 2 3" xfId="4666" xr:uid="{9986E898-3AEA-4200-A9EA-48BAA1EC2C0D}"/>
    <cellStyle name="Normal 2 3 28 2 3 2" xfId="7514" xr:uid="{828B9118-527B-4905-85FD-6D26D0DD4BB8}"/>
    <cellStyle name="Normal 2 3 28 2 3 2 2" xfId="16156" xr:uid="{DBAB4B0B-61EA-4CA1-98E3-A11B2307A2D9}"/>
    <cellStyle name="Normal 2 3 28 2 3 2 2 2" xfId="36524" xr:uid="{C614318F-6018-4541-9107-82CDD363D635}"/>
    <cellStyle name="Normal 2 3 28 2 3 2 3" xfId="22943" xr:uid="{BD88D051-28F3-46BB-8DBE-79FA4922E091}"/>
    <cellStyle name="Normal 2 3 28 2 3 2 3 2" xfId="43311" xr:uid="{48AE82E2-92DB-4CBB-AE46-4DBE16B778DD}"/>
    <cellStyle name="Normal 2 3 28 2 3 2 4" xfId="29732" xr:uid="{84BAE87F-A48B-4FCB-AFFE-FA93139E8256}"/>
    <cellStyle name="Normal 2 3 28 2 3 2 5" xfId="50100" xr:uid="{1DB5F692-5967-4657-B712-5899DD9D5229}"/>
    <cellStyle name="Normal 2 3 28 2 3 3" xfId="13308" xr:uid="{A4A37C86-B09D-4B1F-80B3-1BC143FFD563}"/>
    <cellStyle name="Normal 2 3 28 2 3 3 2" xfId="33676" xr:uid="{A1B268B4-9D54-4F50-A9DB-6293C505A48C}"/>
    <cellStyle name="Normal 2 3 28 2 3 4" xfId="20095" xr:uid="{7FBDD4EB-650F-439D-BFC8-A55760A245B2}"/>
    <cellStyle name="Normal 2 3 28 2 3 4 2" xfId="40463" xr:uid="{5EFA0511-7417-4AEF-B10E-779E95D213EA}"/>
    <cellStyle name="Normal 2 3 28 2 3 5" xfId="26884" xr:uid="{B8D708CC-2DAB-4231-B7B2-0BAC8FDF6779}"/>
    <cellStyle name="Normal 2 3 28 2 3 6" xfId="47252" xr:uid="{13E4803E-A07D-48B8-9E84-9D6E742B88FD}"/>
    <cellStyle name="Normal 2 3 28 2 4" xfId="3182" xr:uid="{D96F95AF-12B6-4143-9B69-AC1049A43B8A}"/>
    <cellStyle name="Normal 2 3 28 2 4 2" xfId="6090" xr:uid="{5F1AA80D-0EC8-450C-8811-9017741ACB53}"/>
    <cellStyle name="Normal 2 3 28 2 4 2 2" xfId="14732" xr:uid="{9178488E-CE5D-4C4C-B5E1-8A402B450CB0}"/>
    <cellStyle name="Normal 2 3 28 2 4 2 2 2" xfId="35100" xr:uid="{F5C11544-A36D-4C4D-B04E-BF50D382E105}"/>
    <cellStyle name="Normal 2 3 28 2 4 2 3" xfId="21519" xr:uid="{5A19209B-917A-4F87-8622-031E94EF52FC}"/>
    <cellStyle name="Normal 2 3 28 2 4 2 3 2" xfId="41887" xr:uid="{F524D274-8D6A-4626-A548-13C525933475}"/>
    <cellStyle name="Normal 2 3 28 2 4 2 4" xfId="28308" xr:uid="{B3B8F040-273C-4EF7-857C-4F6037836540}"/>
    <cellStyle name="Normal 2 3 28 2 4 2 5" xfId="48676" xr:uid="{091200B2-364F-4E6B-A9D4-6A7356AC25A8}"/>
    <cellStyle name="Normal 2 3 28 2 4 3" xfId="11884" xr:uid="{3F271D87-B324-43AA-A546-F19D9CB615A4}"/>
    <cellStyle name="Normal 2 3 28 2 4 3 2" xfId="32252" xr:uid="{73B6BD8A-11FA-4911-9B41-26E6EEF33227}"/>
    <cellStyle name="Normal 2 3 28 2 4 4" xfId="18671" xr:uid="{C0EAA8C7-88A1-4AE8-97C6-B567BA3C1E55}"/>
    <cellStyle name="Normal 2 3 28 2 4 4 2" xfId="39039" xr:uid="{C21C94B9-ED34-43FC-BFED-055FB8CA47B5}"/>
    <cellStyle name="Normal 2 3 28 2 4 5" xfId="25460" xr:uid="{883DA253-54E1-4C62-8299-09EF0D0D7CB4}"/>
    <cellStyle name="Normal 2 3 28 2 4 6" xfId="45828" xr:uid="{AC058598-B8A1-4950-86E4-0A86A8FD78ED}"/>
    <cellStyle name="Normal 2 3 28 2 5" xfId="5378" xr:uid="{7DD10DA1-3881-4C49-870A-31A0A4B8F4C4}"/>
    <cellStyle name="Normal 2 3 28 2 5 2" xfId="14020" xr:uid="{C1000C30-CBE9-4F97-9A59-0DE979E4A75E}"/>
    <cellStyle name="Normal 2 3 28 2 5 2 2" xfId="34388" xr:uid="{B41ECD67-AB8D-453D-BB9C-ECE9AA00A163}"/>
    <cellStyle name="Normal 2 3 28 2 5 3" xfId="20807" xr:uid="{7D6CC136-8594-42DE-B50A-70C38C45793D}"/>
    <cellStyle name="Normal 2 3 28 2 5 3 2" xfId="41175" xr:uid="{3972785D-5EFE-4303-B4B8-BB21C55F07ED}"/>
    <cellStyle name="Normal 2 3 28 2 5 4" xfId="27596" xr:uid="{B9066DDF-05FB-4E20-A5F9-0F5853E95EA1}"/>
    <cellStyle name="Normal 2 3 28 2 5 5" xfId="47964" xr:uid="{FFEDFF73-3306-4F4F-9094-49D5BE28064F}"/>
    <cellStyle name="Normal 2 3 28 2 6" xfId="2433" xr:uid="{9BAE5F45-A209-4EFC-9CAE-2E5F1B72C0E3}"/>
    <cellStyle name="Normal 2 3 28 2 6 2" xfId="11172" xr:uid="{EF7BB1EF-D282-4D53-ABF1-86680AD5A519}"/>
    <cellStyle name="Normal 2 3 28 2 6 2 2" xfId="31540" xr:uid="{639F41A8-8D3B-4902-9DA8-9FBA6D6C466C}"/>
    <cellStyle name="Normal 2 3 28 2 6 3" xfId="17959" xr:uid="{A7B8FD95-4DC2-461F-803B-E119E609D0A8}"/>
    <cellStyle name="Normal 2 3 28 2 6 3 2" xfId="38327" xr:uid="{7E230567-A6D8-4A3F-B5AA-D1F7873BF7DF}"/>
    <cellStyle name="Normal 2 3 28 2 6 4" xfId="24748" xr:uid="{36992C24-4262-4F7A-91D7-6D65355E4749}"/>
    <cellStyle name="Normal 2 3 28 2 6 5" xfId="45116" xr:uid="{4080ED39-65EE-4C75-91FD-F7B47CABA20B}"/>
    <cellStyle name="Normal 2 3 28 2 7" xfId="10488" xr:uid="{D1403EEE-D308-45BC-8DDD-018E0CDAB3A4}"/>
    <cellStyle name="Normal 2 3 28 2 7 2" xfId="30856" xr:uid="{2BCF0EFC-E824-4B39-83D6-B723B7372574}"/>
    <cellStyle name="Normal 2 3 28 2 8" xfId="17275" xr:uid="{F4468CCE-F51F-46E5-9B95-A0B39841229D}"/>
    <cellStyle name="Normal 2 3 28 2 8 2" xfId="37643" xr:uid="{14625477-A949-40ED-A382-6F27EDEA4F60}"/>
    <cellStyle name="Normal 2 3 28 2 9" xfId="24064" xr:uid="{56726452-4AFD-4B4A-87D9-4262EA7C6C65}"/>
    <cellStyle name="Normal 2 3 28 2_Exec Drivers" xfId="8665" xr:uid="{92EE6872-2146-4600-9C31-810592F7ECF1}"/>
    <cellStyle name="Normal 2 3 28 3" xfId="3709" xr:uid="{4A657164-3DFF-41DE-B70C-E0CF72A5C45B}"/>
    <cellStyle name="Normal 2 3 28 3 2" xfId="6593" xr:uid="{38238251-37E9-4A8D-BF6B-7EB92BC92AF6}"/>
    <cellStyle name="Normal 2 3 28 3 2 2" xfId="15235" xr:uid="{AC2D2C48-7E01-417E-8E02-D3B17E001DAE}"/>
    <cellStyle name="Normal 2 3 28 3 2 2 2" xfId="35603" xr:uid="{2A3E960B-A205-4B34-8077-0D3F6B4C8D79}"/>
    <cellStyle name="Normal 2 3 28 3 2 3" xfId="22022" xr:uid="{91E38415-D021-48E7-8415-8AA9B9AFA3BD}"/>
    <cellStyle name="Normal 2 3 28 3 2 3 2" xfId="42390" xr:uid="{718F9D9D-9C9C-4E46-97BE-470D85CDAE1E}"/>
    <cellStyle name="Normal 2 3 28 3 2 4" xfId="28811" xr:uid="{693D50EF-B600-4149-887E-7D5EDECDD7E0}"/>
    <cellStyle name="Normal 2 3 28 3 2 5" xfId="49179" xr:uid="{450161DC-F08E-4EB7-A8A1-E2CBF84C6733}"/>
    <cellStyle name="Normal 2 3 28 3 3" xfId="12387" xr:uid="{849E32FD-D06B-4275-8DEA-5AF9EB262A44}"/>
    <cellStyle name="Normal 2 3 28 3 3 2" xfId="32755" xr:uid="{3EDF1553-8122-4CB7-B497-A2A0B3F88F80}"/>
    <cellStyle name="Normal 2 3 28 3 4" xfId="19174" xr:uid="{9C6BBCA2-81A2-40FF-948B-CD90E72A794B}"/>
    <cellStyle name="Normal 2 3 28 3 4 2" xfId="39542" xr:uid="{7981A678-12C5-454E-B1F7-3B7A794C211E}"/>
    <cellStyle name="Normal 2 3 28 3 5" xfId="25963" xr:uid="{AEA50DBA-24CE-4DA8-896A-D10974668BD6}"/>
    <cellStyle name="Normal 2 3 28 3 6" xfId="46331" xr:uid="{B74C510F-6F48-404E-A288-472C3F5E7769}"/>
    <cellStyle name="Normal 2 3 28 3_Exec Drivers" xfId="8721" xr:uid="{1FAB6CA8-CE52-4124-9D84-1E1F2F9A8F2D}"/>
    <cellStyle name="Normal 2 3 28 4" xfId="4457" xr:uid="{B9D22746-92DE-4C4F-AC97-BE9CD92B2B05}"/>
    <cellStyle name="Normal 2 3 28 4 2" xfId="7305" xr:uid="{949433C3-C783-4261-8AAB-5CA51B940620}"/>
    <cellStyle name="Normal 2 3 28 4 2 2" xfId="15947" xr:uid="{FD65FD94-FE98-4591-968F-D39E506923A4}"/>
    <cellStyle name="Normal 2 3 28 4 2 2 2" xfId="36315" xr:uid="{0CCE16CF-9908-4FCC-A8DA-FC64813E5B3F}"/>
    <cellStyle name="Normal 2 3 28 4 2 3" xfId="22734" xr:uid="{A8B19568-A61B-4CDE-840F-49BDCBE6EA70}"/>
    <cellStyle name="Normal 2 3 28 4 2 3 2" xfId="43102" xr:uid="{B9C4D99C-230E-45C4-8068-CA0535FB4166}"/>
    <cellStyle name="Normal 2 3 28 4 2 4" xfId="29523" xr:uid="{92723E3B-4D5E-479A-835A-5FD55AB1C7E9}"/>
    <cellStyle name="Normal 2 3 28 4 2 5" xfId="49891" xr:uid="{2CA2D5B9-9AB3-45B9-9A35-8B89ED86AFEF}"/>
    <cellStyle name="Normal 2 3 28 4 3" xfId="13099" xr:uid="{BFDD79BF-7B6B-4F6F-A260-68D9C3E554B0}"/>
    <cellStyle name="Normal 2 3 28 4 3 2" xfId="33467" xr:uid="{ACE8FCD8-E056-4A3C-8527-7A4D0C236B6E}"/>
    <cellStyle name="Normal 2 3 28 4 4" xfId="19886" xr:uid="{3E8F2B97-8116-4C20-AC7B-A5A7403577F1}"/>
    <cellStyle name="Normal 2 3 28 4 4 2" xfId="40254" xr:uid="{483C21D2-3210-4A63-A1AA-5CD2BDE8B679}"/>
    <cellStyle name="Normal 2 3 28 4 5" xfId="26675" xr:uid="{AE237D63-EA3E-4227-95BA-24B583D4DC89}"/>
    <cellStyle name="Normal 2 3 28 4 6" xfId="47043" xr:uid="{C7C0D05A-3F12-47D2-B84A-AD8D24E7520E}"/>
    <cellStyle name="Normal 2 3 28 5" xfId="2961" xr:uid="{980D21F5-4A5A-4B0D-9688-D433909C1FF5}"/>
    <cellStyle name="Normal 2 3 28 5 2" xfId="5881" xr:uid="{076596F2-7BAA-442D-A613-656F790ACCDD}"/>
    <cellStyle name="Normal 2 3 28 5 2 2" xfId="14523" xr:uid="{615D5305-74DA-41E2-9781-09610141A676}"/>
    <cellStyle name="Normal 2 3 28 5 2 2 2" xfId="34891" xr:uid="{451E21FE-31A1-481E-9893-C07B9D734AE8}"/>
    <cellStyle name="Normal 2 3 28 5 2 3" xfId="21310" xr:uid="{34E0245E-E1CD-49B9-9A8F-183F052ACB09}"/>
    <cellStyle name="Normal 2 3 28 5 2 3 2" xfId="41678" xr:uid="{C77DE3BD-37C7-47EB-BEF8-1F75AD3C749E}"/>
    <cellStyle name="Normal 2 3 28 5 2 4" xfId="28099" xr:uid="{E282DD1E-612F-4F57-AF6A-E5082E162333}"/>
    <cellStyle name="Normal 2 3 28 5 2 5" xfId="48467" xr:uid="{4C18A314-F91D-458D-8CB3-B70BE328F5C2}"/>
    <cellStyle name="Normal 2 3 28 5 3" xfId="11675" xr:uid="{29E1D04B-7747-4DC6-8FD3-24475EE03AA6}"/>
    <cellStyle name="Normal 2 3 28 5 3 2" xfId="32043" xr:uid="{C2480FE3-120D-492C-8FBD-4A5C08B765FE}"/>
    <cellStyle name="Normal 2 3 28 5 4" xfId="18462" xr:uid="{30C0F236-DA85-40D4-A8A9-966802F6320D}"/>
    <cellStyle name="Normal 2 3 28 5 4 2" xfId="38830" xr:uid="{461FC010-736D-4686-BA3F-23FB45882A62}"/>
    <cellStyle name="Normal 2 3 28 5 5" xfId="25251" xr:uid="{7F05F8DB-46D9-4D7D-99F0-192072FC9795}"/>
    <cellStyle name="Normal 2 3 28 5 6" xfId="45619" xr:uid="{ABD46FE8-9968-4C6C-A765-222B3A9BAF06}"/>
    <cellStyle name="Normal 2 3 28 6" xfId="5169" xr:uid="{E78CDB58-6E1A-4A69-9078-7E44F2221E4C}"/>
    <cellStyle name="Normal 2 3 28 6 2" xfId="13811" xr:uid="{3FA4E1DB-AA32-4434-BB20-8EB5D413C5C7}"/>
    <cellStyle name="Normal 2 3 28 6 2 2" xfId="34179" xr:uid="{E37BDAA6-1DB3-4A14-9DFC-5B8AD002DD39}"/>
    <cellStyle name="Normal 2 3 28 6 3" xfId="20598" xr:uid="{C7AD88BB-3838-4301-B73B-93C0D732B03F}"/>
    <cellStyle name="Normal 2 3 28 6 3 2" xfId="40966" xr:uid="{D806A27F-F57F-4998-AFC6-3E91CDAED317}"/>
    <cellStyle name="Normal 2 3 28 6 4" xfId="27387" xr:uid="{AAB48932-4F5F-480C-B87E-4BF2762537F0}"/>
    <cellStyle name="Normal 2 3 28 6 5" xfId="47755" xr:uid="{4A8AF248-7250-49FA-808F-D89AD6015BC9}"/>
    <cellStyle name="Normal 2 3 28 7" xfId="2100" xr:uid="{459CC27E-B493-4EE5-AB0E-3668B29E6C6C}"/>
    <cellStyle name="Normal 2 3 28 7 2" xfId="10963" xr:uid="{93FA330C-029E-4A5E-A8AC-74402D227028}"/>
    <cellStyle name="Normal 2 3 28 7 2 2" xfId="31331" xr:uid="{93F686A3-AC6E-4980-B4F9-84C8787E8894}"/>
    <cellStyle name="Normal 2 3 28 7 3" xfId="17750" xr:uid="{3389AAE2-4A9C-4591-A820-1305A1747B9D}"/>
    <cellStyle name="Normal 2 3 28 7 3 2" xfId="38118" xr:uid="{3F411AA2-2CB3-4EC5-BC1F-887B1DEE501B}"/>
    <cellStyle name="Normal 2 3 28 7 4" xfId="24539" xr:uid="{81AFD216-8546-451E-AF31-70FBE9B05FA4}"/>
    <cellStyle name="Normal 2 3 28 7 5" xfId="44907" xr:uid="{BFF4FF3F-D9AB-4695-9DFC-CE70D7167C2E}"/>
    <cellStyle name="Normal 2 3 28 8" xfId="9904" xr:uid="{01C126B3-A3F4-497E-B90E-1452ED97507F}"/>
    <cellStyle name="Normal 2 3 28 8 2" xfId="30272" xr:uid="{9CAD76CF-F5C8-4EBD-A75A-150FBA7F5EC7}"/>
    <cellStyle name="Normal 2 3 28 9" xfId="16692" xr:uid="{5274C96D-47A8-4D69-B9BA-9E69CEECA72C}"/>
    <cellStyle name="Normal 2 3 28 9 2" xfId="37060" xr:uid="{D75E0117-D0A6-4956-99B4-A3561C1E3130}"/>
    <cellStyle name="Normal 2 3 28_Exec Drivers" xfId="8553" xr:uid="{9845B9BC-371F-4A22-BE98-6146E1C22C7E}"/>
    <cellStyle name="Normal 2 3 29" xfId="380" xr:uid="{9FBC8E71-9483-463F-85A6-48B25BA496D7}"/>
    <cellStyle name="Normal 2 3 29 10" xfId="23488" xr:uid="{AE36F04D-FC18-45E3-825B-CAEC40308BCF}"/>
    <cellStyle name="Normal 2 3 29 11" xfId="43856" xr:uid="{EEF12551-2E80-4883-BDC1-A04582C29A09}"/>
    <cellStyle name="Normal 2 3 29 2" xfId="1579" xr:uid="{9DE6BBB0-F429-431F-834C-28E68D3609F2}"/>
    <cellStyle name="Normal 2 3 29 2 10" xfId="44439" xr:uid="{43FD9A9E-5A63-414B-ABFD-3878303D3B60}"/>
    <cellStyle name="Normal 2 3 29 2 2" xfId="3923" xr:uid="{68CD2A85-AAC2-4A7C-9EC1-100FFC7BD041}"/>
    <cellStyle name="Normal 2 3 29 2 2 2" xfId="6795" xr:uid="{ADEA64FD-A3AD-4C2E-89DC-69E80B9A4092}"/>
    <cellStyle name="Normal 2 3 29 2 2 2 2" xfId="15437" xr:uid="{D6460D91-9436-4CFB-ABB5-5DD2A4C61704}"/>
    <cellStyle name="Normal 2 3 29 2 2 2 2 2" xfId="35805" xr:uid="{1413AED4-EAAA-40F9-91FA-62114A0DD128}"/>
    <cellStyle name="Normal 2 3 29 2 2 2 3" xfId="22224" xr:uid="{D0029184-E297-4EBF-B464-E61945EFAACE}"/>
    <cellStyle name="Normal 2 3 29 2 2 2 3 2" xfId="42592" xr:uid="{7B5A26CB-E4A2-4B08-8396-899A271BDE37}"/>
    <cellStyle name="Normal 2 3 29 2 2 2 4" xfId="29013" xr:uid="{794FD37D-F6EF-4722-A3E4-6CA6F91CFB97}"/>
    <cellStyle name="Normal 2 3 29 2 2 2 5" xfId="49381" xr:uid="{59844B79-96FA-4C8E-B7CE-F6BF85BBD43D}"/>
    <cellStyle name="Normal 2 3 29 2 2 3" xfId="12589" xr:uid="{481C99FA-FF9F-4DDB-9BF9-D9C1541D6B47}"/>
    <cellStyle name="Normal 2 3 29 2 2 3 2" xfId="32957" xr:uid="{82E5233B-F5B9-4911-B91B-59B56D82C785}"/>
    <cellStyle name="Normal 2 3 29 2 2 4" xfId="19376" xr:uid="{8A4A680D-8D6D-47F2-9F8F-5A44759E90B5}"/>
    <cellStyle name="Normal 2 3 29 2 2 4 2" xfId="39744" xr:uid="{B3D90795-0D61-4909-A900-25A4AB445F0F}"/>
    <cellStyle name="Normal 2 3 29 2 2 5" xfId="26165" xr:uid="{2B67E67C-E349-41E1-97E9-D0B265E78BC9}"/>
    <cellStyle name="Normal 2 3 29 2 2 6" xfId="46533" xr:uid="{EFC98625-0306-411C-BF04-AF1DD55E0B7D}"/>
    <cellStyle name="Normal 2 3 29 2 2_Exec Drivers" xfId="9381" xr:uid="{EC92B198-7E43-4FA5-959A-A002C7DDAE99}"/>
    <cellStyle name="Normal 2 3 29 2 3" xfId="4659" xr:uid="{15A32567-4B4E-446E-B1E3-E0C620B4F97C}"/>
    <cellStyle name="Normal 2 3 29 2 3 2" xfId="7507" xr:uid="{EA0D861A-0874-490C-88E7-3005BD516A83}"/>
    <cellStyle name="Normal 2 3 29 2 3 2 2" xfId="16149" xr:uid="{CEB782A3-9CA2-4700-A52F-7274D2912A5F}"/>
    <cellStyle name="Normal 2 3 29 2 3 2 2 2" xfId="36517" xr:uid="{0E83D2DF-57E8-4D9F-991C-C98E11667CBE}"/>
    <cellStyle name="Normal 2 3 29 2 3 2 3" xfId="22936" xr:uid="{B4A3D1CE-FCFE-4B0B-BB20-B4A96E997557}"/>
    <cellStyle name="Normal 2 3 29 2 3 2 3 2" xfId="43304" xr:uid="{0511310B-6B2C-4E6F-A23E-DE3CB4D2F2E4}"/>
    <cellStyle name="Normal 2 3 29 2 3 2 4" xfId="29725" xr:uid="{43C6E0F9-9505-4A7B-9904-32F958EBB8B4}"/>
    <cellStyle name="Normal 2 3 29 2 3 2 5" xfId="50093" xr:uid="{E0E4B929-91A5-4F8F-AC30-6E5465F581D5}"/>
    <cellStyle name="Normal 2 3 29 2 3 3" xfId="13301" xr:uid="{6869EA32-FF68-43EC-A3FC-27DEFCEB3A70}"/>
    <cellStyle name="Normal 2 3 29 2 3 3 2" xfId="33669" xr:uid="{BF081E5A-9A49-464B-95D0-8164D0844C19}"/>
    <cellStyle name="Normal 2 3 29 2 3 4" xfId="20088" xr:uid="{693200A1-E24A-4ED0-9035-B01244CE1FC1}"/>
    <cellStyle name="Normal 2 3 29 2 3 4 2" xfId="40456" xr:uid="{F84C822C-21EC-49D3-A132-5858DBF64142}"/>
    <cellStyle name="Normal 2 3 29 2 3 5" xfId="26877" xr:uid="{4F99F6A4-C5FA-40BE-9F67-E8FF70CA236B}"/>
    <cellStyle name="Normal 2 3 29 2 3 6" xfId="47245" xr:uid="{B0E220E7-C58E-40D8-9B59-AFA84754394F}"/>
    <cellStyle name="Normal 2 3 29 2 4" xfId="3175" xr:uid="{8C2EF0B3-34F2-42EB-A078-541BF8BD9E62}"/>
    <cellStyle name="Normal 2 3 29 2 4 2" xfId="6083" xr:uid="{B4AE7A6E-B6BF-4641-9329-7676B6F81A5C}"/>
    <cellStyle name="Normal 2 3 29 2 4 2 2" xfId="14725" xr:uid="{9825F5B8-EE6D-4188-8B58-08EF5BE24A5A}"/>
    <cellStyle name="Normal 2 3 29 2 4 2 2 2" xfId="35093" xr:uid="{33621A2F-BE2F-4166-AEEB-C1DF26DFF3F6}"/>
    <cellStyle name="Normal 2 3 29 2 4 2 3" xfId="21512" xr:uid="{6A917FEB-5912-416C-A93E-C13AB6D780F3}"/>
    <cellStyle name="Normal 2 3 29 2 4 2 3 2" xfId="41880" xr:uid="{370BF143-2214-4558-8A27-84520E4F1278}"/>
    <cellStyle name="Normal 2 3 29 2 4 2 4" xfId="28301" xr:uid="{B3D3EE05-EFFA-4D3C-A5E9-E69A69B652C1}"/>
    <cellStyle name="Normal 2 3 29 2 4 2 5" xfId="48669" xr:uid="{561DD354-039D-4530-B3C4-1B06B63E80DA}"/>
    <cellStyle name="Normal 2 3 29 2 4 3" xfId="11877" xr:uid="{FB75830F-5808-4A3C-9FF3-AA596752FE4D}"/>
    <cellStyle name="Normal 2 3 29 2 4 3 2" xfId="32245" xr:uid="{6C92EAAF-8C6F-4550-A4AA-30C85008CAEA}"/>
    <cellStyle name="Normal 2 3 29 2 4 4" xfId="18664" xr:uid="{3A409B52-02A9-452F-8C4C-F330B96B6049}"/>
    <cellStyle name="Normal 2 3 29 2 4 4 2" xfId="39032" xr:uid="{43204608-86EC-4F59-9B10-7DBC10CC0F7E}"/>
    <cellStyle name="Normal 2 3 29 2 4 5" xfId="25453" xr:uid="{E355A376-AC2B-4A49-AE64-B1333C86D01C}"/>
    <cellStyle name="Normal 2 3 29 2 4 6" xfId="45821" xr:uid="{F0A01E2C-A054-4CC4-A8F4-148BE5881600}"/>
    <cellStyle name="Normal 2 3 29 2 5" xfId="5371" xr:uid="{8D7E8761-0A45-4120-929E-82F5D074512E}"/>
    <cellStyle name="Normal 2 3 29 2 5 2" xfId="14013" xr:uid="{DE0C5689-7069-4637-98A4-8F10BC8AEF98}"/>
    <cellStyle name="Normal 2 3 29 2 5 2 2" xfId="34381" xr:uid="{D680827D-AAFB-43A7-A9BE-A02B2D8218C3}"/>
    <cellStyle name="Normal 2 3 29 2 5 3" xfId="20800" xr:uid="{B840F7A2-9974-412B-A7D0-13C007FC94FD}"/>
    <cellStyle name="Normal 2 3 29 2 5 3 2" xfId="41168" xr:uid="{8ADD8F62-FF4D-4E08-8D4B-F9979EB69A73}"/>
    <cellStyle name="Normal 2 3 29 2 5 4" xfId="27589" xr:uid="{F1FE3AA7-4ABB-44D6-BA8A-7BE4B55E8269}"/>
    <cellStyle name="Normal 2 3 29 2 5 5" xfId="47957" xr:uid="{CC9E2A7E-C2BF-4837-8404-7DE51747AE60}"/>
    <cellStyle name="Normal 2 3 29 2 6" xfId="2426" xr:uid="{52599725-13D5-43F5-8558-8C86FE7E6FA7}"/>
    <cellStyle name="Normal 2 3 29 2 6 2" xfId="11165" xr:uid="{C111DE67-DD2B-46D9-8E00-37330225C52B}"/>
    <cellStyle name="Normal 2 3 29 2 6 2 2" xfId="31533" xr:uid="{F07B241C-97C9-41AC-AEEA-86E76AE84230}"/>
    <cellStyle name="Normal 2 3 29 2 6 3" xfId="17952" xr:uid="{6D16D718-C8BF-4B14-BA10-6A75F0D4437A}"/>
    <cellStyle name="Normal 2 3 29 2 6 3 2" xfId="38320" xr:uid="{9AAF141B-EAAD-4DE6-8FB6-BC11FEB59118}"/>
    <cellStyle name="Normal 2 3 29 2 6 4" xfId="24741" xr:uid="{A7BD4915-9BC5-494D-BF75-EAD7264A3755}"/>
    <cellStyle name="Normal 2 3 29 2 6 5" xfId="45109" xr:uid="{24CC1E0F-559C-496D-AF18-18DF6465FB64}"/>
    <cellStyle name="Normal 2 3 29 2 7" xfId="10495" xr:uid="{4402156B-5430-4ED8-9012-4D6A064B90C8}"/>
    <cellStyle name="Normal 2 3 29 2 7 2" xfId="30863" xr:uid="{1286BC1C-AD87-4DF1-A102-99D90DF89FA4}"/>
    <cellStyle name="Normal 2 3 29 2 8" xfId="17282" xr:uid="{50751347-7CCA-42C6-9138-65B118A5EAEB}"/>
    <cellStyle name="Normal 2 3 29 2 8 2" xfId="37650" xr:uid="{2E438077-52DB-45F1-8FE0-C4891B5CE45C}"/>
    <cellStyle name="Normal 2 3 29 2 9" xfId="24071" xr:uid="{D8F79B1F-ACF3-45C7-B717-1A531690A87B}"/>
    <cellStyle name="Normal 2 3 29 2_Exec Drivers" xfId="8710" xr:uid="{9E4E40B0-CEF1-491B-ADBA-AD7932B99F70}"/>
    <cellStyle name="Normal 2 3 29 3" xfId="3710" xr:uid="{C4E99F9C-424B-46F5-AE30-BFDF60644AFC}"/>
    <cellStyle name="Normal 2 3 29 3 2" xfId="6594" xr:uid="{098C2E15-6CA6-4877-8614-049E361DC447}"/>
    <cellStyle name="Normal 2 3 29 3 2 2" xfId="15236" xr:uid="{616DE225-DB10-46A4-AE8E-7C1BDC6490F2}"/>
    <cellStyle name="Normal 2 3 29 3 2 2 2" xfId="35604" xr:uid="{8DC8162A-6279-48B5-A0C0-AECE896188E0}"/>
    <cellStyle name="Normal 2 3 29 3 2 3" xfId="22023" xr:uid="{C87C40AA-28FA-49BE-867E-CD115D710D5D}"/>
    <cellStyle name="Normal 2 3 29 3 2 3 2" xfId="42391" xr:uid="{9886299D-538F-45BC-960F-DAC7184E90EB}"/>
    <cellStyle name="Normal 2 3 29 3 2 4" xfId="28812" xr:uid="{6F8B3411-4831-4AA4-AD9B-A24C7FFF755A}"/>
    <cellStyle name="Normal 2 3 29 3 2 5" xfId="49180" xr:uid="{30A89C53-AB2E-4A1A-8BE8-1BBC2883A1E5}"/>
    <cellStyle name="Normal 2 3 29 3 3" xfId="12388" xr:uid="{A557AD1A-87E0-4AEE-8FB5-ED959CBAC074}"/>
    <cellStyle name="Normal 2 3 29 3 3 2" xfId="32756" xr:uid="{4F60653D-0732-4A10-A24B-258A13C381AE}"/>
    <cellStyle name="Normal 2 3 29 3 4" xfId="19175" xr:uid="{43F37AE6-6393-4DFD-BB3E-E14EA50FEE52}"/>
    <cellStyle name="Normal 2 3 29 3 4 2" xfId="39543" xr:uid="{0AE36871-3DAF-4A17-99E5-09124296793F}"/>
    <cellStyle name="Normal 2 3 29 3 5" xfId="25964" xr:uid="{15EE8E3B-4D1D-49D5-80C9-AFE44630A499}"/>
    <cellStyle name="Normal 2 3 29 3 6" xfId="46332" xr:uid="{80CEBC20-503F-48A2-9BA8-637835237A68}"/>
    <cellStyle name="Normal 2 3 29 3_Exec Drivers" xfId="8823" xr:uid="{4D760694-3D25-4606-90AA-6961AF1A9D0C}"/>
    <cellStyle name="Normal 2 3 29 4" xfId="4458" xr:uid="{B73152BF-D73E-4209-8D6E-6A2646EDCB8C}"/>
    <cellStyle name="Normal 2 3 29 4 2" xfId="7306" xr:uid="{ABB9B663-633C-4F5B-B8CF-2DFC969361F8}"/>
    <cellStyle name="Normal 2 3 29 4 2 2" xfId="15948" xr:uid="{29F73C1A-994D-45EA-8588-5A396D8554FB}"/>
    <cellStyle name="Normal 2 3 29 4 2 2 2" xfId="36316" xr:uid="{93BA09E7-A5A4-4E48-B6F7-4B3F0B3AACF6}"/>
    <cellStyle name="Normal 2 3 29 4 2 3" xfId="22735" xr:uid="{A01088DB-6875-4DF0-8EF8-85570B4C4917}"/>
    <cellStyle name="Normal 2 3 29 4 2 3 2" xfId="43103" xr:uid="{C41A08BB-D81F-4B15-B3F9-8D7C8C4AD854}"/>
    <cellStyle name="Normal 2 3 29 4 2 4" xfId="29524" xr:uid="{709CB260-2765-42AB-8D81-0CF4DC495FA4}"/>
    <cellStyle name="Normal 2 3 29 4 2 5" xfId="49892" xr:uid="{4037EFD9-71F2-4D1C-B146-9D1BD087093C}"/>
    <cellStyle name="Normal 2 3 29 4 3" xfId="13100" xr:uid="{EF6BC048-4343-4412-AFA9-94309321A4F2}"/>
    <cellStyle name="Normal 2 3 29 4 3 2" xfId="33468" xr:uid="{A4796842-AC7E-43BD-ACC7-CFC0E4919A91}"/>
    <cellStyle name="Normal 2 3 29 4 4" xfId="19887" xr:uid="{A11A1B63-F51A-4382-AF26-F6CA07EFEC47}"/>
    <cellStyle name="Normal 2 3 29 4 4 2" xfId="40255" xr:uid="{51E98250-56CE-47A2-B2A4-D9A704694E56}"/>
    <cellStyle name="Normal 2 3 29 4 5" xfId="26676" xr:uid="{33437FC5-30CB-4029-955E-5F97406F0A66}"/>
    <cellStyle name="Normal 2 3 29 4 6" xfId="47044" xr:uid="{8A413E8C-3BF4-4E77-BF91-3E269232184D}"/>
    <cellStyle name="Normal 2 3 29 5" xfId="2962" xr:uid="{23715675-8E1C-48EC-BF40-633F48857508}"/>
    <cellStyle name="Normal 2 3 29 5 2" xfId="5882" xr:uid="{8F745727-21EB-414B-90EA-CEF1543B4FFE}"/>
    <cellStyle name="Normal 2 3 29 5 2 2" xfId="14524" xr:uid="{45F845D1-D3FB-4851-9AC0-5FCD13B9D02D}"/>
    <cellStyle name="Normal 2 3 29 5 2 2 2" xfId="34892" xr:uid="{97E9CCBE-845B-4A2C-B686-56E8E5DC1A3E}"/>
    <cellStyle name="Normal 2 3 29 5 2 3" xfId="21311" xr:uid="{4F49AD93-BD01-4880-817F-654910903BB7}"/>
    <cellStyle name="Normal 2 3 29 5 2 3 2" xfId="41679" xr:uid="{9DA08464-A973-4591-B128-E778457D2847}"/>
    <cellStyle name="Normal 2 3 29 5 2 4" xfId="28100" xr:uid="{592C552D-55A5-4BEE-A7A8-90A9FA3A474F}"/>
    <cellStyle name="Normal 2 3 29 5 2 5" xfId="48468" xr:uid="{B96C9C83-4365-41EA-BE58-219CD60FCB2A}"/>
    <cellStyle name="Normal 2 3 29 5 3" xfId="11676" xr:uid="{9BC132B8-4D88-44A0-9A7F-DED120287378}"/>
    <cellStyle name="Normal 2 3 29 5 3 2" xfId="32044" xr:uid="{8AF9BB4F-9FEF-4477-9B76-86266E0DC1B1}"/>
    <cellStyle name="Normal 2 3 29 5 4" xfId="18463" xr:uid="{BB8D482B-7206-4B93-8FD8-4CF0568B96DF}"/>
    <cellStyle name="Normal 2 3 29 5 4 2" xfId="38831" xr:uid="{63FF5997-5E65-490E-BD46-B48C5A404112}"/>
    <cellStyle name="Normal 2 3 29 5 5" xfId="25252" xr:uid="{BEBCA8E0-CAD4-4AB8-B317-4D6E3CE130A0}"/>
    <cellStyle name="Normal 2 3 29 5 6" xfId="45620" xr:uid="{182AEAC5-437E-4413-892F-887ACAF7BADD}"/>
    <cellStyle name="Normal 2 3 29 6" xfId="5170" xr:uid="{3BA7D325-751D-4173-AFD3-010FEFE9414F}"/>
    <cellStyle name="Normal 2 3 29 6 2" xfId="13812" xr:uid="{6BB5E01E-B26B-42F8-9E13-A26F9B20B9AE}"/>
    <cellStyle name="Normal 2 3 29 6 2 2" xfId="34180" xr:uid="{1E48331C-0E8D-4C13-917D-5A24ECFAF933}"/>
    <cellStyle name="Normal 2 3 29 6 3" xfId="20599" xr:uid="{F82B7D0C-92A6-49C8-A89A-C62F04FEEE0C}"/>
    <cellStyle name="Normal 2 3 29 6 3 2" xfId="40967" xr:uid="{F3118724-0D74-4E38-AB9F-C49B0E854D79}"/>
    <cellStyle name="Normal 2 3 29 6 4" xfId="27388" xr:uid="{9F31266D-0987-4495-BCC4-0FFD26D6F55D}"/>
    <cellStyle name="Normal 2 3 29 6 5" xfId="47756" xr:uid="{25DB8FE9-95E0-4C79-B192-CA23ADC3618B}"/>
    <cellStyle name="Normal 2 3 29 7" xfId="2101" xr:uid="{AD9B88F6-7EB5-4282-A760-95F63736FCE5}"/>
    <cellStyle name="Normal 2 3 29 7 2" xfId="10964" xr:uid="{E8715194-3674-4CD4-A6C4-D2DB6BF2CCF7}"/>
    <cellStyle name="Normal 2 3 29 7 2 2" xfId="31332" xr:uid="{B35355E2-2D85-4E25-B9C1-8C7CE4073C15}"/>
    <cellStyle name="Normal 2 3 29 7 3" xfId="17751" xr:uid="{2DCCA1C6-CE25-4199-AEBB-A6BDDA29C547}"/>
    <cellStyle name="Normal 2 3 29 7 3 2" xfId="38119" xr:uid="{C7DD2420-2551-4E57-8E48-89CCEF359EAF}"/>
    <cellStyle name="Normal 2 3 29 7 4" xfId="24540" xr:uid="{E43FCEE0-97CC-4F07-948D-60D65956D58E}"/>
    <cellStyle name="Normal 2 3 29 7 5" xfId="44908" xr:uid="{CB73DAF7-0B18-41D3-A236-CCDB16BA6B9C}"/>
    <cellStyle name="Normal 2 3 29 8" xfId="9911" xr:uid="{31D4DACA-7178-4758-91B3-230C0064C8AF}"/>
    <cellStyle name="Normal 2 3 29 8 2" xfId="30279" xr:uid="{0C463AF3-6F86-4ECB-ACA9-3FADF1DFC636}"/>
    <cellStyle name="Normal 2 3 29 9" xfId="16699" xr:uid="{B51A6D84-180B-4AE2-9A8C-A57B494832C3}"/>
    <cellStyle name="Normal 2 3 29 9 2" xfId="37067" xr:uid="{AE8D019D-DDA4-445E-8149-DCD491035CC2}"/>
    <cellStyle name="Normal 2 3 29_Exec Drivers" xfId="8835" xr:uid="{03C6476D-91F4-4C15-B949-714E491C4F83}"/>
    <cellStyle name="Normal 2 3 3" xfId="39" xr:uid="{B94C1CCD-AFD1-49FC-BBBF-8CA0189E639C}"/>
    <cellStyle name="Normal 2 3 3 10" xfId="161" xr:uid="{AF69C491-314B-41E3-8E70-391BF2764635}"/>
    <cellStyle name="Normal 2 3 3 11" xfId="174" xr:uid="{84078F37-CECB-4440-9BB7-0FD19278D079}"/>
    <cellStyle name="Normal 2 3 3 12" xfId="187" xr:uid="{54E17928-2C05-4E06-B477-8263E002B855}"/>
    <cellStyle name="Normal 2 3 3 13" xfId="200" xr:uid="{ABE254C1-004B-4B7B-9F7B-3A7638DC8EFD}"/>
    <cellStyle name="Normal 2 3 3 14" xfId="213" xr:uid="{6E965ADF-E6E2-412C-9FB8-6451EB5F4C8C}"/>
    <cellStyle name="Normal 2 3 3 15" xfId="226" xr:uid="{4D9EA912-8995-411E-B4C6-CF7B9169DBB1}"/>
    <cellStyle name="Normal 2 3 3 16" xfId="239" xr:uid="{44369AD4-CB73-4315-B1A3-3E6B93A03D98}"/>
    <cellStyle name="Normal 2 3 3 17" xfId="252" xr:uid="{4D54D8BF-4B83-4AFF-8CAD-D195B81C27C6}"/>
    <cellStyle name="Normal 2 3 3 18" xfId="265" xr:uid="{1E78C528-083B-4B96-9706-D36FEB158CB8}"/>
    <cellStyle name="Normal 2 3 3 19" xfId="278" xr:uid="{FAA85DCF-A5A4-462C-8242-228978804A35}"/>
    <cellStyle name="Normal 2 3 3 2" xfId="54" xr:uid="{129BDED6-90C5-439B-8DED-A67E709761BA}"/>
    <cellStyle name="Normal 2 3 3 2 2" xfId="470" xr:uid="{36832313-AB9A-43DB-B6D2-2E6CD15F4376}"/>
    <cellStyle name="Normal 2 3 3 2 2 10" xfId="9959" xr:uid="{AE95D852-7C1B-439F-A0AB-8DD8D103CA45}"/>
    <cellStyle name="Normal 2 3 3 2 2 10 2" xfId="30327" xr:uid="{0F7AF09A-A1E2-45BC-B0AA-2B929CF84C69}"/>
    <cellStyle name="Normal 2 3 3 2 2 11" xfId="16747" xr:uid="{812EB2DD-E602-4BD8-A74D-8BDE9FC3BF5F}"/>
    <cellStyle name="Normal 2 3 3 2 2 11 2" xfId="37115" xr:uid="{5FADD1BA-8F60-416C-BEC0-0E67B49638AF}"/>
    <cellStyle name="Normal 2 3 3 2 2 12" xfId="23536" xr:uid="{012EBF03-5F81-4241-9606-C1A3471F80C5}"/>
    <cellStyle name="Normal 2 3 3 2 2 13" xfId="43904" xr:uid="{BBA79167-2BD9-40FE-8EDB-97413C3CE193}"/>
    <cellStyle name="Normal 2 3 3 2 2 2" xfId="484" xr:uid="{DC81DF79-E4B7-4AF1-AD7A-AD760877FBEC}"/>
    <cellStyle name="Normal 2 3 3 2 2 3" xfId="494" xr:uid="{743702E6-BF19-4A65-85F3-9420D3FF4615}"/>
    <cellStyle name="Normal 2 3 3 2 2 4" xfId="1626" xr:uid="{F78C42AB-6394-4720-B04D-9D91B196FA89}"/>
    <cellStyle name="Normal 2 3 3 2 2 4 10" xfId="44486" xr:uid="{DFAFB7C9-CE3D-494D-9C5D-3C9E5EF0B6F3}"/>
    <cellStyle name="Normal 2 3 3 2 2 4 2" xfId="4161" xr:uid="{B689BE97-FFB1-4B59-ADF5-9253CCF8B547}"/>
    <cellStyle name="Normal 2 3 3 2 2 4 2 2" xfId="7009" xr:uid="{342AC925-2E10-4B09-ABB5-D6B2E5DD2E56}"/>
    <cellStyle name="Normal 2 3 3 2 2 4 2 2 2" xfId="15651" xr:uid="{97CDE4EF-28A1-4696-8145-8CE3296EBBAB}"/>
    <cellStyle name="Normal 2 3 3 2 2 4 2 2 2 2" xfId="36019" xr:uid="{C1C2911A-11D5-4F7F-BBF7-C33F7C3EB3DA}"/>
    <cellStyle name="Normal 2 3 3 2 2 4 2 2 3" xfId="22438" xr:uid="{E04F0298-F804-4B4B-80C7-3B22A1EC63C2}"/>
    <cellStyle name="Normal 2 3 3 2 2 4 2 2 3 2" xfId="42806" xr:uid="{8561B1AB-0DCE-4027-8F87-151A2D04AE4F}"/>
    <cellStyle name="Normal 2 3 3 2 2 4 2 2 4" xfId="29227" xr:uid="{0C6E71FA-0494-4BB0-B67F-4CECE9C7B4D3}"/>
    <cellStyle name="Normal 2 3 3 2 2 4 2 2 5" xfId="49595" xr:uid="{E1372242-1D72-4819-AE42-85A04F4921B2}"/>
    <cellStyle name="Normal 2 3 3 2 2 4 2 3" xfId="12803" xr:uid="{ADC4CCA6-2506-4EC1-8997-9A84C34F1180}"/>
    <cellStyle name="Normal 2 3 3 2 2 4 2 3 2" xfId="33171" xr:uid="{C57F0309-D768-4D6D-94D8-718B0D216984}"/>
    <cellStyle name="Normal 2 3 3 2 2 4 2 4" xfId="19590" xr:uid="{2B9686A4-0BD5-4B6C-A7A5-99D3F49717BE}"/>
    <cellStyle name="Normal 2 3 3 2 2 4 2 4 2" xfId="39958" xr:uid="{4F42EF00-B552-43AE-B0FF-32C7AAFBBC90}"/>
    <cellStyle name="Normal 2 3 3 2 2 4 2 5" xfId="26379" xr:uid="{940B01A1-DE35-4097-9356-5B77475D5DD2}"/>
    <cellStyle name="Normal 2 3 3 2 2 4 2 6" xfId="46747" xr:uid="{02DC72E8-CCC7-4191-A4D3-18BF85BCCF9A}"/>
    <cellStyle name="Normal 2 3 3 2 2 4 2_Exec Drivers" xfId="8706" xr:uid="{21B19F20-2194-41F8-9C9D-E185FFAB1EBF}"/>
    <cellStyle name="Normal 2 3 3 2 2 4 3" xfId="4873" xr:uid="{7A6238FF-75D8-46B3-A584-9056BE244878}"/>
    <cellStyle name="Normal 2 3 3 2 2 4 3 2" xfId="7721" xr:uid="{CB6AF2CE-6473-4BDA-8329-5923DB463DD4}"/>
    <cellStyle name="Normal 2 3 3 2 2 4 3 2 2" xfId="16363" xr:uid="{C32A348B-A619-49E6-B0F3-557BA713B0C4}"/>
    <cellStyle name="Normal 2 3 3 2 2 4 3 2 2 2" xfId="36731" xr:uid="{44997C05-4C91-4228-ABD5-1FC23D206DE5}"/>
    <cellStyle name="Normal 2 3 3 2 2 4 3 2 3" xfId="23150" xr:uid="{9C70FC31-6E58-45AD-88CB-A665C05C0C76}"/>
    <cellStyle name="Normal 2 3 3 2 2 4 3 2 3 2" xfId="43518" xr:uid="{4E208309-1E09-4B58-B91A-E683D765DA39}"/>
    <cellStyle name="Normal 2 3 3 2 2 4 3 2 4" xfId="29939" xr:uid="{3A47B0D8-2D74-4699-AD9D-DB931243252F}"/>
    <cellStyle name="Normal 2 3 3 2 2 4 3 2 5" xfId="50307" xr:uid="{4122A984-74B7-40F8-80DF-6D3BBCDEA8A7}"/>
    <cellStyle name="Normal 2 3 3 2 2 4 3 3" xfId="13515" xr:uid="{29C8830F-C777-4A3A-9D6B-8648D6590D41}"/>
    <cellStyle name="Normal 2 3 3 2 2 4 3 3 2" xfId="33883" xr:uid="{F769AE09-AE60-4E0D-84CF-26D15DDF5C4D}"/>
    <cellStyle name="Normal 2 3 3 2 2 4 3 4" xfId="20302" xr:uid="{CFE200C3-DE5D-4674-ADFD-76EDFDDE67C6}"/>
    <cellStyle name="Normal 2 3 3 2 2 4 3 4 2" xfId="40670" xr:uid="{358717CF-0495-4708-9AA8-57F0EAF1AFDF}"/>
    <cellStyle name="Normal 2 3 3 2 2 4 3 5" xfId="27091" xr:uid="{F1D6B03C-7873-4878-8A4E-4F60636D71F1}"/>
    <cellStyle name="Normal 2 3 3 2 2 4 3 6" xfId="47459" xr:uid="{C5724D61-9259-4CBE-AB97-206883B04B82}"/>
    <cellStyle name="Normal 2 3 3 2 2 4 4" xfId="3413" xr:uid="{CEA7D910-2F84-4E7D-9432-ABBE165DDF1E}"/>
    <cellStyle name="Normal 2 3 3 2 2 4 4 2" xfId="6297" xr:uid="{BE8C5442-F0FE-4C71-AF6C-656889B0FF8C}"/>
    <cellStyle name="Normal 2 3 3 2 2 4 4 2 2" xfId="14939" xr:uid="{D372F530-6BAD-4AC4-9ABE-BF6CFD71599B}"/>
    <cellStyle name="Normal 2 3 3 2 2 4 4 2 2 2" xfId="35307" xr:uid="{C583341C-AC4D-4D97-920D-B786C4822EE5}"/>
    <cellStyle name="Normal 2 3 3 2 2 4 4 2 3" xfId="21726" xr:uid="{21086ED7-D3C1-412D-8A16-FD35FF2434EC}"/>
    <cellStyle name="Normal 2 3 3 2 2 4 4 2 3 2" xfId="42094" xr:uid="{073990BC-2650-4781-844E-D6B7D12D4E8D}"/>
    <cellStyle name="Normal 2 3 3 2 2 4 4 2 4" xfId="28515" xr:uid="{D1CD680F-AF0F-4E7B-AED8-B12298261229}"/>
    <cellStyle name="Normal 2 3 3 2 2 4 4 2 5" xfId="48883" xr:uid="{48F1FCD5-CB94-48DA-8705-29C5A3CFAF31}"/>
    <cellStyle name="Normal 2 3 3 2 2 4 4 3" xfId="12091" xr:uid="{B36E1EF4-81C1-427B-83E4-DF784D0417A2}"/>
    <cellStyle name="Normal 2 3 3 2 2 4 4 3 2" xfId="32459" xr:uid="{DE782534-A762-4B84-9B42-EBF45CA7D85B}"/>
    <cellStyle name="Normal 2 3 3 2 2 4 4 4" xfId="18878" xr:uid="{060E354E-B036-47CE-BBCE-FDBBBCF5D6A5}"/>
    <cellStyle name="Normal 2 3 3 2 2 4 4 4 2" xfId="39246" xr:uid="{D1936962-DE87-4503-B3EE-C622B7E27771}"/>
    <cellStyle name="Normal 2 3 3 2 2 4 4 5" xfId="25667" xr:uid="{FEB153C9-AD94-462E-B5B2-7CBFBEC02476}"/>
    <cellStyle name="Normal 2 3 3 2 2 4 4 6" xfId="46035" xr:uid="{138771A7-891D-49B6-9CB6-F57D44359C5B}"/>
    <cellStyle name="Normal 2 3 3 2 2 4 5" xfId="5585" xr:uid="{DF27D7F6-E748-4E62-AECC-E67DC436B845}"/>
    <cellStyle name="Normal 2 3 3 2 2 4 5 2" xfId="14227" xr:uid="{055E2D68-BC59-4CAF-85B6-5C25D38518D1}"/>
    <cellStyle name="Normal 2 3 3 2 2 4 5 2 2" xfId="34595" xr:uid="{7EC4EFFD-F2AA-4923-B2C3-3F07B95E8729}"/>
    <cellStyle name="Normal 2 3 3 2 2 4 5 3" xfId="21014" xr:uid="{DF910DD3-2AAC-458D-9DA0-63359112B6E8}"/>
    <cellStyle name="Normal 2 3 3 2 2 4 5 3 2" xfId="41382" xr:uid="{42FE3097-C3AA-49F6-AE11-AD6E4F90F2A0}"/>
    <cellStyle name="Normal 2 3 3 2 2 4 5 4" xfId="27803" xr:uid="{FEC89E0B-0A96-4C12-9485-098D4BA4C738}"/>
    <cellStyle name="Normal 2 3 3 2 2 4 5 5" xfId="48171" xr:uid="{C6BD0278-B4D6-48D3-9611-B376EE798F30}"/>
    <cellStyle name="Normal 2 3 3 2 2 4 6" xfId="2664" xr:uid="{B2E9C41E-C799-41E1-A501-736B44585D2B}"/>
    <cellStyle name="Normal 2 3 3 2 2 4 6 2" xfId="11379" xr:uid="{CEBBABC1-BB63-484D-8B48-7228C682B7E3}"/>
    <cellStyle name="Normal 2 3 3 2 2 4 6 2 2" xfId="31747" xr:uid="{9DB323C5-BDDC-4DCE-87D3-3D6BC896EDB6}"/>
    <cellStyle name="Normal 2 3 3 2 2 4 6 3" xfId="18166" xr:uid="{03DCA51C-C68D-4AF4-8C86-BB2B028C46D5}"/>
    <cellStyle name="Normal 2 3 3 2 2 4 6 3 2" xfId="38534" xr:uid="{529B1080-7F99-4F92-AAA5-EF3EFFEE9E5D}"/>
    <cellStyle name="Normal 2 3 3 2 2 4 6 4" xfId="24955" xr:uid="{84FB3238-27DB-4206-A7C1-F126833F7DF9}"/>
    <cellStyle name="Normal 2 3 3 2 2 4 6 5" xfId="45323" xr:uid="{6D3916C1-547F-46C0-B25E-34AA2127F299}"/>
    <cellStyle name="Normal 2 3 3 2 2 4 7" xfId="10542" xr:uid="{52C507B8-69B0-473A-A5E7-96BC116F08B9}"/>
    <cellStyle name="Normal 2 3 3 2 2 4 7 2" xfId="30910" xr:uid="{57356C23-22AE-4F34-8897-53DE4AB4306D}"/>
    <cellStyle name="Normal 2 3 3 2 2 4 8" xfId="17329" xr:uid="{3A5FE7FC-59EA-49F2-862F-FEE953826FF7}"/>
    <cellStyle name="Normal 2 3 3 2 2 4 8 2" xfId="37697" xr:uid="{04750AC7-00DD-40C8-869D-81BF46CAB5A4}"/>
    <cellStyle name="Normal 2 3 3 2 2 4 9" xfId="24118" xr:uid="{442C18F8-7152-411B-B0ED-30612258C2B4}"/>
    <cellStyle name="Normal 2 3 3 2 2 4_Exec Drivers" xfId="8273" xr:uid="{EECA3DE5-587F-4E87-A310-E4BBBE2806BE}"/>
    <cellStyle name="Normal 2 3 3 2 2 5" xfId="3712" xr:uid="{BE2CE424-ADBD-467E-BE2D-4ECCD585E9D7}"/>
    <cellStyle name="Normal 2 3 3 2 2 5 2" xfId="6596" xr:uid="{E09788B2-A4B9-4F68-9C65-9C7ED12FE52F}"/>
    <cellStyle name="Normal 2 3 3 2 2 5 2 2" xfId="15238" xr:uid="{823DD856-6E7C-4EBA-8358-B4C3AC378634}"/>
    <cellStyle name="Normal 2 3 3 2 2 5 2 2 2" xfId="35606" xr:uid="{67ABFC84-77B3-4122-BC02-1CF3DB2BDC45}"/>
    <cellStyle name="Normal 2 3 3 2 2 5 2 3" xfId="22025" xr:uid="{B1181E7D-CAE3-47B2-8D3D-88F7E7C606B7}"/>
    <cellStyle name="Normal 2 3 3 2 2 5 2 3 2" xfId="42393" xr:uid="{3BE2B093-4141-408C-95C3-50A9BEFEA1C3}"/>
    <cellStyle name="Normal 2 3 3 2 2 5 2 4" xfId="28814" xr:uid="{A17B6CEB-9A5F-407C-8A2A-83C5BD8DFF7E}"/>
    <cellStyle name="Normal 2 3 3 2 2 5 2 5" xfId="49182" xr:uid="{37FAE0BE-FE2C-45F0-A2BC-7A6A7CC020FC}"/>
    <cellStyle name="Normal 2 3 3 2 2 5 3" xfId="12390" xr:uid="{98725CBA-806F-484D-95C7-44D67DD48418}"/>
    <cellStyle name="Normal 2 3 3 2 2 5 3 2" xfId="32758" xr:uid="{F075D7DF-2EAA-4099-AECE-3E059743906A}"/>
    <cellStyle name="Normal 2 3 3 2 2 5 4" xfId="19177" xr:uid="{89E35823-6FDC-486D-9808-37F1D53EA633}"/>
    <cellStyle name="Normal 2 3 3 2 2 5 4 2" xfId="39545" xr:uid="{385F004C-AC70-4CDA-AFF9-8B3F9234DF66}"/>
    <cellStyle name="Normal 2 3 3 2 2 5 5" xfId="25966" xr:uid="{98AE81F1-7D47-4086-B04F-B485007E3E4D}"/>
    <cellStyle name="Normal 2 3 3 2 2 5 6" xfId="46334" xr:uid="{9C818BF9-FCF5-4038-BC3C-0AD06EE8674E}"/>
    <cellStyle name="Normal 2 3 3 2 2 5_Exec Drivers" xfId="9068" xr:uid="{18F0ABFB-8F52-44F8-B910-813567352824}"/>
    <cellStyle name="Normal 2 3 3 2 2 6" xfId="4460" xr:uid="{BC1FC3C6-B424-426D-8E51-47BC87547E2D}"/>
    <cellStyle name="Normal 2 3 3 2 2 6 2" xfId="7308" xr:uid="{477923D3-DD19-4313-AB58-88D1C60F70FA}"/>
    <cellStyle name="Normal 2 3 3 2 2 6 2 2" xfId="15950" xr:uid="{B9F08165-2AAB-4904-9962-9DCBFAF9F184}"/>
    <cellStyle name="Normal 2 3 3 2 2 6 2 2 2" xfId="36318" xr:uid="{1281259D-F7B0-4A10-BB73-39DF301B14F4}"/>
    <cellStyle name="Normal 2 3 3 2 2 6 2 3" xfId="22737" xr:uid="{2C4F33CD-F692-4814-94F3-73BB4F98418C}"/>
    <cellStyle name="Normal 2 3 3 2 2 6 2 3 2" xfId="43105" xr:uid="{A1F260CE-5C70-4AF2-AC1D-0AD0B0370E2F}"/>
    <cellStyle name="Normal 2 3 3 2 2 6 2 4" xfId="29526" xr:uid="{761FB6E0-16CC-444B-B9C0-24F21A6F0907}"/>
    <cellStyle name="Normal 2 3 3 2 2 6 2 5" xfId="49894" xr:uid="{34C79ED1-2ED0-4116-9C94-EC70E121861E}"/>
    <cellStyle name="Normal 2 3 3 2 2 6 3" xfId="13102" xr:uid="{4D0FF3EA-52B0-49A1-A45C-EE010C398904}"/>
    <cellStyle name="Normal 2 3 3 2 2 6 3 2" xfId="33470" xr:uid="{396D51E5-0F2C-43F5-AE30-612F3C279EE8}"/>
    <cellStyle name="Normal 2 3 3 2 2 6 4" xfId="19889" xr:uid="{665FC1EE-1084-40AA-B673-173ADC3C8F21}"/>
    <cellStyle name="Normal 2 3 3 2 2 6 4 2" xfId="40257" xr:uid="{5D4452E0-6D31-4C51-85AC-DD64968A369F}"/>
    <cellStyle name="Normal 2 3 3 2 2 6 5" xfId="26678" xr:uid="{026E5C49-FB82-4BCB-92F5-45F709AA84A2}"/>
    <cellStyle name="Normal 2 3 3 2 2 6 6" xfId="47046" xr:uid="{C5B5B246-75B5-4005-9837-A6A326931373}"/>
    <cellStyle name="Normal 2 3 3 2 2 7" xfId="2964" xr:uid="{4EA93586-632B-4F55-80C5-D65B62979ACC}"/>
    <cellStyle name="Normal 2 3 3 2 2 7 2" xfId="5884" xr:uid="{19F7A988-57E2-4C80-BD1A-643A49966520}"/>
    <cellStyle name="Normal 2 3 3 2 2 7 2 2" xfId="14526" xr:uid="{0A6E028C-99D4-4E99-80B1-0D85E1D9DE3F}"/>
    <cellStyle name="Normal 2 3 3 2 2 7 2 2 2" xfId="34894" xr:uid="{5D1672A0-9627-41D9-902E-6919874261E1}"/>
    <cellStyle name="Normal 2 3 3 2 2 7 2 3" xfId="21313" xr:uid="{8FD7DCF9-27B7-4D18-9EA4-29468D8B34B5}"/>
    <cellStyle name="Normal 2 3 3 2 2 7 2 3 2" xfId="41681" xr:uid="{942DD74B-EF5C-40CF-B2F3-4E7EF58DED6C}"/>
    <cellStyle name="Normal 2 3 3 2 2 7 2 4" xfId="28102" xr:uid="{9C5BBD60-2631-45E1-A751-703FB58FD589}"/>
    <cellStyle name="Normal 2 3 3 2 2 7 2 5" xfId="48470" xr:uid="{BCCF1C30-7EBD-4C97-AFCC-0557BFFA4647}"/>
    <cellStyle name="Normal 2 3 3 2 2 7 3" xfId="11678" xr:uid="{108E1691-834C-4C66-81E4-F24DCC816E22}"/>
    <cellStyle name="Normal 2 3 3 2 2 7 3 2" xfId="32046" xr:uid="{55C2A734-62AF-4844-BB22-F9DCF7D284CB}"/>
    <cellStyle name="Normal 2 3 3 2 2 7 4" xfId="18465" xr:uid="{9DE0B0CC-BC85-48EA-9CBA-BEB8048CD73A}"/>
    <cellStyle name="Normal 2 3 3 2 2 7 4 2" xfId="38833" xr:uid="{FF5F6D09-9E09-447F-A3AF-F802F4E823D0}"/>
    <cellStyle name="Normal 2 3 3 2 2 7 5" xfId="25254" xr:uid="{CD7495EF-168D-47AE-B1CE-3B420E5912CA}"/>
    <cellStyle name="Normal 2 3 3 2 2 7 6" xfId="45622" xr:uid="{839C41F5-A276-4146-9A4F-B3AAC5558B40}"/>
    <cellStyle name="Normal 2 3 3 2 2 8" xfId="5172" xr:uid="{8E7F339E-303E-4A73-8928-663974E696D4}"/>
    <cellStyle name="Normal 2 3 3 2 2 8 2" xfId="13814" xr:uid="{978B5745-A14B-4B7C-ACA2-E2AEE8941A7E}"/>
    <cellStyle name="Normal 2 3 3 2 2 8 2 2" xfId="34182" xr:uid="{BEF51331-56E0-456E-9840-F4A47A7CA1ED}"/>
    <cellStyle name="Normal 2 3 3 2 2 8 3" xfId="20601" xr:uid="{26A842F2-C6EB-49A1-863E-2365A7CC7EA2}"/>
    <cellStyle name="Normal 2 3 3 2 2 8 3 2" xfId="40969" xr:uid="{84B407EE-D826-41E3-B690-D38BA5E29F98}"/>
    <cellStyle name="Normal 2 3 3 2 2 8 4" xfId="27390" xr:uid="{E1C0D3B7-871A-45B9-86C1-EE0CC49E3BEE}"/>
    <cellStyle name="Normal 2 3 3 2 2 8 5" xfId="47758" xr:uid="{4FF25671-0E07-4B47-A791-36D9F87D7F22}"/>
    <cellStyle name="Normal 2 3 3 2 2 9" xfId="2104" xr:uid="{E6572A7B-FC48-4C6E-B88C-E6FCB15AAB43}"/>
    <cellStyle name="Normal 2 3 3 2 2 9 2" xfId="10966" xr:uid="{0E6F0CC0-A21C-4DE0-BFAA-03246A70D667}"/>
    <cellStyle name="Normal 2 3 3 2 2 9 2 2" xfId="31334" xr:uid="{E2404CF4-6AD8-4F34-9B79-05A046F73C0F}"/>
    <cellStyle name="Normal 2 3 3 2 2 9 3" xfId="17753" xr:uid="{7E7938EC-E68A-4A6F-9CDE-FDB7FF650974}"/>
    <cellStyle name="Normal 2 3 3 2 2 9 3 2" xfId="38121" xr:uid="{F4F42AB8-42B4-4E9B-8796-C711C14DE6DD}"/>
    <cellStyle name="Normal 2 3 3 2 2 9 4" xfId="24542" xr:uid="{4AAF4C5A-59C3-41E3-B929-D858C1D6E560}"/>
    <cellStyle name="Normal 2 3 3 2 2 9 5" xfId="44910" xr:uid="{74BB76DD-0F37-4A92-BBE0-549B78EAB278}"/>
    <cellStyle name="Normal 2 3 3 2 2_Exec Drivers" xfId="8363" xr:uid="{F3AC71DD-A080-499D-8C9C-768378821DC7}"/>
    <cellStyle name="Normal 2 3 3 2 3" xfId="530" xr:uid="{783E0231-AAA6-4929-A52B-598A1F2EE309}"/>
    <cellStyle name="Normal 2 3 3 2 3 10" xfId="23579" xr:uid="{1925B10A-74AD-42CC-9D5B-1FF289BC1A88}"/>
    <cellStyle name="Normal 2 3 3 2 3 11" xfId="43947" xr:uid="{CE8D64D9-F907-4B20-8C30-E494D6D57C43}"/>
    <cellStyle name="Normal 2 3 3 2 3 2" xfId="1669" xr:uid="{B9725190-91C4-417D-A6D5-51D01DBA8974}"/>
    <cellStyle name="Normal 2 3 3 2 3 2 10" xfId="44529" xr:uid="{BDF8C1E7-0E25-492D-BA56-ABB1E2F6FE8B}"/>
    <cellStyle name="Normal 2 3 3 2 3 2 2" xfId="4204" xr:uid="{3DF5E2F7-7DCA-40A9-BDE5-AE63D602277D}"/>
    <cellStyle name="Normal 2 3 3 2 3 2 2 2" xfId="7052" xr:uid="{A108717C-E088-4CDF-A730-1471AC6DA593}"/>
    <cellStyle name="Normal 2 3 3 2 3 2 2 2 2" xfId="15694" xr:uid="{55907E0B-E292-41FD-99AF-C9190464EF06}"/>
    <cellStyle name="Normal 2 3 3 2 3 2 2 2 2 2" xfId="36062" xr:uid="{A3024798-8E64-4D83-9EED-719E7F6D7EAA}"/>
    <cellStyle name="Normal 2 3 3 2 3 2 2 2 3" xfId="22481" xr:uid="{B961E1C8-9FAB-4AB4-A194-4A263DE49D65}"/>
    <cellStyle name="Normal 2 3 3 2 3 2 2 2 3 2" xfId="42849" xr:uid="{5EAF4D30-0925-460F-A5D1-F8E7CDF55262}"/>
    <cellStyle name="Normal 2 3 3 2 3 2 2 2 4" xfId="29270" xr:uid="{E4EFC470-32DF-43E9-9C1C-56F04DC19899}"/>
    <cellStyle name="Normal 2 3 3 2 3 2 2 2 5" xfId="49638" xr:uid="{5CF54964-E2A8-49DE-B9A3-BDF4EE5E1E85}"/>
    <cellStyle name="Normal 2 3 3 2 3 2 2 3" xfId="12846" xr:uid="{57B5A1E8-27A8-4BFF-AED0-80D4CF3850BE}"/>
    <cellStyle name="Normal 2 3 3 2 3 2 2 3 2" xfId="33214" xr:uid="{D21F8412-25E9-4D41-9B46-2674268DDCCF}"/>
    <cellStyle name="Normal 2 3 3 2 3 2 2 4" xfId="19633" xr:uid="{A51082E5-A1C7-4CC6-A553-C954822291AD}"/>
    <cellStyle name="Normal 2 3 3 2 3 2 2 4 2" xfId="40001" xr:uid="{2C4F0690-A2FE-456C-AC57-7402EB4D1200}"/>
    <cellStyle name="Normal 2 3 3 2 3 2 2 5" xfId="26422" xr:uid="{20D8702E-9226-49DA-B72F-176944021FD4}"/>
    <cellStyle name="Normal 2 3 3 2 3 2 2 6" xfId="46790" xr:uid="{640088D5-4CA1-4BC6-8BCF-20EDBB439DAE}"/>
    <cellStyle name="Normal 2 3 3 2 3 2 2_Exec Drivers" xfId="8125" xr:uid="{38653034-EB01-423C-B39B-209D47F81E2F}"/>
    <cellStyle name="Normal 2 3 3 2 3 2 3" xfId="4916" xr:uid="{1611BBE9-E483-44BF-9644-11502A9F3FDF}"/>
    <cellStyle name="Normal 2 3 3 2 3 2 3 2" xfId="7764" xr:uid="{3BD5176A-01BB-4319-B2DF-24578F0986B6}"/>
    <cellStyle name="Normal 2 3 3 2 3 2 3 2 2" xfId="16406" xr:uid="{F2E93534-87E6-4BBB-879D-E57A95842860}"/>
    <cellStyle name="Normal 2 3 3 2 3 2 3 2 2 2" xfId="36774" xr:uid="{E6720724-A1BA-410A-9F47-A4CB4F0DFF1B}"/>
    <cellStyle name="Normal 2 3 3 2 3 2 3 2 3" xfId="23193" xr:uid="{93F7FC92-9485-4A65-877A-4B22C420864C}"/>
    <cellStyle name="Normal 2 3 3 2 3 2 3 2 3 2" xfId="43561" xr:uid="{6957A021-4444-4FFB-9B4D-C062051318EA}"/>
    <cellStyle name="Normal 2 3 3 2 3 2 3 2 4" xfId="29982" xr:uid="{B6BBB0F8-8ABC-4338-9EA6-787B50DB922F}"/>
    <cellStyle name="Normal 2 3 3 2 3 2 3 2 5" xfId="50350" xr:uid="{7A3CD1A4-5350-4210-9296-6D9743EA7CDB}"/>
    <cellStyle name="Normal 2 3 3 2 3 2 3 3" xfId="13558" xr:uid="{576F8FF7-C18D-4CD5-9035-EF171A735264}"/>
    <cellStyle name="Normal 2 3 3 2 3 2 3 3 2" xfId="33926" xr:uid="{8AA48085-DACF-4A2E-BE09-414D86726A90}"/>
    <cellStyle name="Normal 2 3 3 2 3 2 3 4" xfId="20345" xr:uid="{206C7A1E-E994-495F-AB1B-352B1A1B3CC2}"/>
    <cellStyle name="Normal 2 3 3 2 3 2 3 4 2" xfId="40713" xr:uid="{E48CC75C-F84B-4B82-9DF2-2B08E4E37921}"/>
    <cellStyle name="Normal 2 3 3 2 3 2 3 5" xfId="27134" xr:uid="{BC440594-24A8-430F-BBE7-A290C93B86AB}"/>
    <cellStyle name="Normal 2 3 3 2 3 2 3 6" xfId="47502" xr:uid="{AF5EF584-039E-4524-A731-80C7A8B54F3F}"/>
    <cellStyle name="Normal 2 3 3 2 3 2 4" xfId="3456" xr:uid="{E6ABE5B9-AEAC-49E9-80F9-81D39E9C9059}"/>
    <cellStyle name="Normal 2 3 3 2 3 2 4 2" xfId="6340" xr:uid="{7B5F7C31-AA9D-410D-B3BA-7521B6DCD1AE}"/>
    <cellStyle name="Normal 2 3 3 2 3 2 4 2 2" xfId="14982" xr:uid="{E8945B0D-E897-4600-9E38-642823C08936}"/>
    <cellStyle name="Normal 2 3 3 2 3 2 4 2 2 2" xfId="35350" xr:uid="{6F48FB5B-D368-4FC0-89D2-1FECCAE05DCB}"/>
    <cellStyle name="Normal 2 3 3 2 3 2 4 2 3" xfId="21769" xr:uid="{BAE25946-CC8E-48F4-9869-692BABD1C51D}"/>
    <cellStyle name="Normal 2 3 3 2 3 2 4 2 3 2" xfId="42137" xr:uid="{C169E7B4-D1C7-4DD9-9EDC-4A0E7900136C}"/>
    <cellStyle name="Normal 2 3 3 2 3 2 4 2 4" xfId="28558" xr:uid="{F31F26F2-8741-4B23-BAF0-77B8AF4B725B}"/>
    <cellStyle name="Normal 2 3 3 2 3 2 4 2 5" xfId="48926" xr:uid="{004C400E-7D8C-4C3D-ADED-43CF8808E28F}"/>
    <cellStyle name="Normal 2 3 3 2 3 2 4 3" xfId="12134" xr:uid="{AAEA4AFA-4F62-4371-A3DE-AD36E0B90CF6}"/>
    <cellStyle name="Normal 2 3 3 2 3 2 4 3 2" xfId="32502" xr:uid="{50264139-D82A-4C3A-9C6B-64F5868ECDA2}"/>
    <cellStyle name="Normal 2 3 3 2 3 2 4 4" xfId="18921" xr:uid="{BCB9062F-FF55-4D51-A72F-5981B2F61B8B}"/>
    <cellStyle name="Normal 2 3 3 2 3 2 4 4 2" xfId="39289" xr:uid="{5C1D3017-A05F-4C05-A706-080DE56A7AF9}"/>
    <cellStyle name="Normal 2 3 3 2 3 2 4 5" xfId="25710" xr:uid="{3DF23A82-0774-48B7-88D4-E280E9BDC0A0}"/>
    <cellStyle name="Normal 2 3 3 2 3 2 4 6" xfId="46078" xr:uid="{680ED728-58DB-4CAF-9FC3-57158DBBE4CD}"/>
    <cellStyle name="Normal 2 3 3 2 3 2 5" xfId="5628" xr:uid="{A255878F-CABC-4133-AF7C-0A54A548CD10}"/>
    <cellStyle name="Normal 2 3 3 2 3 2 5 2" xfId="14270" xr:uid="{641E31B4-36F1-4A2D-8BAB-C828F92CD189}"/>
    <cellStyle name="Normal 2 3 3 2 3 2 5 2 2" xfId="34638" xr:uid="{FAB1C062-6445-4D75-9201-261C3DFCE681}"/>
    <cellStyle name="Normal 2 3 3 2 3 2 5 3" xfId="21057" xr:uid="{A2F42D11-A398-4B31-89DC-FDB359133332}"/>
    <cellStyle name="Normal 2 3 3 2 3 2 5 3 2" xfId="41425" xr:uid="{3D8C026A-A71C-4457-91F2-790000E0C4BC}"/>
    <cellStyle name="Normal 2 3 3 2 3 2 5 4" xfId="27846" xr:uid="{56653D4D-FEF0-477F-AD15-E82311269A2F}"/>
    <cellStyle name="Normal 2 3 3 2 3 2 5 5" xfId="48214" xr:uid="{B1FE3AFC-2504-461B-9C45-DFC0C657C5EF}"/>
    <cellStyle name="Normal 2 3 3 2 3 2 6" xfId="2707" xr:uid="{12B8F22E-0D82-45B5-A829-3A446565386E}"/>
    <cellStyle name="Normal 2 3 3 2 3 2 6 2" xfId="11422" xr:uid="{801E808A-7F8B-4E89-8750-C22BC6E441E7}"/>
    <cellStyle name="Normal 2 3 3 2 3 2 6 2 2" xfId="31790" xr:uid="{B9EDC00F-4EDB-49CF-8BDD-1FC003BAFE5D}"/>
    <cellStyle name="Normal 2 3 3 2 3 2 6 3" xfId="18209" xr:uid="{095C7C6D-BE28-4ED6-AC65-112B8EEDA4FB}"/>
    <cellStyle name="Normal 2 3 3 2 3 2 6 3 2" xfId="38577" xr:uid="{B5CDC212-89A3-4B99-9291-1F876B505517}"/>
    <cellStyle name="Normal 2 3 3 2 3 2 6 4" xfId="24998" xr:uid="{9C951438-3C54-43B2-AC07-8117B2E81AE9}"/>
    <cellStyle name="Normal 2 3 3 2 3 2 6 5" xfId="45366" xr:uid="{DE4AA5BD-8621-415A-A01D-195A62B6B6AB}"/>
    <cellStyle name="Normal 2 3 3 2 3 2 7" xfId="10585" xr:uid="{285567EE-73C2-4180-B436-AADA240D48BD}"/>
    <cellStyle name="Normal 2 3 3 2 3 2 7 2" xfId="30953" xr:uid="{53248856-9E5B-4102-BA44-9F95FE09CD40}"/>
    <cellStyle name="Normal 2 3 3 2 3 2 8" xfId="17372" xr:uid="{202567A6-1C73-4140-AD6E-58E6A23AA855}"/>
    <cellStyle name="Normal 2 3 3 2 3 2 8 2" xfId="37740" xr:uid="{30B710B5-EBDB-422D-BF81-175782E73DF8}"/>
    <cellStyle name="Normal 2 3 3 2 3 2 9" xfId="24161" xr:uid="{89188211-84CF-4D5B-A06A-EF6CC1CE2440}"/>
    <cellStyle name="Normal 2 3 3 2 3 2_Exec Drivers" xfId="8633" xr:uid="{FA8C850D-ABD7-479C-96D8-7649FA2489E1}"/>
    <cellStyle name="Normal 2 3 3 2 3 3" xfId="3713" xr:uid="{52996F20-7E9B-421F-BB67-97A7FFD93F36}"/>
    <cellStyle name="Normal 2 3 3 2 3 3 2" xfId="6597" xr:uid="{9D119DC4-0B09-4852-8C0A-ED8CF2AC8A11}"/>
    <cellStyle name="Normal 2 3 3 2 3 3 2 2" xfId="15239" xr:uid="{B858D16A-EED3-4D29-94FC-694BD8517076}"/>
    <cellStyle name="Normal 2 3 3 2 3 3 2 2 2" xfId="35607" xr:uid="{82F69DD8-EEF1-4DEF-A7AD-0F505348EE84}"/>
    <cellStyle name="Normal 2 3 3 2 3 3 2 3" xfId="22026" xr:uid="{C43547AA-E47A-4455-A436-98A24E70DD97}"/>
    <cellStyle name="Normal 2 3 3 2 3 3 2 3 2" xfId="42394" xr:uid="{59AAED99-E1E6-489E-83D2-4D2DAE87702D}"/>
    <cellStyle name="Normal 2 3 3 2 3 3 2 4" xfId="28815" xr:uid="{7E8DA020-19C4-43F2-988B-4EAE2965D611}"/>
    <cellStyle name="Normal 2 3 3 2 3 3 2 5" xfId="49183" xr:uid="{CE270D4E-8133-487E-9DA0-BEEB8E3B6F62}"/>
    <cellStyle name="Normal 2 3 3 2 3 3 3" xfId="12391" xr:uid="{A97F415B-4E17-427D-A86C-AC4B9C86B9E9}"/>
    <cellStyle name="Normal 2 3 3 2 3 3 3 2" xfId="32759" xr:uid="{A3A09669-6865-42D5-A99A-7C54D17D8B1C}"/>
    <cellStyle name="Normal 2 3 3 2 3 3 4" xfId="19178" xr:uid="{4D533CC3-AC6C-4D8E-B7FE-70587F8ADB57}"/>
    <cellStyle name="Normal 2 3 3 2 3 3 4 2" xfId="39546" xr:uid="{EF5E0091-FBE0-43D3-B720-96906B3C7047}"/>
    <cellStyle name="Normal 2 3 3 2 3 3 5" xfId="25967" xr:uid="{9A93F60B-A178-4B5B-965F-6F9F65FA9B22}"/>
    <cellStyle name="Normal 2 3 3 2 3 3 6" xfId="46335" xr:uid="{252DCE00-85B4-4D49-9679-1CF524E2FFF3}"/>
    <cellStyle name="Normal 2 3 3 2 3 3_Exec Drivers" xfId="8907" xr:uid="{C7ABB5D8-FDF5-435E-917D-76D81DC94149}"/>
    <cellStyle name="Normal 2 3 3 2 3 4" xfId="4461" xr:uid="{F1023B49-FBA7-4921-80FE-553571E35CD2}"/>
    <cellStyle name="Normal 2 3 3 2 3 4 2" xfId="7309" xr:uid="{8527B166-B277-4C68-A8BB-6E194140E7E1}"/>
    <cellStyle name="Normal 2 3 3 2 3 4 2 2" xfId="15951" xr:uid="{AFD37E70-A5CB-4D75-857A-72430A823893}"/>
    <cellStyle name="Normal 2 3 3 2 3 4 2 2 2" xfId="36319" xr:uid="{092DADE7-25F8-404E-A09E-C5B09506276E}"/>
    <cellStyle name="Normal 2 3 3 2 3 4 2 3" xfId="22738" xr:uid="{F9DB84DB-DD1E-4F08-B536-6C8F326DB528}"/>
    <cellStyle name="Normal 2 3 3 2 3 4 2 3 2" xfId="43106" xr:uid="{6A139E08-7F17-46E8-A26A-69F7894F63D5}"/>
    <cellStyle name="Normal 2 3 3 2 3 4 2 4" xfId="29527" xr:uid="{3B750F5D-6E31-4FA4-AE32-DD54FF62454B}"/>
    <cellStyle name="Normal 2 3 3 2 3 4 2 5" xfId="49895" xr:uid="{087A991D-22B5-42E2-A791-E40129725E12}"/>
    <cellStyle name="Normal 2 3 3 2 3 4 3" xfId="13103" xr:uid="{C197AFDA-A0D5-4F78-87B9-61D47F0813FB}"/>
    <cellStyle name="Normal 2 3 3 2 3 4 3 2" xfId="33471" xr:uid="{DA20174A-0360-4A71-B2AA-3B2445BA7138}"/>
    <cellStyle name="Normal 2 3 3 2 3 4 4" xfId="19890" xr:uid="{2D974007-C0C4-4A93-8C91-6A620518AA95}"/>
    <cellStyle name="Normal 2 3 3 2 3 4 4 2" xfId="40258" xr:uid="{44D3808D-470A-4CBB-B472-2461F3E5D239}"/>
    <cellStyle name="Normal 2 3 3 2 3 4 5" xfId="26679" xr:uid="{CBB37124-983A-419D-941D-762179C6EA24}"/>
    <cellStyle name="Normal 2 3 3 2 3 4 6" xfId="47047" xr:uid="{602B84CA-5AFA-4175-BE3E-C83E1F57F1BC}"/>
    <cellStyle name="Normal 2 3 3 2 3 5" xfId="2965" xr:uid="{CDF05190-ECC5-4BB9-9B34-4B899AD81D26}"/>
    <cellStyle name="Normal 2 3 3 2 3 5 2" xfId="5885" xr:uid="{639443CF-D27B-4C53-9170-7A76DDCBEF85}"/>
    <cellStyle name="Normal 2 3 3 2 3 5 2 2" xfId="14527" xr:uid="{56DAFB0A-9FE7-4D70-A28C-0F13EF548942}"/>
    <cellStyle name="Normal 2 3 3 2 3 5 2 2 2" xfId="34895" xr:uid="{BE61F8F5-F324-41FF-9CC5-31D111BBD57B}"/>
    <cellStyle name="Normal 2 3 3 2 3 5 2 3" xfId="21314" xr:uid="{657AE3BA-1364-4B63-B63D-2FF386456DE3}"/>
    <cellStyle name="Normal 2 3 3 2 3 5 2 3 2" xfId="41682" xr:uid="{58926BEC-E725-4D5C-B385-E27672ECFE49}"/>
    <cellStyle name="Normal 2 3 3 2 3 5 2 4" xfId="28103" xr:uid="{2570F88A-C547-4D14-8E88-BCDAF2ABC3F2}"/>
    <cellStyle name="Normal 2 3 3 2 3 5 2 5" xfId="48471" xr:uid="{C9FDBEAD-5682-40C6-9A71-E2184EFEEC62}"/>
    <cellStyle name="Normal 2 3 3 2 3 5 3" xfId="11679" xr:uid="{3D016E28-279D-4DB7-80FA-2F3246658180}"/>
    <cellStyle name="Normal 2 3 3 2 3 5 3 2" xfId="32047" xr:uid="{7008EF40-F393-4EF4-B4AF-F7945F70703F}"/>
    <cellStyle name="Normal 2 3 3 2 3 5 4" xfId="18466" xr:uid="{DEF3EB45-A7BF-4D5D-A147-1389A4DAF4E3}"/>
    <cellStyle name="Normal 2 3 3 2 3 5 4 2" xfId="38834" xr:uid="{DC98B7D4-1242-42A6-89EB-B018B89D55A3}"/>
    <cellStyle name="Normal 2 3 3 2 3 5 5" xfId="25255" xr:uid="{73B0BC18-C327-4B14-992D-5071918B99F6}"/>
    <cellStyle name="Normal 2 3 3 2 3 5 6" xfId="45623" xr:uid="{B58D7242-080D-40D6-B45B-616F0E504568}"/>
    <cellStyle name="Normal 2 3 3 2 3 6" xfId="5173" xr:uid="{3AB9E969-70C2-4513-9888-F1351784FF39}"/>
    <cellStyle name="Normal 2 3 3 2 3 6 2" xfId="13815" xr:uid="{7ADFFB1A-DAD4-44BA-9BDC-4D12646F916A}"/>
    <cellStyle name="Normal 2 3 3 2 3 6 2 2" xfId="34183" xr:uid="{0D20B864-ACFC-47F7-AA59-751D1669A218}"/>
    <cellStyle name="Normal 2 3 3 2 3 6 3" xfId="20602" xr:uid="{FEFBA761-B2AD-4DAC-9412-13E44F7920C5}"/>
    <cellStyle name="Normal 2 3 3 2 3 6 3 2" xfId="40970" xr:uid="{3A041365-9750-4F8B-B2F0-E3303369D928}"/>
    <cellStyle name="Normal 2 3 3 2 3 6 4" xfId="27391" xr:uid="{363BE6D8-379E-4C8E-B41A-928BF080700B}"/>
    <cellStyle name="Normal 2 3 3 2 3 6 5" xfId="47759" xr:uid="{561C5388-A1C0-4597-A2C4-322E4C085E94}"/>
    <cellStyle name="Normal 2 3 3 2 3 7" xfId="2106" xr:uid="{9D8BB5B5-65A7-4FDA-AB5F-E517D0BD56D5}"/>
    <cellStyle name="Normal 2 3 3 2 3 7 2" xfId="10967" xr:uid="{50793A4E-F755-4DA0-ADF8-CAECC285EE6B}"/>
    <cellStyle name="Normal 2 3 3 2 3 7 2 2" xfId="31335" xr:uid="{404107B6-6B9E-4EAC-9011-3F590B982C63}"/>
    <cellStyle name="Normal 2 3 3 2 3 7 3" xfId="17754" xr:uid="{B85E9B25-A591-468A-BEC8-44723149FDFD}"/>
    <cellStyle name="Normal 2 3 3 2 3 7 3 2" xfId="38122" xr:uid="{E00CE261-2CE6-437B-90E8-A407C97DBC7F}"/>
    <cellStyle name="Normal 2 3 3 2 3 7 4" xfId="24543" xr:uid="{D146EBFA-25CA-4ECF-B885-1A01EA87FA08}"/>
    <cellStyle name="Normal 2 3 3 2 3 7 5" xfId="44911" xr:uid="{8B4FE787-9BA6-4750-8FC0-3425DC705A0D}"/>
    <cellStyle name="Normal 2 3 3 2 3 8" xfId="10002" xr:uid="{F3247A50-2DF9-4741-9548-EC8EF868115B}"/>
    <cellStyle name="Normal 2 3 3 2 3 8 2" xfId="30370" xr:uid="{82EB8E2E-DB0A-4112-BD73-64237F4FE03B}"/>
    <cellStyle name="Normal 2 3 3 2 3 9" xfId="16790" xr:uid="{DB8D6BF9-BA41-4459-AA5C-CFACA8C0EA4A}"/>
    <cellStyle name="Normal 2 3 3 2 3 9 2" xfId="37158" xr:uid="{767C689B-B66E-42EE-9262-E571C1236DEB}"/>
    <cellStyle name="Normal 2 3 3 2 3_Exec Drivers" xfId="7831" xr:uid="{747D86A7-C075-4DA2-AE60-23B635CDD84D}"/>
    <cellStyle name="Normal 2 3 3 20" xfId="291" xr:uid="{A77D3D79-8475-469C-A0E2-5AD8A12CC035}"/>
    <cellStyle name="Normal 2 3 3 21" xfId="304" xr:uid="{C2081D00-C9F6-4314-A44B-7A4C4D4336B6}"/>
    <cellStyle name="Normal 2 3 3 22" xfId="317" xr:uid="{EF435B21-53A6-45AB-85E4-C5ABAA97760B}"/>
    <cellStyle name="Normal 2 3 3 23" xfId="330" xr:uid="{EFA3C105-DDE9-4B52-8E3F-AE76A3B2230D}"/>
    <cellStyle name="Normal 2 3 3 24" xfId="343" xr:uid="{B5691330-5039-4B02-8431-B98CF2A53D80}"/>
    <cellStyle name="Normal 2 3 3 25" xfId="356" xr:uid="{24D4A629-3B0D-4E96-AF6D-4794BEC830AD}"/>
    <cellStyle name="Normal 2 3 3 26" xfId="369" xr:uid="{2577BA25-B63A-41DC-98F5-81938DE02B25}"/>
    <cellStyle name="Normal 2 3 3 27" xfId="382" xr:uid="{62BDC843-7E0C-435B-BFD8-FC9F1D3ED959}"/>
    <cellStyle name="Normal 2 3 3 28" xfId="395" xr:uid="{02587392-A0BC-41A1-95AB-A29BCBA07E32}"/>
    <cellStyle name="Normal 2 3 3 29" xfId="406" xr:uid="{A03117E7-FAD8-4551-B657-FE7D8A6B6BE9}"/>
    <cellStyle name="Normal 2 3 3 3" xfId="80" xr:uid="{447B2C60-E20F-4236-A4F1-DC7E419D4E29}"/>
    <cellStyle name="Normal 2 3 3 30" xfId="417" xr:uid="{FBFBD09F-99AC-4FC0-9C4A-912EC8B5875C}"/>
    <cellStyle name="Normal 2 3 3 31" xfId="435" xr:uid="{E49F720D-800E-4BB0-89A1-2CEBF92035F7}"/>
    <cellStyle name="Normal 2 3 3 32" xfId="451" xr:uid="{2E067DB6-6F2A-448D-9E46-9DB0C86FAEE5}"/>
    <cellStyle name="Normal 2 3 3 33" xfId="538" xr:uid="{6A9CC55D-EB9D-4979-9895-16AA1BA8CF60}"/>
    <cellStyle name="Normal 2 3 3 34" xfId="1401" xr:uid="{7C3B2280-D94E-4F0B-89D1-AFE94981612B}"/>
    <cellStyle name="Normal 2 3 3 34 10" xfId="44261" xr:uid="{6F0D8B9B-EB2B-461D-A540-2AAC3F113656}"/>
    <cellStyle name="Normal 2 3 3 34 2" xfId="4118" xr:uid="{B88A63EB-5DD9-46BE-8093-9F5A974314AE}"/>
    <cellStyle name="Normal 2 3 3 34 2 2" xfId="6972" xr:uid="{A22C6FC0-60BC-4DB4-B820-CC371BF1B34C}"/>
    <cellStyle name="Normal 2 3 3 34 2 2 2" xfId="15614" xr:uid="{33689A17-2868-48C4-A3FC-7F632F236EA3}"/>
    <cellStyle name="Normal 2 3 3 34 2 2 2 2" xfId="35982" xr:uid="{798452B5-0FA9-4615-8005-7623B0A21C5B}"/>
    <cellStyle name="Normal 2 3 3 34 2 2 3" xfId="22401" xr:uid="{BB63309C-0C89-49ED-912E-D6768C0649C4}"/>
    <cellStyle name="Normal 2 3 3 34 2 2 3 2" xfId="42769" xr:uid="{AAA2AA77-6D86-4B0F-9113-EE95086D0554}"/>
    <cellStyle name="Normal 2 3 3 34 2 2 4" xfId="29190" xr:uid="{308D58A0-BA28-48D2-8EBE-032BCA0AE3E2}"/>
    <cellStyle name="Normal 2 3 3 34 2 2 5" xfId="49558" xr:uid="{7D73D5AD-BD00-4DE7-82AC-725165489EF9}"/>
    <cellStyle name="Normal 2 3 3 34 2 3" xfId="12766" xr:uid="{A79A399C-FD9E-4478-9635-750EB861CBA1}"/>
    <cellStyle name="Normal 2 3 3 34 2 3 2" xfId="33134" xr:uid="{6F37107B-0D05-4511-B0A0-130A274A628E}"/>
    <cellStyle name="Normal 2 3 3 34 2 4" xfId="19553" xr:uid="{38747DC5-4B38-4E40-BBDB-31ACB70A99C6}"/>
    <cellStyle name="Normal 2 3 3 34 2 4 2" xfId="39921" xr:uid="{61A67E9D-D899-444C-9777-BC1ACD54B2EF}"/>
    <cellStyle name="Normal 2 3 3 34 2 5" xfId="26342" xr:uid="{52E7B81E-7C73-442C-A536-0A0B47EFF398}"/>
    <cellStyle name="Normal 2 3 3 34 2 6" xfId="46710" xr:uid="{728AF0D6-D68D-4BA5-8A21-FE67E8D6AAA5}"/>
    <cellStyle name="Normal 2 3 3 34 2_Exec Drivers" xfId="8960" xr:uid="{8D2F0EEA-F7AA-443C-881E-ACDCE2B63093}"/>
    <cellStyle name="Normal 2 3 3 34 3" xfId="4836" xr:uid="{E02FCFDF-55C3-4385-86DF-8033963C7319}"/>
    <cellStyle name="Normal 2 3 3 34 3 2" xfId="7684" xr:uid="{3C486F9F-3B7D-4A91-8CCC-E45D74982FDC}"/>
    <cellStyle name="Normal 2 3 3 34 3 2 2" xfId="16326" xr:uid="{9D02DF08-4BA7-4AFB-9952-106ABA7F68D4}"/>
    <cellStyle name="Normal 2 3 3 34 3 2 2 2" xfId="36694" xr:uid="{0F5F487F-35C0-4D16-B141-ACE0DDC117F1}"/>
    <cellStyle name="Normal 2 3 3 34 3 2 3" xfId="23113" xr:uid="{2DBDC095-610B-4ADD-99B3-C9BD2BFA2F6F}"/>
    <cellStyle name="Normal 2 3 3 34 3 2 3 2" xfId="43481" xr:uid="{75A5C55D-CCD2-415B-8482-64445EBFF83E}"/>
    <cellStyle name="Normal 2 3 3 34 3 2 4" xfId="29902" xr:uid="{65DB7C3D-A548-48A9-8DB5-061F0D5CD4DB}"/>
    <cellStyle name="Normal 2 3 3 34 3 2 5" xfId="50270" xr:uid="{3C7C9EA8-B6D2-4DDC-ADD7-C76BA3C2C444}"/>
    <cellStyle name="Normal 2 3 3 34 3 3" xfId="13478" xr:uid="{14907A01-136E-4499-950D-72C0AD973AEB}"/>
    <cellStyle name="Normal 2 3 3 34 3 3 2" xfId="33846" xr:uid="{3958A14E-523D-48D0-AACF-FB7A531F7CA1}"/>
    <cellStyle name="Normal 2 3 3 34 3 4" xfId="20265" xr:uid="{D27C9F20-D3B4-4725-8561-7E8612F800D0}"/>
    <cellStyle name="Normal 2 3 3 34 3 4 2" xfId="40633" xr:uid="{F937DFE2-1F1D-4E3E-98D1-F691C3E058E4}"/>
    <cellStyle name="Normal 2 3 3 34 3 5" xfId="27054" xr:uid="{44A76CDB-E50C-4D55-86DE-8A6D4733CB08}"/>
    <cellStyle name="Normal 2 3 3 34 3 6" xfId="47422" xr:uid="{5A369E32-616C-4056-9FBB-7FFC53F56133}"/>
    <cellStyle name="Normal 2 3 3 34 4" xfId="3370" xr:uid="{E12BA7A6-4BBE-48E3-A5A4-33812E20103A}"/>
    <cellStyle name="Normal 2 3 3 34 4 2" xfId="6260" xr:uid="{75923F10-2C0F-4A21-9F55-C8C68CE73897}"/>
    <cellStyle name="Normal 2 3 3 34 4 2 2" xfId="14902" xr:uid="{A1C54C83-B0E2-40C0-86DF-618A844BA31E}"/>
    <cellStyle name="Normal 2 3 3 34 4 2 2 2" xfId="35270" xr:uid="{BA41B751-8816-4070-AC31-CA51BE728CA9}"/>
    <cellStyle name="Normal 2 3 3 34 4 2 3" xfId="21689" xr:uid="{9C02A206-5A7B-44C0-B4F2-1EA1A66E1E1B}"/>
    <cellStyle name="Normal 2 3 3 34 4 2 3 2" xfId="42057" xr:uid="{A32112F5-89BB-458E-A2CC-B102BA850067}"/>
    <cellStyle name="Normal 2 3 3 34 4 2 4" xfId="28478" xr:uid="{79B489A5-5B52-4C2C-ABFB-4D98B334A78D}"/>
    <cellStyle name="Normal 2 3 3 34 4 2 5" xfId="48846" xr:uid="{ADBC9BDB-4B98-4D28-B358-B5C2AC55004E}"/>
    <cellStyle name="Normal 2 3 3 34 4 3" xfId="12054" xr:uid="{D2ABFD97-ABAE-43CC-B1AF-1533D9CAA01B}"/>
    <cellStyle name="Normal 2 3 3 34 4 3 2" xfId="32422" xr:uid="{6F9128E4-3C29-4C04-A2C1-5AEFE29C3DFA}"/>
    <cellStyle name="Normal 2 3 3 34 4 4" xfId="18841" xr:uid="{583920A4-8CC3-4E2E-995E-DCF42057C2F4}"/>
    <cellStyle name="Normal 2 3 3 34 4 4 2" xfId="39209" xr:uid="{66D908E3-1716-4F38-82D2-892B70D84455}"/>
    <cellStyle name="Normal 2 3 3 34 4 5" xfId="25630" xr:uid="{A8DB5739-9BC0-43AA-A321-05ECA0626632}"/>
    <cellStyle name="Normal 2 3 3 34 4 6" xfId="45998" xr:uid="{225FD55C-18AB-4E78-9019-CA3BA09683FA}"/>
    <cellStyle name="Normal 2 3 3 34 5" xfId="5548" xr:uid="{2226179C-8416-4DB1-9472-78EA32ED9758}"/>
    <cellStyle name="Normal 2 3 3 34 5 2" xfId="14190" xr:uid="{C9A3DEA8-F49A-404A-902D-93136E34A3E4}"/>
    <cellStyle name="Normal 2 3 3 34 5 2 2" xfId="34558" xr:uid="{86D9EAA5-4C41-406D-9B0D-FE635296B0F4}"/>
    <cellStyle name="Normal 2 3 3 34 5 3" xfId="20977" xr:uid="{EB8828E6-698A-4656-919A-3C3C083BF5BF}"/>
    <cellStyle name="Normal 2 3 3 34 5 3 2" xfId="41345" xr:uid="{9E2F47B4-96CC-4BDE-80A8-2FBDE3720CC8}"/>
    <cellStyle name="Normal 2 3 3 34 5 4" xfId="27766" xr:uid="{69C862FF-47B5-437F-BC23-68BC92436169}"/>
    <cellStyle name="Normal 2 3 3 34 5 5" xfId="48134" xr:uid="{B89211C1-43F3-4466-952A-0FEFC3E443E3}"/>
    <cellStyle name="Normal 2 3 3 34 6" xfId="2621" xr:uid="{F5B189D5-1AE5-4D3C-ADF2-0396227E6847}"/>
    <cellStyle name="Normal 2 3 3 34 6 2" xfId="11342" xr:uid="{520E4D85-8683-4CA4-A699-19C2D0D87EFB}"/>
    <cellStyle name="Normal 2 3 3 34 6 2 2" xfId="31710" xr:uid="{8A82E654-EE8F-4C06-B7BC-85DE6055650A}"/>
    <cellStyle name="Normal 2 3 3 34 6 3" xfId="18129" xr:uid="{B0B2084E-8207-4C68-B3A8-B9F58533ED3F}"/>
    <cellStyle name="Normal 2 3 3 34 6 3 2" xfId="38497" xr:uid="{E4262EBD-A973-41B3-80CF-E700A3EC5506}"/>
    <cellStyle name="Normal 2 3 3 34 6 4" xfId="24918" xr:uid="{29092CEB-63E0-46CA-B011-370CBBB3233F}"/>
    <cellStyle name="Normal 2 3 3 34 6 5" xfId="45286" xr:uid="{16B16DD4-D86B-49B5-87B4-D9F4F1CD9FB2}"/>
    <cellStyle name="Normal 2 3 3 34 7" xfId="10317" xr:uid="{453C7BAC-E65B-40AC-8F9D-5745F2DC8F38}"/>
    <cellStyle name="Normal 2 3 3 34 7 2" xfId="30685" xr:uid="{2207B175-7C42-4B81-B874-411C16CBCB51}"/>
    <cellStyle name="Normal 2 3 3 34 8" xfId="17104" xr:uid="{A1C153D1-F582-4CC2-920A-281D2394CF2B}"/>
    <cellStyle name="Normal 2 3 3 34 8 2" xfId="37472" xr:uid="{DEDD41F2-ABAD-4417-B4E7-C685BACA7C51}"/>
    <cellStyle name="Normal 2 3 3 34 9" xfId="23893" xr:uid="{A0094EA0-5817-4425-AFED-E18A010D1F36}"/>
    <cellStyle name="Normal 2 3 3 34_Exec Drivers" xfId="9504" xr:uid="{7D93521A-F2EE-4F42-9B16-1FDEED40AFEE}"/>
    <cellStyle name="Normal 2 3 3 35" xfId="3711" xr:uid="{047A51C0-62D7-4E35-BE9E-F15FE8BC5271}"/>
    <cellStyle name="Normal 2 3 3 35 2" xfId="6595" xr:uid="{E4C02F62-768F-4B29-A27A-DBB5486F5401}"/>
    <cellStyle name="Normal 2 3 3 35 2 2" xfId="15237" xr:uid="{A086B735-78F3-40EB-94CD-E1254B4A1C63}"/>
    <cellStyle name="Normal 2 3 3 35 2 2 2" xfId="35605" xr:uid="{DAD86F6B-23A0-40DB-B44C-7DFF942F7CBE}"/>
    <cellStyle name="Normal 2 3 3 35 2 3" xfId="22024" xr:uid="{5A4DCA90-54B2-4DBC-951D-99E5F05C2A0C}"/>
    <cellStyle name="Normal 2 3 3 35 2 3 2" xfId="42392" xr:uid="{F549E148-7840-49DF-AFA6-9D64E07C3DFA}"/>
    <cellStyle name="Normal 2 3 3 35 2 4" xfId="28813" xr:uid="{75DE814F-D0B1-4FF7-9A74-DBFDEB482522}"/>
    <cellStyle name="Normal 2 3 3 35 2 5" xfId="49181" xr:uid="{A2309427-685C-4DFA-9F31-1A550F18DED5}"/>
    <cellStyle name="Normal 2 3 3 35 3" xfId="12389" xr:uid="{31A43A23-C945-438D-A0A6-BE88F6116261}"/>
    <cellStyle name="Normal 2 3 3 35 3 2" xfId="32757" xr:uid="{D8CD3EE8-4CD9-4F1B-B93B-97D962D8F2B0}"/>
    <cellStyle name="Normal 2 3 3 35 4" xfId="19176" xr:uid="{66CAE3B6-69D3-44CA-ADCA-4675FAC3234E}"/>
    <cellStyle name="Normal 2 3 3 35 4 2" xfId="39544" xr:uid="{16549EBD-DD26-453C-9C22-08F010C7E423}"/>
    <cellStyle name="Normal 2 3 3 35 5" xfId="25965" xr:uid="{CE8FD7BC-FE68-43D5-BFD2-9E265B03E5B2}"/>
    <cellStyle name="Normal 2 3 3 35 6" xfId="46333" xr:uid="{73222E6D-AF94-4EEF-AA1E-7833F4844E1F}"/>
    <cellStyle name="Normal 2 3 3 35_Exec Drivers" xfId="8190" xr:uid="{5A3A990F-D1AD-4E4D-86AB-439549C53E90}"/>
    <cellStyle name="Normal 2 3 3 36" xfId="4459" xr:uid="{8FF9746F-E5EB-4A77-9B72-7E56EAD24B32}"/>
    <cellStyle name="Normal 2 3 3 36 2" xfId="7307" xr:uid="{932949FB-D8C6-4019-8A7E-AD2E0B17BC8C}"/>
    <cellStyle name="Normal 2 3 3 36 2 2" xfId="15949" xr:uid="{AAE9EE88-08A4-4FCD-8969-B5B6DBA221D3}"/>
    <cellStyle name="Normal 2 3 3 36 2 2 2" xfId="36317" xr:uid="{DBCC76F4-9BF0-4DB0-87F0-62A419B4E95B}"/>
    <cellStyle name="Normal 2 3 3 36 2 3" xfId="22736" xr:uid="{38560A82-51E8-40A4-BBD0-C19F34CE5EC5}"/>
    <cellStyle name="Normal 2 3 3 36 2 3 2" xfId="43104" xr:uid="{3FBC2CD1-071D-4770-BB47-185363EAF00C}"/>
    <cellStyle name="Normal 2 3 3 36 2 4" xfId="29525" xr:uid="{4D8BFCF3-F5E8-46B7-889C-BE9D09AB4BD9}"/>
    <cellStyle name="Normal 2 3 3 36 2 5" xfId="49893" xr:uid="{EE680FB5-918B-42AB-9B7D-4C8F71FDF51C}"/>
    <cellStyle name="Normal 2 3 3 36 3" xfId="13101" xr:uid="{DBEC6F2E-8B38-4F4C-9248-79A1C5B5B0C4}"/>
    <cellStyle name="Normal 2 3 3 36 3 2" xfId="33469" xr:uid="{DF23A6BF-4656-420B-9F3B-34254EE8D431}"/>
    <cellStyle name="Normal 2 3 3 36 4" xfId="19888" xr:uid="{D5F1F8B3-866E-49D6-B25F-9DD14516D7A9}"/>
    <cellStyle name="Normal 2 3 3 36 4 2" xfId="40256" xr:uid="{A23194C5-9E28-4DAD-8699-607E64F1C5B0}"/>
    <cellStyle name="Normal 2 3 3 36 5" xfId="26677" xr:uid="{410E3EAC-62FA-4CB0-8616-CA54184CEFE7}"/>
    <cellStyle name="Normal 2 3 3 36 6" xfId="47045" xr:uid="{218AD7EF-EDB3-4D28-B91E-8270BCEE850B}"/>
    <cellStyle name="Normal 2 3 3 37" xfId="2963" xr:uid="{1D4697A4-728F-4440-B93D-5155F0EC6803}"/>
    <cellStyle name="Normal 2 3 3 37 2" xfId="5883" xr:uid="{1C9521DA-0A83-49F5-8A1C-E0F6BA016A69}"/>
    <cellStyle name="Normal 2 3 3 37 2 2" xfId="14525" xr:uid="{E27D154D-BD27-4FB9-BA66-5A8B1363F65A}"/>
    <cellStyle name="Normal 2 3 3 37 2 2 2" xfId="34893" xr:uid="{2F1B5A67-6F25-4324-B8CF-0994DBBE976E}"/>
    <cellStyle name="Normal 2 3 3 37 2 3" xfId="21312" xr:uid="{F08CF87D-72E2-4866-B87B-7204E6917595}"/>
    <cellStyle name="Normal 2 3 3 37 2 3 2" xfId="41680" xr:uid="{E709DBF4-AEE4-4AC0-BAF7-82D47B1B3FAC}"/>
    <cellStyle name="Normal 2 3 3 37 2 4" xfId="28101" xr:uid="{A1DE4324-E49A-4D4B-820F-297D121BBEB1}"/>
    <cellStyle name="Normal 2 3 3 37 2 5" xfId="48469" xr:uid="{D41D4490-430F-47CA-943E-EF6277DD4342}"/>
    <cellStyle name="Normal 2 3 3 37 3" xfId="11677" xr:uid="{F837CA2F-B46D-47C2-9E79-A7CBB951EB22}"/>
    <cellStyle name="Normal 2 3 3 37 3 2" xfId="32045" xr:uid="{3D0AB1C2-4C1E-4DE0-B097-F689946B6208}"/>
    <cellStyle name="Normal 2 3 3 37 4" xfId="18464" xr:uid="{A30EA3DB-D262-4626-8687-EDE5A639B8E5}"/>
    <cellStyle name="Normal 2 3 3 37 4 2" xfId="38832" xr:uid="{F75E642A-63ED-4ED5-A982-57D25833A061}"/>
    <cellStyle name="Normal 2 3 3 37 5" xfId="25253" xr:uid="{A0584271-3318-4626-BD66-1F6FB456AE80}"/>
    <cellStyle name="Normal 2 3 3 37 6" xfId="45621" xr:uid="{F4A9877C-D41E-41C6-AAF7-0398802ED8B4}"/>
    <cellStyle name="Normal 2 3 3 38" xfId="5171" xr:uid="{35536CE3-C4F6-43D0-8928-1593277EEEF5}"/>
    <cellStyle name="Normal 2 3 3 38 2" xfId="13813" xr:uid="{9BBB5A95-BC6E-48B7-A6B7-CA44430635C6}"/>
    <cellStyle name="Normal 2 3 3 38 2 2" xfId="34181" xr:uid="{DB6A35FF-F747-4932-86FA-B2BA38488C7E}"/>
    <cellStyle name="Normal 2 3 3 38 3" xfId="20600" xr:uid="{10133AE6-F830-4419-A053-E824FEBC8228}"/>
    <cellStyle name="Normal 2 3 3 38 3 2" xfId="40968" xr:uid="{667D7BEA-9CC1-46AF-A256-F9967151E235}"/>
    <cellStyle name="Normal 2 3 3 38 4" xfId="27389" xr:uid="{5A55D92E-45A3-40A7-81D2-D0CE765D7407}"/>
    <cellStyle name="Normal 2 3 3 38 5" xfId="47757" xr:uid="{4C81CEED-70B0-49CD-A171-66850573D11B}"/>
    <cellStyle name="Normal 2 3 3 39" xfId="2102" xr:uid="{F40BEE2A-908B-48B5-9241-33E61A701E5E}"/>
    <cellStyle name="Normal 2 3 3 39 2" xfId="10965" xr:uid="{3141E8A3-4254-4AC4-9003-99C76160547F}"/>
    <cellStyle name="Normal 2 3 3 39 2 2" xfId="31333" xr:uid="{D50D8886-5D54-471B-B7BE-BB37C304DAD2}"/>
    <cellStyle name="Normal 2 3 3 39 3" xfId="17752" xr:uid="{B957E213-2F28-4EAA-AD8D-892646734028}"/>
    <cellStyle name="Normal 2 3 3 39 3 2" xfId="38120" xr:uid="{ACA984F6-7638-49F3-83AA-77A8A8938550}"/>
    <cellStyle name="Normal 2 3 3 39 4" xfId="24541" xr:uid="{21B29F47-E2CC-4AE5-B542-F95ECFA7D90F}"/>
    <cellStyle name="Normal 2 3 3 39 5" xfId="44909" xr:uid="{ACABDDAE-2EEF-4EBA-9E47-D73D21AE7A58}"/>
    <cellStyle name="Normal 2 3 3 4" xfId="83" xr:uid="{AA5F0850-DE14-43EF-B9DF-ACA835D86BAB}"/>
    <cellStyle name="Normal 2 3 3 40" xfId="9732" xr:uid="{064F4DBA-517B-4761-9249-FBB096AD837E}"/>
    <cellStyle name="Normal 2 3 3 40 2" xfId="30100" xr:uid="{D8D57B9A-9D6B-43BE-A54C-B548E83EF32E}"/>
    <cellStyle name="Normal 2 3 3 41" xfId="16520" xr:uid="{E43E32C3-D2BC-4512-AA05-2AAFB5B52C42}"/>
    <cellStyle name="Normal 2 3 3 41 2" xfId="36888" xr:uid="{427EAA1B-1437-48A7-A3CE-D436723E3060}"/>
    <cellStyle name="Normal 2 3 3 42" xfId="23309" xr:uid="{4D565143-EACC-4ABB-BBAC-C57EC86A4C6F}"/>
    <cellStyle name="Normal 2 3 3 43" xfId="43677" xr:uid="{BE8A9677-ED8D-4AD8-9809-E3C85BB50EA7}"/>
    <cellStyle name="Normal 2 3 3 5" xfId="108" xr:uid="{33F82191-D075-4F67-8C6C-195ACB79E5EF}"/>
    <cellStyle name="Normal 2 3 3 6" xfId="111" xr:uid="{07AF4596-414E-4662-9496-8F7E516CE0A8}"/>
    <cellStyle name="Normal 2 3 3 7" xfId="124" xr:uid="{49069FA4-9DFB-4E11-8B7B-C33B3E94F897}"/>
    <cellStyle name="Normal 2 3 3 8" xfId="136" xr:uid="{EBA2A6E6-BFEF-4C0C-8E4A-D867359269A0}"/>
    <cellStyle name="Normal 2 3 3 9" xfId="148" xr:uid="{16B00949-92B6-404B-8483-B6ECEFE82D17}"/>
    <cellStyle name="Normal 2 3 3_Exec Drivers" xfId="8308" xr:uid="{8BB24F4B-ED96-42D3-847B-C46B19DEAAEA}"/>
    <cellStyle name="Normal 2 3 30" xfId="393" xr:uid="{CFC939AB-0D8F-4397-98B3-7CFCFC9CE870}"/>
    <cellStyle name="Normal 2 3 30 10" xfId="23495" xr:uid="{B3057FCF-EA8B-4AC2-80E6-F6E44F4F74B9}"/>
    <cellStyle name="Normal 2 3 30 11" xfId="43863" xr:uid="{923AC05A-7DB2-4F56-A4DB-992BEE9CF0D7}"/>
    <cellStyle name="Normal 2 3 30 2" xfId="1586" xr:uid="{05B2D028-B84C-4643-BFA5-6251F9F511F9}"/>
    <cellStyle name="Normal 2 3 30 2 10" xfId="44446" xr:uid="{83156D8A-32E8-431B-891A-9D3581FAA166}"/>
    <cellStyle name="Normal 2 3 30 2 2" xfId="3916" xr:uid="{5A8F39B3-0CB4-4DA1-9213-21EC4D069D2A}"/>
    <cellStyle name="Normal 2 3 30 2 2 2" xfId="6788" xr:uid="{209515AF-A009-4939-A16C-A487FA187EA3}"/>
    <cellStyle name="Normal 2 3 30 2 2 2 2" xfId="15430" xr:uid="{2B65B735-F71C-40D0-A0CA-CF4A598F1345}"/>
    <cellStyle name="Normal 2 3 30 2 2 2 2 2" xfId="35798" xr:uid="{CD00F665-19B0-42A1-9D6E-E67D1AD1AD2F}"/>
    <cellStyle name="Normal 2 3 30 2 2 2 3" xfId="22217" xr:uid="{E1205554-0F8D-4BAD-B04A-992037E4896A}"/>
    <cellStyle name="Normal 2 3 30 2 2 2 3 2" xfId="42585" xr:uid="{7E987755-E44A-4112-A1AE-6E98CD775A7E}"/>
    <cellStyle name="Normal 2 3 30 2 2 2 4" xfId="29006" xr:uid="{7311907C-546E-4233-9CD2-EE0B3D91A7A9}"/>
    <cellStyle name="Normal 2 3 30 2 2 2 5" xfId="49374" xr:uid="{29FC2E01-C7E1-4139-822B-B1137CA45310}"/>
    <cellStyle name="Normal 2 3 30 2 2 3" xfId="12582" xr:uid="{BBEFD633-60F3-48B0-A6C9-C2E95771A8D6}"/>
    <cellStyle name="Normal 2 3 30 2 2 3 2" xfId="32950" xr:uid="{FE43675A-51A5-43BB-95A7-6DF3D4B66ECC}"/>
    <cellStyle name="Normal 2 3 30 2 2 4" xfId="19369" xr:uid="{E246582C-0601-4932-9307-242F06D215EE}"/>
    <cellStyle name="Normal 2 3 30 2 2 4 2" xfId="39737" xr:uid="{1526D40E-EA88-4ED5-9D7E-B98277CE79D2}"/>
    <cellStyle name="Normal 2 3 30 2 2 5" xfId="26158" xr:uid="{EAA90861-F5CE-4886-AEBA-E5EC63633FA2}"/>
    <cellStyle name="Normal 2 3 30 2 2 6" xfId="46526" xr:uid="{E30C84D4-E69D-49DA-98B2-2D3EA6D85F1A}"/>
    <cellStyle name="Normal 2 3 30 2 2_Exec Drivers" xfId="2359" xr:uid="{2A647EA4-D8B1-4C16-84D1-0A0104CDF78B}"/>
    <cellStyle name="Normal 2 3 30 2 3" xfId="4652" xr:uid="{A168926E-1638-4A83-9599-CA7088A4988F}"/>
    <cellStyle name="Normal 2 3 30 2 3 2" xfId="7500" xr:uid="{37F81862-0F50-4110-9E3D-C0D9D168A4A7}"/>
    <cellStyle name="Normal 2 3 30 2 3 2 2" xfId="16142" xr:uid="{0B2A5097-F025-4DB2-8C33-7F2AADAC95A9}"/>
    <cellStyle name="Normal 2 3 30 2 3 2 2 2" xfId="36510" xr:uid="{70805C0D-1E5F-4DD0-BB2C-D31EA725FC90}"/>
    <cellStyle name="Normal 2 3 30 2 3 2 3" xfId="22929" xr:uid="{EBAA2786-5B50-4516-BD09-AE748B58220C}"/>
    <cellStyle name="Normal 2 3 30 2 3 2 3 2" xfId="43297" xr:uid="{3EFE6EE6-019C-484F-826E-935B850352CE}"/>
    <cellStyle name="Normal 2 3 30 2 3 2 4" xfId="29718" xr:uid="{6A3E6494-3352-4E09-9AB0-68B53A873808}"/>
    <cellStyle name="Normal 2 3 30 2 3 2 5" xfId="50086" xr:uid="{56BBC727-B6C0-4924-9036-5A0BC44399B4}"/>
    <cellStyle name="Normal 2 3 30 2 3 3" xfId="13294" xr:uid="{2E7C6228-DB67-481B-9B41-B91ECF704AB7}"/>
    <cellStyle name="Normal 2 3 30 2 3 3 2" xfId="33662" xr:uid="{82324E20-E365-432F-B4B6-F18DBE78E496}"/>
    <cellStyle name="Normal 2 3 30 2 3 4" xfId="20081" xr:uid="{CF612638-7DB9-4731-8424-BBFA4E502328}"/>
    <cellStyle name="Normal 2 3 30 2 3 4 2" xfId="40449" xr:uid="{21BADC69-07E9-4625-BE38-70838D4B3C8C}"/>
    <cellStyle name="Normal 2 3 30 2 3 5" xfId="26870" xr:uid="{D380E827-F94E-407F-B6FF-15DE6EFE82C2}"/>
    <cellStyle name="Normal 2 3 30 2 3 6" xfId="47238" xr:uid="{BE45A4D0-D469-4B7C-96EF-662E0E137D4C}"/>
    <cellStyle name="Normal 2 3 30 2 4" xfId="3168" xr:uid="{42F2B15D-A53C-4EB4-BC91-F54E7FC49580}"/>
    <cellStyle name="Normal 2 3 30 2 4 2" xfId="6076" xr:uid="{586078AC-8DAC-4224-BE20-665A2F3FBB06}"/>
    <cellStyle name="Normal 2 3 30 2 4 2 2" xfId="14718" xr:uid="{EACD6315-C37F-442E-A757-E35D4291FC0D}"/>
    <cellStyle name="Normal 2 3 30 2 4 2 2 2" xfId="35086" xr:uid="{9CC3A3F0-77C3-4D3B-AC8F-91131CAB114A}"/>
    <cellStyle name="Normal 2 3 30 2 4 2 3" xfId="21505" xr:uid="{47AA1B0C-B43A-4E33-9E61-B7A44C51F3A3}"/>
    <cellStyle name="Normal 2 3 30 2 4 2 3 2" xfId="41873" xr:uid="{9EC8A0FE-7554-4C71-AAC6-4351113B8F6A}"/>
    <cellStyle name="Normal 2 3 30 2 4 2 4" xfId="28294" xr:uid="{BF7B2EF6-CBEB-429A-B599-5DBCB387553B}"/>
    <cellStyle name="Normal 2 3 30 2 4 2 5" xfId="48662" xr:uid="{7AA9FEE0-9786-47AF-8E95-7DDDD4B2CBBB}"/>
    <cellStyle name="Normal 2 3 30 2 4 3" xfId="11870" xr:uid="{4599D6B5-14C9-4E4C-89B8-C576A4B93311}"/>
    <cellStyle name="Normal 2 3 30 2 4 3 2" xfId="32238" xr:uid="{4EC620E8-5C8D-4132-9F54-709FCC453054}"/>
    <cellStyle name="Normal 2 3 30 2 4 4" xfId="18657" xr:uid="{32A9BAE8-BE38-48CD-A5C9-3C999FD02256}"/>
    <cellStyle name="Normal 2 3 30 2 4 4 2" xfId="39025" xr:uid="{A194E823-F2E3-4B0B-A70E-FBC3A300C906}"/>
    <cellStyle name="Normal 2 3 30 2 4 5" xfId="25446" xr:uid="{3420ABFE-A273-46B1-9844-2AFFAE11E0CB}"/>
    <cellStyle name="Normal 2 3 30 2 4 6" xfId="45814" xr:uid="{42E693AA-68E8-43CD-8193-C3DA2AC40498}"/>
    <cellStyle name="Normal 2 3 30 2 5" xfId="5364" xr:uid="{488E025B-3439-4201-9D4D-4E36D899BDC0}"/>
    <cellStyle name="Normal 2 3 30 2 5 2" xfId="14006" xr:uid="{EFEDBBC9-2C9B-4E5F-8E26-04B9A7FC9734}"/>
    <cellStyle name="Normal 2 3 30 2 5 2 2" xfId="34374" xr:uid="{018CA80A-E07D-450E-BABE-DC3FD2320155}"/>
    <cellStyle name="Normal 2 3 30 2 5 3" xfId="20793" xr:uid="{5026585E-AEB1-449E-A58D-1F6D97B1D594}"/>
    <cellStyle name="Normal 2 3 30 2 5 3 2" xfId="41161" xr:uid="{52819DBE-B88B-43E6-B428-9BEDDBCEC667}"/>
    <cellStyle name="Normal 2 3 30 2 5 4" xfId="27582" xr:uid="{A6CE3AC7-4A80-44A4-BDFD-DDA4023607B8}"/>
    <cellStyle name="Normal 2 3 30 2 5 5" xfId="47950" xr:uid="{BE0D6D8C-9A35-45D4-91C1-F0DC44BBB241}"/>
    <cellStyle name="Normal 2 3 30 2 6" xfId="2419" xr:uid="{F732EE2F-88E0-4D3E-B03D-4BAA521BA8D3}"/>
    <cellStyle name="Normal 2 3 30 2 6 2" xfId="11158" xr:uid="{7337DC3F-20A0-4BCD-A9AE-E4AF305ABFA9}"/>
    <cellStyle name="Normal 2 3 30 2 6 2 2" xfId="31526" xr:uid="{ED3ADD4D-321E-44A7-B338-EF7823EC5BFF}"/>
    <cellStyle name="Normal 2 3 30 2 6 3" xfId="17945" xr:uid="{94BB523A-9D7F-4299-AC13-8763484F9C98}"/>
    <cellStyle name="Normal 2 3 30 2 6 3 2" xfId="38313" xr:uid="{43D8D971-8569-48F6-8EAA-2ADE9182DFF5}"/>
    <cellStyle name="Normal 2 3 30 2 6 4" xfId="24734" xr:uid="{9ACE1C91-2F45-4A34-BDB3-B96FE688FB1C}"/>
    <cellStyle name="Normal 2 3 30 2 6 5" xfId="45102" xr:uid="{B45DAFDA-A989-41A8-850B-2D9FB4B1B4DD}"/>
    <cellStyle name="Normal 2 3 30 2 7" xfId="10502" xr:uid="{50DA00DC-8D3E-4217-9B85-B6481741493E}"/>
    <cellStyle name="Normal 2 3 30 2 7 2" xfId="30870" xr:uid="{1FF448DD-1F67-416B-8416-4E9FAF0CEBF4}"/>
    <cellStyle name="Normal 2 3 30 2 8" xfId="17289" xr:uid="{B8276CA8-A166-489B-9911-F33C4F2FEF8F}"/>
    <cellStyle name="Normal 2 3 30 2 8 2" xfId="37657" xr:uid="{D95FB701-A9D0-4D5C-8263-1BE957641687}"/>
    <cellStyle name="Normal 2 3 30 2 9" xfId="24078" xr:uid="{92F9FD9C-6277-4020-86D6-359BC5BC880E}"/>
    <cellStyle name="Normal 2 3 30 2_Exec Drivers" xfId="8502" xr:uid="{E37E1C3C-8CC7-4AE6-B455-FA47FD5B4E85}"/>
    <cellStyle name="Normal 2 3 30 3" xfId="3714" xr:uid="{70437F83-1455-49EA-BB9C-C9B8557C4E88}"/>
    <cellStyle name="Normal 2 3 30 3 2" xfId="6598" xr:uid="{57A60669-9F81-452D-9465-A348603711DB}"/>
    <cellStyle name="Normal 2 3 30 3 2 2" xfId="15240" xr:uid="{27AFDF04-0B1B-4BE1-91FD-053D4C32EC77}"/>
    <cellStyle name="Normal 2 3 30 3 2 2 2" xfId="35608" xr:uid="{635E0A10-3E30-4B98-AF78-9835C285076B}"/>
    <cellStyle name="Normal 2 3 30 3 2 3" xfId="22027" xr:uid="{1BF8DAAD-33C5-491C-B8C2-395788B97D09}"/>
    <cellStyle name="Normal 2 3 30 3 2 3 2" xfId="42395" xr:uid="{8A84B507-A2C2-4934-9B60-5D859456114E}"/>
    <cellStyle name="Normal 2 3 30 3 2 4" xfId="28816" xr:uid="{8BC70FD6-A64B-4DAE-9C37-7F859451B43A}"/>
    <cellStyle name="Normal 2 3 30 3 2 5" xfId="49184" xr:uid="{8EF949F3-7253-4202-A502-8C242F91FB1C}"/>
    <cellStyle name="Normal 2 3 30 3 3" xfId="12392" xr:uid="{065C3F97-0034-400E-BE10-97D327821386}"/>
    <cellStyle name="Normal 2 3 30 3 3 2" xfId="32760" xr:uid="{3B7ED5CD-4595-4CD9-B3BF-70963EF010A0}"/>
    <cellStyle name="Normal 2 3 30 3 4" xfId="19179" xr:uid="{0AE5E51B-8E0A-46F1-98C0-A388F3A1F31D}"/>
    <cellStyle name="Normal 2 3 30 3 4 2" xfId="39547" xr:uid="{871B7F04-6C07-4EAE-B439-4C90573E9709}"/>
    <cellStyle name="Normal 2 3 30 3 5" xfId="25968" xr:uid="{D84DCAB0-A721-48F0-BE56-DCFB034FFA11}"/>
    <cellStyle name="Normal 2 3 30 3 6" xfId="46336" xr:uid="{45931A0E-389E-4BA1-9A9F-94080E250919}"/>
    <cellStyle name="Normal 2 3 30 3_Exec Drivers" xfId="9417" xr:uid="{C4150418-2E6C-4EF1-913B-95DEAD35DBC8}"/>
    <cellStyle name="Normal 2 3 30 4" xfId="4462" xr:uid="{1E4135DB-4C45-4E39-B993-7BD334CFA56F}"/>
    <cellStyle name="Normal 2 3 30 4 2" xfId="7310" xr:uid="{452E446A-5FC0-487C-AAF4-F9D002ADDA71}"/>
    <cellStyle name="Normal 2 3 30 4 2 2" xfId="15952" xr:uid="{0F9382DB-1C5E-41F3-997A-9B0E4C7D2B5A}"/>
    <cellStyle name="Normal 2 3 30 4 2 2 2" xfId="36320" xr:uid="{3AD99973-1EBE-47CC-9BE0-1230E6FC49BB}"/>
    <cellStyle name="Normal 2 3 30 4 2 3" xfId="22739" xr:uid="{D34F821F-57A7-45B0-824D-5EC9D692E1A6}"/>
    <cellStyle name="Normal 2 3 30 4 2 3 2" xfId="43107" xr:uid="{0249038D-8724-41EC-872C-9A5D16DB4333}"/>
    <cellStyle name="Normal 2 3 30 4 2 4" xfId="29528" xr:uid="{00066DA1-FDAC-476E-BE4E-3653B524AC5E}"/>
    <cellStyle name="Normal 2 3 30 4 2 5" xfId="49896" xr:uid="{BAC59A06-88F4-47E4-B58C-C3098C65A923}"/>
    <cellStyle name="Normal 2 3 30 4 3" xfId="13104" xr:uid="{738803FB-B65F-49BD-98A1-9BEB59D83E90}"/>
    <cellStyle name="Normal 2 3 30 4 3 2" xfId="33472" xr:uid="{2C0E905A-B410-40E9-915F-99E60D2CCAB9}"/>
    <cellStyle name="Normal 2 3 30 4 4" xfId="19891" xr:uid="{1BC2F86F-B2C8-4DBB-9A96-0EBFE647508D}"/>
    <cellStyle name="Normal 2 3 30 4 4 2" xfId="40259" xr:uid="{38406146-8EFA-4967-A99B-6B1F695A2309}"/>
    <cellStyle name="Normal 2 3 30 4 5" xfId="26680" xr:uid="{1AADCB0B-F739-4187-9E6C-10ADC6879BC8}"/>
    <cellStyle name="Normal 2 3 30 4 6" xfId="47048" xr:uid="{E3800772-FB0F-4AA2-96D0-8CB9CBF5AC1C}"/>
    <cellStyle name="Normal 2 3 30 5" xfId="2966" xr:uid="{820FFA36-4E31-420E-86F8-36EEC7CAA104}"/>
    <cellStyle name="Normal 2 3 30 5 2" xfId="5886" xr:uid="{9EC5CCA7-0CEB-476D-A07A-449B2818BC85}"/>
    <cellStyle name="Normal 2 3 30 5 2 2" xfId="14528" xr:uid="{223645F0-A0F0-4F91-B5ED-925DAA37EA19}"/>
    <cellStyle name="Normal 2 3 30 5 2 2 2" xfId="34896" xr:uid="{F6FE1C56-D82A-41A5-9C06-EC90226E2A06}"/>
    <cellStyle name="Normal 2 3 30 5 2 3" xfId="21315" xr:uid="{8F5DFB3A-706A-4B88-86A3-4F6B333EA485}"/>
    <cellStyle name="Normal 2 3 30 5 2 3 2" xfId="41683" xr:uid="{FA081BBA-E1C5-4679-82EB-22B24DA0CE09}"/>
    <cellStyle name="Normal 2 3 30 5 2 4" xfId="28104" xr:uid="{E24EB898-AD32-4068-9F5B-DF0D34579C62}"/>
    <cellStyle name="Normal 2 3 30 5 2 5" xfId="48472" xr:uid="{E0162045-4899-42FC-92A2-73153B9E91F1}"/>
    <cellStyle name="Normal 2 3 30 5 3" xfId="11680" xr:uid="{284DE028-4F31-4043-B198-DEA0EC24DEE1}"/>
    <cellStyle name="Normal 2 3 30 5 3 2" xfId="32048" xr:uid="{41FF4D33-20A1-442D-9BBE-8761BE2E2BFC}"/>
    <cellStyle name="Normal 2 3 30 5 4" xfId="18467" xr:uid="{707063B2-48BF-4E61-92BD-C2CEE3D82721}"/>
    <cellStyle name="Normal 2 3 30 5 4 2" xfId="38835" xr:uid="{7BAA1D13-9DD1-4B59-BFE2-1F6BD3097731}"/>
    <cellStyle name="Normal 2 3 30 5 5" xfId="25256" xr:uid="{027B6BBC-E7F8-419E-8DAC-F34163792236}"/>
    <cellStyle name="Normal 2 3 30 5 6" xfId="45624" xr:uid="{AFC0C42B-CF11-4483-8629-2DA588EA2229}"/>
    <cellStyle name="Normal 2 3 30 6" xfId="5174" xr:uid="{D9B4746D-CE95-4D35-AA8D-BD35B163CACE}"/>
    <cellStyle name="Normal 2 3 30 6 2" xfId="13816" xr:uid="{8F840329-4AA1-4DB7-A4D7-A9B9841F8D59}"/>
    <cellStyle name="Normal 2 3 30 6 2 2" xfId="34184" xr:uid="{8898AB3A-719A-4791-99E6-DBA1CD836925}"/>
    <cellStyle name="Normal 2 3 30 6 3" xfId="20603" xr:uid="{7E405399-722B-4E08-906C-B04F5F17A165}"/>
    <cellStyle name="Normal 2 3 30 6 3 2" xfId="40971" xr:uid="{210D4FCE-99C6-4FB4-80E3-8B7B6661A407}"/>
    <cellStyle name="Normal 2 3 30 6 4" xfId="27392" xr:uid="{1A055010-67A6-4310-B0FE-D81C545B4C04}"/>
    <cellStyle name="Normal 2 3 30 6 5" xfId="47760" xr:uid="{B1DA79F1-6CEA-40FF-8006-4AB3AB5651D6}"/>
    <cellStyle name="Normal 2 3 30 7" xfId="2112" xr:uid="{A2CC72C8-E7C8-44E9-B6AE-D49E1F7A55AA}"/>
    <cellStyle name="Normal 2 3 30 7 2" xfId="10968" xr:uid="{A3D6E3C0-CFF6-4E77-BC85-B5F2FDC1BD9B}"/>
    <cellStyle name="Normal 2 3 30 7 2 2" xfId="31336" xr:uid="{54BD6AB3-0D2D-4F70-8E54-AF8D64B37E32}"/>
    <cellStyle name="Normal 2 3 30 7 3" xfId="17755" xr:uid="{132D0F0F-11F1-4DF5-8590-5DF427BA2F61}"/>
    <cellStyle name="Normal 2 3 30 7 3 2" xfId="38123" xr:uid="{A2833C14-D0B3-40B8-8C84-6C15595D4D26}"/>
    <cellStyle name="Normal 2 3 30 7 4" xfId="24544" xr:uid="{DA1E8143-31F1-4A85-A3C4-D247C74F5039}"/>
    <cellStyle name="Normal 2 3 30 7 5" xfId="44912" xr:uid="{A9308BB4-299C-44BF-A68E-027552D7AE49}"/>
    <cellStyle name="Normal 2 3 30 8" xfId="9918" xr:uid="{E1161884-EC17-40D1-8FC2-CD992FCFFDB7}"/>
    <cellStyle name="Normal 2 3 30 8 2" xfId="30286" xr:uid="{A1868E1E-F202-482E-BA25-ED918618A135}"/>
    <cellStyle name="Normal 2 3 30 9" xfId="16706" xr:uid="{98D453B7-FA67-4FAF-A64A-3A406FD0CFAF}"/>
    <cellStyle name="Normal 2 3 30 9 2" xfId="37074" xr:uid="{8F1BB7A0-245B-476E-9083-697B7C0B05BF}"/>
    <cellStyle name="Normal 2 3 30_Exec Drivers" xfId="8136" xr:uid="{79D1BE25-0BBD-445B-9102-0A99FB2E560D}"/>
    <cellStyle name="Normal 2 3 31" xfId="404" xr:uid="{56EDA485-7E6E-4B42-8B84-A1934094EB1E}"/>
    <cellStyle name="Normal 2 3 31 10" xfId="23500" xr:uid="{612AD656-0C20-4A38-935E-8167BDC12D44}"/>
    <cellStyle name="Normal 2 3 31 11" xfId="43868" xr:uid="{67245EE8-7939-4C15-952F-25483E3A408D}"/>
    <cellStyle name="Normal 2 3 31 2" xfId="1591" xr:uid="{908BD87E-0790-4961-B063-23F9FAFEF957}"/>
    <cellStyle name="Normal 2 3 31 2 10" xfId="44451" xr:uid="{AE6558D8-78BD-4D8E-B9E5-F7528D27D9A3}"/>
    <cellStyle name="Normal 2 3 31 2 2" xfId="3887" xr:uid="{1FE0FB30-0705-41BE-BDD9-95FB0FD24ED0}"/>
    <cellStyle name="Normal 2 3 31 2 2 2" xfId="6771" xr:uid="{22CEE679-F121-4CE7-B53D-9A88949FB530}"/>
    <cellStyle name="Normal 2 3 31 2 2 2 2" xfId="15413" xr:uid="{2AD0AE51-FB84-4B85-9D2D-E76FC38761A1}"/>
    <cellStyle name="Normal 2 3 31 2 2 2 2 2" xfId="35781" xr:uid="{974FF3C4-8A26-4B3C-8D15-F2B77F2A7AAE}"/>
    <cellStyle name="Normal 2 3 31 2 2 2 3" xfId="22200" xr:uid="{DA40D08E-E726-4ED3-B33C-E1E4EA6DAA25}"/>
    <cellStyle name="Normal 2 3 31 2 2 2 3 2" xfId="42568" xr:uid="{977D06CE-2FF5-4E78-B64A-2E9F7FF38ACC}"/>
    <cellStyle name="Normal 2 3 31 2 2 2 4" xfId="28989" xr:uid="{06D40BFA-58AA-4CAB-B2A0-273CBEA438DA}"/>
    <cellStyle name="Normal 2 3 31 2 2 2 5" xfId="49357" xr:uid="{0FF5F186-BAFB-4339-8630-5BBB5C24D239}"/>
    <cellStyle name="Normal 2 3 31 2 2 3" xfId="12565" xr:uid="{00E21559-679A-4F55-9FEB-F65BF195A20A}"/>
    <cellStyle name="Normal 2 3 31 2 2 3 2" xfId="32933" xr:uid="{5B26753B-52B5-410D-BC3A-B20E3688C7BA}"/>
    <cellStyle name="Normal 2 3 31 2 2 4" xfId="19352" xr:uid="{73B91FAD-B7CC-4500-910C-3A9A471395EC}"/>
    <cellStyle name="Normal 2 3 31 2 2 4 2" xfId="39720" xr:uid="{818B519C-7D87-4E93-98BA-38D29C76D8AD}"/>
    <cellStyle name="Normal 2 3 31 2 2 5" xfId="26141" xr:uid="{57EE6837-64DA-43ED-864F-6A38EDA5BAE7}"/>
    <cellStyle name="Normal 2 3 31 2 2 6" xfId="46509" xr:uid="{0104C267-879A-4496-BC41-998600476371}"/>
    <cellStyle name="Normal 2 3 31 2 2_Exec Drivers" xfId="9038" xr:uid="{409497E7-D27F-4108-8553-030802E5DFB4}"/>
    <cellStyle name="Normal 2 3 31 2 3" xfId="4635" xr:uid="{E6F15151-4D38-4464-A834-ED2909C90FEC}"/>
    <cellStyle name="Normal 2 3 31 2 3 2" xfId="7483" xr:uid="{D2391BD8-0CC8-47FB-A281-C125BEA590E0}"/>
    <cellStyle name="Normal 2 3 31 2 3 2 2" xfId="16125" xr:uid="{8E8DA0AD-21AC-4DF9-A475-1C274DDDBDBE}"/>
    <cellStyle name="Normal 2 3 31 2 3 2 2 2" xfId="36493" xr:uid="{BE4B06C3-04F2-4001-A64F-1D7D10EB92AC}"/>
    <cellStyle name="Normal 2 3 31 2 3 2 3" xfId="22912" xr:uid="{079E2E23-98A2-4918-9069-DAD21581C335}"/>
    <cellStyle name="Normal 2 3 31 2 3 2 3 2" xfId="43280" xr:uid="{3C31DFA4-159C-4ECD-9E65-B1E23A5FD811}"/>
    <cellStyle name="Normal 2 3 31 2 3 2 4" xfId="29701" xr:uid="{C344402B-BCE9-4851-A63F-DEB2DF83E3B7}"/>
    <cellStyle name="Normal 2 3 31 2 3 2 5" xfId="50069" xr:uid="{2DE8155D-1B25-4FF3-8BC2-0BC8CA2C6C99}"/>
    <cellStyle name="Normal 2 3 31 2 3 3" xfId="13277" xr:uid="{B29E938B-C519-4881-979B-342BF4858E2E}"/>
    <cellStyle name="Normal 2 3 31 2 3 3 2" xfId="33645" xr:uid="{FFE239C6-96C7-4BCF-B8F4-B8BEAB9FAD1C}"/>
    <cellStyle name="Normal 2 3 31 2 3 4" xfId="20064" xr:uid="{28477930-095E-4E08-A6FC-A67C58CC217F}"/>
    <cellStyle name="Normal 2 3 31 2 3 4 2" xfId="40432" xr:uid="{5BDBED52-1660-4D00-9F8D-5B57BBAB3806}"/>
    <cellStyle name="Normal 2 3 31 2 3 5" xfId="26853" xr:uid="{2C701FE0-4465-4C88-ADF8-EA7D28356CE6}"/>
    <cellStyle name="Normal 2 3 31 2 3 6" xfId="47221" xr:uid="{8759DFF5-CD15-451B-B922-CDF8BCD37E0F}"/>
    <cellStyle name="Normal 2 3 31 2 4" xfId="3139" xr:uid="{2DC91C44-0BCA-4503-A380-321D5EB61584}"/>
    <cellStyle name="Normal 2 3 31 2 4 2" xfId="6059" xr:uid="{42DF8963-A661-4318-A637-830EB70B51C4}"/>
    <cellStyle name="Normal 2 3 31 2 4 2 2" xfId="14701" xr:uid="{591D0DC4-CD47-412B-A4F4-9EF15F52CB2C}"/>
    <cellStyle name="Normal 2 3 31 2 4 2 2 2" xfId="35069" xr:uid="{8E54F473-4CF0-404B-A0AF-1D955D41A45E}"/>
    <cellStyle name="Normal 2 3 31 2 4 2 3" xfId="21488" xr:uid="{72A4E574-8A0C-4F19-A722-32CC8EAB38BE}"/>
    <cellStyle name="Normal 2 3 31 2 4 2 3 2" xfId="41856" xr:uid="{7C9F3BEC-F6D5-4F46-A98F-3CF7A9BFE0D5}"/>
    <cellStyle name="Normal 2 3 31 2 4 2 4" xfId="28277" xr:uid="{5717B1C1-8F2E-47D3-A85C-48B609C2F5B0}"/>
    <cellStyle name="Normal 2 3 31 2 4 2 5" xfId="48645" xr:uid="{3710F1AC-88CF-42BA-AE75-3FB48C5D9D44}"/>
    <cellStyle name="Normal 2 3 31 2 4 3" xfId="11853" xr:uid="{8F5F640B-C72C-4B29-8989-459E3CD22E53}"/>
    <cellStyle name="Normal 2 3 31 2 4 3 2" xfId="32221" xr:uid="{06DFE9C3-2F6C-4208-924D-ED3336FA0406}"/>
    <cellStyle name="Normal 2 3 31 2 4 4" xfId="18640" xr:uid="{735C0D35-712B-4DA6-B0A3-65892CB733C0}"/>
    <cellStyle name="Normal 2 3 31 2 4 4 2" xfId="39008" xr:uid="{820EBE48-EE73-47F9-892C-2F59926FD68E}"/>
    <cellStyle name="Normal 2 3 31 2 4 5" xfId="25429" xr:uid="{BD1A7C9E-DDE9-4D91-B8E1-4FD50D682DF9}"/>
    <cellStyle name="Normal 2 3 31 2 4 6" xfId="45797" xr:uid="{0FBDBF10-B5E1-4207-A59F-D661B7961576}"/>
    <cellStyle name="Normal 2 3 31 2 5" xfId="5347" xr:uid="{66269349-CF1C-4C15-B254-F6A96E4A9357}"/>
    <cellStyle name="Normal 2 3 31 2 5 2" xfId="13989" xr:uid="{DAE2B167-7B84-479B-BE2D-07DB1D01EE92}"/>
    <cellStyle name="Normal 2 3 31 2 5 2 2" xfId="34357" xr:uid="{EDA84E94-67F5-461D-8CDF-516C4CC589A3}"/>
    <cellStyle name="Normal 2 3 31 2 5 3" xfId="20776" xr:uid="{7BC30382-ABA8-4B34-BDA3-26DB9701DBB6}"/>
    <cellStyle name="Normal 2 3 31 2 5 3 2" xfId="41144" xr:uid="{293E88B6-B6C0-41EC-BB17-C17EFD6DCE41}"/>
    <cellStyle name="Normal 2 3 31 2 5 4" xfId="27565" xr:uid="{970D4601-F550-449E-8C26-A7487BD164FF}"/>
    <cellStyle name="Normal 2 3 31 2 5 5" xfId="47933" xr:uid="{98FCEEDF-77B2-4347-A10F-458182073E85}"/>
    <cellStyle name="Normal 2 3 31 2 6" xfId="2380" xr:uid="{436944E5-9920-425F-9F34-E8D3D27A957C}"/>
    <cellStyle name="Normal 2 3 31 2 6 2" xfId="11141" xr:uid="{E9B21907-0FC6-41D7-A788-2746DA975EFE}"/>
    <cellStyle name="Normal 2 3 31 2 6 2 2" xfId="31509" xr:uid="{9A0F1ECC-4E9B-40E8-B07A-115804EFB8BD}"/>
    <cellStyle name="Normal 2 3 31 2 6 3" xfId="17928" xr:uid="{F3026F60-9805-4193-9894-5BFB2122246A}"/>
    <cellStyle name="Normal 2 3 31 2 6 3 2" xfId="38296" xr:uid="{05681594-F9F0-4AD3-9C0A-46C1BB784319}"/>
    <cellStyle name="Normal 2 3 31 2 6 4" xfId="24717" xr:uid="{9DC5315E-D28F-4F7D-85B4-D9D642903073}"/>
    <cellStyle name="Normal 2 3 31 2 6 5" xfId="45085" xr:uid="{101DA5E8-2C79-4A84-ABCD-C211B48D8851}"/>
    <cellStyle name="Normal 2 3 31 2 7" xfId="10507" xr:uid="{B2B4E23B-9872-4090-BB2F-578589918AC9}"/>
    <cellStyle name="Normal 2 3 31 2 7 2" xfId="30875" xr:uid="{443AA258-7489-42D5-8913-D1951500C186}"/>
    <cellStyle name="Normal 2 3 31 2 8" xfId="17294" xr:uid="{84F18194-B6DA-4EFE-AF83-DFD619F40A46}"/>
    <cellStyle name="Normal 2 3 31 2 8 2" xfId="37662" xr:uid="{781C336A-1A04-4797-BE21-43EBB430CA4B}"/>
    <cellStyle name="Normal 2 3 31 2 9" xfId="24083" xr:uid="{C56619A9-2AFE-44CC-8902-1216278B4ADD}"/>
    <cellStyle name="Normal 2 3 31 2_Exec Drivers" xfId="8332" xr:uid="{5E6A4869-4573-4194-BB78-E6C777837552}"/>
    <cellStyle name="Normal 2 3 31 3" xfId="3715" xr:uid="{AEA9FE14-279D-466C-9FB6-BA2BB951D1EC}"/>
    <cellStyle name="Normal 2 3 31 3 2" xfId="6599" xr:uid="{AC0377AD-2476-48E3-8E62-D27CFFB614E3}"/>
    <cellStyle name="Normal 2 3 31 3 2 2" xfId="15241" xr:uid="{E9911E67-407A-4384-87E6-D82667F4283A}"/>
    <cellStyle name="Normal 2 3 31 3 2 2 2" xfId="35609" xr:uid="{AC333A65-BC4E-4874-AB00-D9968BF0046A}"/>
    <cellStyle name="Normal 2 3 31 3 2 3" xfId="22028" xr:uid="{08FB2295-A8F3-446C-9715-CFD9DDA95523}"/>
    <cellStyle name="Normal 2 3 31 3 2 3 2" xfId="42396" xr:uid="{90C054DA-E793-451B-8390-10A290F5BA91}"/>
    <cellStyle name="Normal 2 3 31 3 2 4" xfId="28817" xr:uid="{822529E3-9BF1-46A2-9D7B-DF4081701E7E}"/>
    <cellStyle name="Normal 2 3 31 3 2 5" xfId="49185" xr:uid="{E5CED954-C197-460E-A235-CBF14D7D3D8E}"/>
    <cellStyle name="Normal 2 3 31 3 3" xfId="12393" xr:uid="{36DEFBF0-0D30-411D-A330-6D243137A35F}"/>
    <cellStyle name="Normal 2 3 31 3 3 2" xfId="32761" xr:uid="{57AD8ED7-9CF4-418D-B573-3A26693335C8}"/>
    <cellStyle name="Normal 2 3 31 3 4" xfId="19180" xr:uid="{3CE2DF9C-F3B7-4A1C-BA42-9B7107B860B7}"/>
    <cellStyle name="Normal 2 3 31 3 4 2" xfId="39548" xr:uid="{7CD06ACD-2369-43C2-AF3C-700867E72FB2}"/>
    <cellStyle name="Normal 2 3 31 3 5" xfId="25969" xr:uid="{4795AB2E-54C6-4AEC-9CE0-B76778E18DBD}"/>
    <cellStyle name="Normal 2 3 31 3 6" xfId="46337" xr:uid="{86FC6A2B-9075-4F7C-87E6-7D532383FC68}"/>
    <cellStyle name="Normal 2 3 31 3_Exec Drivers" xfId="2373" xr:uid="{A332CC2F-0419-4453-977E-09196D6FFE6E}"/>
    <cellStyle name="Normal 2 3 31 4" xfId="4463" xr:uid="{21CD5A2A-52E1-44F8-958A-E50CD131A20E}"/>
    <cellStyle name="Normal 2 3 31 4 2" xfId="7311" xr:uid="{7C050AC1-95EE-47D7-8E50-74346EF6C28F}"/>
    <cellStyle name="Normal 2 3 31 4 2 2" xfId="15953" xr:uid="{BB8DFDA2-39A0-4093-A3C9-305F84E13640}"/>
    <cellStyle name="Normal 2 3 31 4 2 2 2" xfId="36321" xr:uid="{47744FCB-B3E9-47FF-A873-D3E903B2B32E}"/>
    <cellStyle name="Normal 2 3 31 4 2 3" xfId="22740" xr:uid="{C4628C8D-BBFE-4531-BD0B-5B237DA606DB}"/>
    <cellStyle name="Normal 2 3 31 4 2 3 2" xfId="43108" xr:uid="{B56086CB-DE33-47F1-9931-43823FAD1CBD}"/>
    <cellStyle name="Normal 2 3 31 4 2 4" xfId="29529" xr:uid="{BF9524D9-5415-4F41-BFD0-ABD072C7DA90}"/>
    <cellStyle name="Normal 2 3 31 4 2 5" xfId="49897" xr:uid="{ED76F64C-59AF-48A8-B0BC-D0514F730041}"/>
    <cellStyle name="Normal 2 3 31 4 3" xfId="13105" xr:uid="{73655E98-9711-4368-8EE1-A3E7673C0E40}"/>
    <cellStyle name="Normal 2 3 31 4 3 2" xfId="33473" xr:uid="{B50F833C-3CB5-4797-B41A-DECD8580459C}"/>
    <cellStyle name="Normal 2 3 31 4 4" xfId="19892" xr:uid="{4FBB3B28-518A-4AB1-A41E-45E0EE5193A7}"/>
    <cellStyle name="Normal 2 3 31 4 4 2" xfId="40260" xr:uid="{0FBCA812-3028-4D52-B1EF-393F33B8F627}"/>
    <cellStyle name="Normal 2 3 31 4 5" xfId="26681" xr:uid="{3A673A78-1703-44F8-B5F6-668737FC9E5E}"/>
    <cellStyle name="Normal 2 3 31 4 6" xfId="47049" xr:uid="{EA3A7C3A-FAC9-4E00-8E9A-8A57BA3F154B}"/>
    <cellStyle name="Normal 2 3 31 5" xfId="2967" xr:uid="{6F7CB143-6B2C-4A1B-941E-169FAFF4E153}"/>
    <cellStyle name="Normal 2 3 31 5 2" xfId="5887" xr:uid="{39F75D42-EEAD-4BD1-85D9-873E4895EA5A}"/>
    <cellStyle name="Normal 2 3 31 5 2 2" xfId="14529" xr:uid="{04196846-F8F8-4A73-B586-84334163C08B}"/>
    <cellStyle name="Normal 2 3 31 5 2 2 2" xfId="34897" xr:uid="{76F24F4B-B12E-48B7-99D3-FC3FB7BA4746}"/>
    <cellStyle name="Normal 2 3 31 5 2 3" xfId="21316" xr:uid="{4F83CEAA-AA80-42DD-B7EA-D6CB77EF87F4}"/>
    <cellStyle name="Normal 2 3 31 5 2 3 2" xfId="41684" xr:uid="{E3B77F8C-2E37-45CC-B654-5103B801411B}"/>
    <cellStyle name="Normal 2 3 31 5 2 4" xfId="28105" xr:uid="{F00547C6-6044-418D-B712-2621CB833259}"/>
    <cellStyle name="Normal 2 3 31 5 2 5" xfId="48473" xr:uid="{D2A2D19E-05D4-413A-BABF-27FDF0F8BFBD}"/>
    <cellStyle name="Normal 2 3 31 5 3" xfId="11681" xr:uid="{86C6E25C-74EE-4C6B-83EF-0091A75F6CCB}"/>
    <cellStyle name="Normal 2 3 31 5 3 2" xfId="32049" xr:uid="{9DF6AB5B-D412-483A-AF89-FA3BE1ECDDE5}"/>
    <cellStyle name="Normal 2 3 31 5 4" xfId="18468" xr:uid="{324F1554-FE2C-429B-8366-43D6852AA21E}"/>
    <cellStyle name="Normal 2 3 31 5 4 2" xfId="38836" xr:uid="{BA62792A-BC28-4196-8AA5-ED9E67BF18B7}"/>
    <cellStyle name="Normal 2 3 31 5 5" xfId="25257" xr:uid="{35EFC2E4-4F1E-46D9-9BCF-C896EBF945D3}"/>
    <cellStyle name="Normal 2 3 31 5 6" xfId="45625" xr:uid="{0983B85A-81E7-47BB-8D26-6A46E0CD92C9}"/>
    <cellStyle name="Normal 2 3 31 6" xfId="5175" xr:uid="{A2E741DE-954F-4E83-9DB3-1AA997786348}"/>
    <cellStyle name="Normal 2 3 31 6 2" xfId="13817" xr:uid="{5D2374F5-CD1C-4DBC-8008-9C66A2927598}"/>
    <cellStyle name="Normal 2 3 31 6 2 2" xfId="34185" xr:uid="{E28A319E-0CE0-4BFC-B524-5D23B0174CCF}"/>
    <cellStyle name="Normal 2 3 31 6 3" xfId="20604" xr:uid="{D4031F9F-556D-49DC-B7A3-85168D7E472F}"/>
    <cellStyle name="Normal 2 3 31 6 3 2" xfId="40972" xr:uid="{DAA41DA7-4EA3-4858-B126-9C2076FFDC01}"/>
    <cellStyle name="Normal 2 3 31 6 4" xfId="27393" xr:uid="{46ADB030-8307-4996-84E6-38A26ED81869}"/>
    <cellStyle name="Normal 2 3 31 6 5" xfId="47761" xr:uid="{B9541F92-215E-4842-8E26-87406FC8878F}"/>
    <cellStyle name="Normal 2 3 31 7" xfId="2113" xr:uid="{D271BC6A-65F0-4EAD-9C23-B6AD462544A5}"/>
    <cellStyle name="Normal 2 3 31 7 2" xfId="10969" xr:uid="{EA36A715-2775-4C79-B87D-421761205115}"/>
    <cellStyle name="Normal 2 3 31 7 2 2" xfId="31337" xr:uid="{FF879B8E-06EB-44B9-8F79-BAE92ABB73D8}"/>
    <cellStyle name="Normal 2 3 31 7 3" xfId="17756" xr:uid="{570D9823-8B05-46A4-86A9-2B31915752AD}"/>
    <cellStyle name="Normal 2 3 31 7 3 2" xfId="38124" xr:uid="{D4CD4C3D-2A35-483A-9598-2AAD3055BD67}"/>
    <cellStyle name="Normal 2 3 31 7 4" xfId="24545" xr:uid="{E7296A83-AB64-43D6-B3CF-7469113B37AF}"/>
    <cellStyle name="Normal 2 3 31 7 5" xfId="44913" xr:uid="{8D5CF141-8838-4779-A704-F928346C9503}"/>
    <cellStyle name="Normal 2 3 31 8" xfId="9923" xr:uid="{7E72A246-03A1-492E-99E2-CBC961B2B3BC}"/>
    <cellStyle name="Normal 2 3 31 8 2" xfId="30291" xr:uid="{05239620-0C00-463E-BC11-E2788C5957D4}"/>
    <cellStyle name="Normal 2 3 31 9" xfId="16711" xr:uid="{E691EA4E-9B58-4F77-AF4E-033E309F57FA}"/>
    <cellStyle name="Normal 2 3 31 9 2" xfId="37079" xr:uid="{86B76B02-004F-4121-B06C-DD09D9C89797}"/>
    <cellStyle name="Normal 2 3 31_Exec Drivers" xfId="8263" xr:uid="{BF437057-035A-44E1-8FF2-F84A9BAB5CB6}"/>
    <cellStyle name="Normal 2 3 32" xfId="415" xr:uid="{ED04A80C-7A85-496A-A7FB-15A63B1BD82D}"/>
    <cellStyle name="Normal 2 3 32 10" xfId="23506" xr:uid="{0D5B8D97-9C0E-4362-9411-99381980B8EE}"/>
    <cellStyle name="Normal 2 3 32 11" xfId="43874" xr:uid="{48FA6B8D-4749-4292-B862-C91B93DEAD4B}"/>
    <cellStyle name="Normal 2 3 32 2" xfId="1597" xr:uid="{9F321E76-E352-49DD-887B-8154BF351C49}"/>
    <cellStyle name="Normal 2 3 32 2 10" xfId="44457" xr:uid="{30B05331-5639-49CB-806C-3A43964757B4}"/>
    <cellStyle name="Normal 2 3 32 2 2" xfId="3908" xr:uid="{B494B375-DEAE-43DC-807C-24F1506480D8}"/>
    <cellStyle name="Normal 2 3 32 2 2 2" xfId="6786" xr:uid="{BD97E2C6-6DF6-4CFE-A305-EA8BABEBE7CE}"/>
    <cellStyle name="Normal 2 3 32 2 2 2 2" xfId="15428" xr:uid="{2266216C-CB49-43C9-A853-3ACAAE428E3D}"/>
    <cellStyle name="Normal 2 3 32 2 2 2 2 2" xfId="35796" xr:uid="{38073FA4-94E4-4896-AB87-9DD3995921FA}"/>
    <cellStyle name="Normal 2 3 32 2 2 2 3" xfId="22215" xr:uid="{ED5D7744-8D1C-4FA8-85C8-F7EACDDA205C}"/>
    <cellStyle name="Normal 2 3 32 2 2 2 3 2" xfId="42583" xr:uid="{00D9CA5C-A898-4173-9D18-1AB4B3F4F0CB}"/>
    <cellStyle name="Normal 2 3 32 2 2 2 4" xfId="29004" xr:uid="{A584F65E-2ABD-419F-B92A-64B7247BB8F1}"/>
    <cellStyle name="Normal 2 3 32 2 2 2 5" xfId="49372" xr:uid="{2837D7C8-7AA7-43D3-9E80-2598DBFF4A4D}"/>
    <cellStyle name="Normal 2 3 32 2 2 3" xfId="12580" xr:uid="{A3BA3C73-AFB4-470E-A4F4-ADB4D935C821}"/>
    <cellStyle name="Normal 2 3 32 2 2 3 2" xfId="32948" xr:uid="{842B6CBA-A96A-419D-9824-C72344A08322}"/>
    <cellStyle name="Normal 2 3 32 2 2 4" xfId="19367" xr:uid="{23EDEA6A-22C4-4FBC-9E8D-BCF863FC0EF3}"/>
    <cellStyle name="Normal 2 3 32 2 2 4 2" xfId="39735" xr:uid="{95C613FF-E6A5-40B5-9D0D-2805A7F2F4CF}"/>
    <cellStyle name="Normal 2 3 32 2 2 5" xfId="26156" xr:uid="{9FCB7159-F484-49E9-B63D-EBE7F1B3FFE4}"/>
    <cellStyle name="Normal 2 3 32 2 2 6" xfId="46524" xr:uid="{3B1294BE-5618-46C3-9D02-15CEC9587618}"/>
    <cellStyle name="Normal 2 3 32 2 2_Exec Drivers" xfId="8251" xr:uid="{F3431D62-CAAC-4F6D-B9D8-4A47D10DA809}"/>
    <cellStyle name="Normal 2 3 32 2 3" xfId="4650" xr:uid="{61A13C77-36FC-4AF6-884B-48D0424F3A03}"/>
    <cellStyle name="Normal 2 3 32 2 3 2" xfId="7498" xr:uid="{5B43B209-AC8C-4302-8A0E-89702693C80B}"/>
    <cellStyle name="Normal 2 3 32 2 3 2 2" xfId="16140" xr:uid="{D41E0DF7-72E4-4E38-80A7-6BDB07F62E4E}"/>
    <cellStyle name="Normal 2 3 32 2 3 2 2 2" xfId="36508" xr:uid="{3326752C-5D64-42BE-9A87-D96A5F63D6E6}"/>
    <cellStyle name="Normal 2 3 32 2 3 2 3" xfId="22927" xr:uid="{DCD10E39-83DE-4B59-9A5C-B8C989A02D3D}"/>
    <cellStyle name="Normal 2 3 32 2 3 2 3 2" xfId="43295" xr:uid="{AA2AE64D-9DEB-42D2-B4F6-387187E4838B}"/>
    <cellStyle name="Normal 2 3 32 2 3 2 4" xfId="29716" xr:uid="{9DA8A09E-4CBC-4DE6-B942-CBB2A4512886}"/>
    <cellStyle name="Normal 2 3 32 2 3 2 5" xfId="50084" xr:uid="{16A1FEC7-8565-4AE4-951A-2950E6F6CD13}"/>
    <cellStyle name="Normal 2 3 32 2 3 3" xfId="13292" xr:uid="{4DE35B4C-4E02-4431-B758-B3A757534FF9}"/>
    <cellStyle name="Normal 2 3 32 2 3 3 2" xfId="33660" xr:uid="{AB04F597-A6E7-4B79-AC12-25A4C04935C1}"/>
    <cellStyle name="Normal 2 3 32 2 3 4" xfId="20079" xr:uid="{381E065A-6244-40C2-BCB2-568751B014BD}"/>
    <cellStyle name="Normal 2 3 32 2 3 4 2" xfId="40447" xr:uid="{101CA642-2BFB-427F-9DB5-EBDCCC7A9D8C}"/>
    <cellStyle name="Normal 2 3 32 2 3 5" xfId="26868" xr:uid="{05B620E3-6280-4DCF-94B7-C69418FAD6E9}"/>
    <cellStyle name="Normal 2 3 32 2 3 6" xfId="47236" xr:uid="{58776BDF-EB64-4573-BF5F-AD25910449D9}"/>
    <cellStyle name="Normal 2 3 32 2 4" xfId="3160" xr:uid="{1EA61187-1F40-4D77-ABAF-F3F35960E540}"/>
    <cellStyle name="Normal 2 3 32 2 4 2" xfId="6074" xr:uid="{6293F924-B5BB-4BA2-B3BE-5335A162055E}"/>
    <cellStyle name="Normal 2 3 32 2 4 2 2" xfId="14716" xr:uid="{450C4408-3F5C-4BCB-BB2E-901375B1A657}"/>
    <cellStyle name="Normal 2 3 32 2 4 2 2 2" xfId="35084" xr:uid="{74230926-8577-45C1-A406-6DD1AA3E4EBF}"/>
    <cellStyle name="Normal 2 3 32 2 4 2 3" xfId="21503" xr:uid="{B2C51FF4-2513-475E-846A-9F0B65249F69}"/>
    <cellStyle name="Normal 2 3 32 2 4 2 3 2" xfId="41871" xr:uid="{9B157274-94AB-430A-A5BC-BE90BA20EA80}"/>
    <cellStyle name="Normal 2 3 32 2 4 2 4" xfId="28292" xr:uid="{DDD217B2-EA12-47E7-9673-719E468DDA67}"/>
    <cellStyle name="Normal 2 3 32 2 4 2 5" xfId="48660" xr:uid="{0AEF1ADA-AD8E-432B-8129-33437EE3410D}"/>
    <cellStyle name="Normal 2 3 32 2 4 3" xfId="11868" xr:uid="{6E276544-BC73-4BC9-9EFC-947B603FB57D}"/>
    <cellStyle name="Normal 2 3 32 2 4 3 2" xfId="32236" xr:uid="{C5BC6184-5A91-419F-9F79-2819F06527E8}"/>
    <cellStyle name="Normal 2 3 32 2 4 4" xfId="18655" xr:uid="{07B31E9B-A9F7-48DD-95C0-5D3CF08BF57D}"/>
    <cellStyle name="Normal 2 3 32 2 4 4 2" xfId="39023" xr:uid="{F4513742-D430-4177-89B7-AA0F0766405F}"/>
    <cellStyle name="Normal 2 3 32 2 4 5" xfId="25444" xr:uid="{39C225BC-5396-4C24-ABBA-29A41D9E32E4}"/>
    <cellStyle name="Normal 2 3 32 2 4 6" xfId="45812" xr:uid="{EEF12E8F-3803-4327-9292-349B04AF6CCF}"/>
    <cellStyle name="Normal 2 3 32 2 5" xfId="5362" xr:uid="{03ECA072-72EE-4255-AB34-1D5EF27BE393}"/>
    <cellStyle name="Normal 2 3 32 2 5 2" xfId="14004" xr:uid="{E7436AB9-6FD1-42EF-B3CF-F244FF3A0B94}"/>
    <cellStyle name="Normal 2 3 32 2 5 2 2" xfId="34372" xr:uid="{74A1E626-29D8-4742-B676-D0CC5411FA5D}"/>
    <cellStyle name="Normal 2 3 32 2 5 3" xfId="20791" xr:uid="{461E12FD-42BA-4D58-ABA5-A1E52B41791A}"/>
    <cellStyle name="Normal 2 3 32 2 5 3 2" xfId="41159" xr:uid="{62509C84-5A5C-4A0F-82A1-240E27D33260}"/>
    <cellStyle name="Normal 2 3 32 2 5 4" xfId="27580" xr:uid="{BCDD6409-E062-486B-8B08-7F40F871351A}"/>
    <cellStyle name="Normal 2 3 32 2 5 5" xfId="47948" xr:uid="{EDB31D67-5800-4861-96EF-0B32BD492E17}"/>
    <cellStyle name="Normal 2 3 32 2 6" xfId="2401" xr:uid="{A9A63D80-7831-4205-B287-CDCB7481054F}"/>
    <cellStyle name="Normal 2 3 32 2 6 2" xfId="11156" xr:uid="{F12A1634-5459-4A33-BDF4-4844A255D145}"/>
    <cellStyle name="Normal 2 3 32 2 6 2 2" xfId="31524" xr:uid="{14239757-E0AB-417F-91A8-6112E7E132AA}"/>
    <cellStyle name="Normal 2 3 32 2 6 3" xfId="17943" xr:uid="{DABD0265-532D-4106-91F7-23A354CC3DE2}"/>
    <cellStyle name="Normal 2 3 32 2 6 3 2" xfId="38311" xr:uid="{FCE7FD92-00FB-4739-B267-6B7CE9DA941F}"/>
    <cellStyle name="Normal 2 3 32 2 6 4" xfId="24732" xr:uid="{F67F6E7B-71EB-4B33-85C6-56CDD17A4CF8}"/>
    <cellStyle name="Normal 2 3 32 2 6 5" xfId="45100" xr:uid="{E676380E-2E25-4000-9A04-5345BFBC55F4}"/>
    <cellStyle name="Normal 2 3 32 2 7" xfId="10513" xr:uid="{4F5C5A32-07D7-4229-95B1-B15ADCD9209E}"/>
    <cellStyle name="Normal 2 3 32 2 7 2" xfId="30881" xr:uid="{88673A9D-5963-4D0B-9BCB-AA6251582A8C}"/>
    <cellStyle name="Normal 2 3 32 2 8" xfId="17300" xr:uid="{4F2413CD-4412-41BB-AE44-E5452A182B3C}"/>
    <cellStyle name="Normal 2 3 32 2 8 2" xfId="37668" xr:uid="{9E0AF4A4-7531-4B55-8673-B399344F7A0B}"/>
    <cellStyle name="Normal 2 3 32 2 9" xfId="24089" xr:uid="{C126CEE7-6AF3-40CD-8F89-659D7E7BE590}"/>
    <cellStyle name="Normal 2 3 32 2_Exec Drivers" xfId="8622" xr:uid="{A6915228-4BC0-4259-9A96-3D308E869A85}"/>
    <cellStyle name="Normal 2 3 32 3" xfId="3716" xr:uid="{B1D26660-C10B-4700-A7D2-EC592DB03011}"/>
    <cellStyle name="Normal 2 3 32 3 2" xfId="6600" xr:uid="{D8D42BE7-E486-4689-A211-31C52B5E68C2}"/>
    <cellStyle name="Normal 2 3 32 3 2 2" xfId="15242" xr:uid="{7A8DF66E-7213-43B7-9171-8A46BC78A31E}"/>
    <cellStyle name="Normal 2 3 32 3 2 2 2" xfId="35610" xr:uid="{2D3180E9-151D-4855-B93E-A80BB8F4E4CD}"/>
    <cellStyle name="Normal 2 3 32 3 2 3" xfId="22029" xr:uid="{D9C0CD9E-0824-4C89-8228-96CABBD055EC}"/>
    <cellStyle name="Normal 2 3 32 3 2 3 2" xfId="42397" xr:uid="{4449B205-153B-400A-9F75-1BBBF0925A1A}"/>
    <cellStyle name="Normal 2 3 32 3 2 4" xfId="28818" xr:uid="{450EBC06-31D5-4083-9B35-F62189DF564A}"/>
    <cellStyle name="Normal 2 3 32 3 2 5" xfId="49186" xr:uid="{0A4403D5-EA9F-4B8A-851C-69FD2935F2FE}"/>
    <cellStyle name="Normal 2 3 32 3 3" xfId="12394" xr:uid="{EE21A981-1BEC-437A-A3CC-B2A4E6EEC6BF}"/>
    <cellStyle name="Normal 2 3 32 3 3 2" xfId="32762" xr:uid="{410D7D2D-0C12-446C-A525-5B6D091862CA}"/>
    <cellStyle name="Normal 2 3 32 3 4" xfId="19181" xr:uid="{96F9469A-52F9-4173-843D-1EB99C5551CC}"/>
    <cellStyle name="Normal 2 3 32 3 4 2" xfId="39549" xr:uid="{291A9736-CD10-48A0-AAB2-971153303025}"/>
    <cellStyle name="Normal 2 3 32 3 5" xfId="25970" xr:uid="{8DCF6584-1014-40BC-BE6F-002957C17BEF}"/>
    <cellStyle name="Normal 2 3 32 3 6" xfId="46338" xr:uid="{A14D7944-CA7D-48E6-9007-1451B985A31F}"/>
    <cellStyle name="Normal 2 3 32 3_Exec Drivers" xfId="8468" xr:uid="{5804CF2A-7854-4C42-AE97-AC1D2B002653}"/>
    <cellStyle name="Normal 2 3 32 4" xfId="4464" xr:uid="{B8742D42-3385-4C17-A4C0-6DAF1C56464E}"/>
    <cellStyle name="Normal 2 3 32 4 2" xfId="7312" xr:uid="{302B0950-D28C-4910-A877-83EA67C4A8F6}"/>
    <cellStyle name="Normal 2 3 32 4 2 2" xfId="15954" xr:uid="{B90BF9E3-752D-4E24-AE93-902A69EE0AFB}"/>
    <cellStyle name="Normal 2 3 32 4 2 2 2" xfId="36322" xr:uid="{8C63F31B-C56A-4B46-92BE-7C6808865F11}"/>
    <cellStyle name="Normal 2 3 32 4 2 3" xfId="22741" xr:uid="{AC58F0E6-BA2A-42BE-9485-E1BBCAEAD7AD}"/>
    <cellStyle name="Normal 2 3 32 4 2 3 2" xfId="43109" xr:uid="{48B8794E-43CF-4B74-AB35-F5AFEBAF8B1B}"/>
    <cellStyle name="Normal 2 3 32 4 2 4" xfId="29530" xr:uid="{48F06690-B50C-415F-A101-2755D292AAB4}"/>
    <cellStyle name="Normal 2 3 32 4 2 5" xfId="49898" xr:uid="{96FCDAE8-3454-4ACE-B140-50C49D08BA4E}"/>
    <cellStyle name="Normal 2 3 32 4 3" xfId="13106" xr:uid="{F7D6C291-4D28-49FE-98F5-7C99ED7B5301}"/>
    <cellStyle name="Normal 2 3 32 4 3 2" xfId="33474" xr:uid="{66DC93B6-3632-4E73-A9DD-66678A25FF44}"/>
    <cellStyle name="Normal 2 3 32 4 4" xfId="19893" xr:uid="{AA58340F-40FF-4C28-B09B-64BB2A19057B}"/>
    <cellStyle name="Normal 2 3 32 4 4 2" xfId="40261" xr:uid="{2EF2613D-3C4B-405D-9953-2CC496B4AA3A}"/>
    <cellStyle name="Normal 2 3 32 4 5" xfId="26682" xr:uid="{F9DFF6DA-BA63-44B0-996A-620F07205495}"/>
    <cellStyle name="Normal 2 3 32 4 6" xfId="47050" xr:uid="{48821682-1037-420F-82C1-2D2C01FF0B07}"/>
    <cellStyle name="Normal 2 3 32 5" xfId="2968" xr:uid="{D13AC342-C196-4354-B2FA-299DB22D5D0A}"/>
    <cellStyle name="Normal 2 3 32 5 2" xfId="5888" xr:uid="{29798A04-FF19-4486-98D9-2A7B1F91BB12}"/>
    <cellStyle name="Normal 2 3 32 5 2 2" xfId="14530" xr:uid="{D38974B8-C8C5-456C-A365-9D212B47EF6B}"/>
    <cellStyle name="Normal 2 3 32 5 2 2 2" xfId="34898" xr:uid="{7F6A323F-7218-4B6C-AC2F-7C5F63F147F3}"/>
    <cellStyle name="Normal 2 3 32 5 2 3" xfId="21317" xr:uid="{A9711DAC-BD8C-4EC8-BE9F-6D78523943EA}"/>
    <cellStyle name="Normal 2 3 32 5 2 3 2" xfId="41685" xr:uid="{539F5307-DD49-45F3-9C10-BA5F28C88F6D}"/>
    <cellStyle name="Normal 2 3 32 5 2 4" xfId="28106" xr:uid="{8A81E5A4-0323-42B1-BA6D-5A2056F60B0D}"/>
    <cellStyle name="Normal 2 3 32 5 2 5" xfId="48474" xr:uid="{FA1926AF-F499-405A-8B98-14D82F54EAEE}"/>
    <cellStyle name="Normal 2 3 32 5 3" xfId="11682" xr:uid="{23D73AEA-14E7-4E36-8C69-BF2646F53D61}"/>
    <cellStyle name="Normal 2 3 32 5 3 2" xfId="32050" xr:uid="{B4E4E7E3-2078-4201-96D9-A42631A688CD}"/>
    <cellStyle name="Normal 2 3 32 5 4" xfId="18469" xr:uid="{A4A348CD-7999-4A93-8EB0-9BF75688809D}"/>
    <cellStyle name="Normal 2 3 32 5 4 2" xfId="38837" xr:uid="{BB2053B8-2375-4D47-9D7A-5800A186014B}"/>
    <cellStyle name="Normal 2 3 32 5 5" xfId="25258" xr:uid="{D25C8A71-7DD4-401D-BC87-E48B429901E7}"/>
    <cellStyle name="Normal 2 3 32 5 6" xfId="45626" xr:uid="{C06E3CA9-0C86-4C27-8280-C03FED22AB42}"/>
    <cellStyle name="Normal 2 3 32 6" xfId="5176" xr:uid="{D55256DA-83B0-4336-9A94-14BAEED618CD}"/>
    <cellStyle name="Normal 2 3 32 6 2" xfId="13818" xr:uid="{6FFB485E-61A0-4DBF-ABDF-1747CB98A792}"/>
    <cellStyle name="Normal 2 3 32 6 2 2" xfId="34186" xr:uid="{B2D68DF2-73E8-4E37-BA4C-6ECD3AD251B9}"/>
    <cellStyle name="Normal 2 3 32 6 3" xfId="20605" xr:uid="{5EBBA5FD-601B-4922-ACCB-B1421B3F84B1}"/>
    <cellStyle name="Normal 2 3 32 6 3 2" xfId="40973" xr:uid="{63D0733D-B6BF-4256-8352-ABDBE82A977D}"/>
    <cellStyle name="Normal 2 3 32 6 4" xfId="27394" xr:uid="{B5EDF90C-FB9F-4DD8-9D84-92ED696E95C7}"/>
    <cellStyle name="Normal 2 3 32 6 5" xfId="47762" xr:uid="{98D8A29D-6284-419F-A23D-DD6CA7116099}"/>
    <cellStyle name="Normal 2 3 32 7" xfId="2114" xr:uid="{01AB7160-F4D6-4F6A-8502-83E61C51C501}"/>
    <cellStyle name="Normal 2 3 32 7 2" xfId="10970" xr:uid="{644AA3B7-ACC9-4CDD-86D8-9B5A9F6D8262}"/>
    <cellStyle name="Normal 2 3 32 7 2 2" xfId="31338" xr:uid="{A93D4513-788C-42D2-934B-BF94EECB8D25}"/>
    <cellStyle name="Normal 2 3 32 7 3" xfId="17757" xr:uid="{E73DFF30-FBE4-462B-9A43-6618E7246A02}"/>
    <cellStyle name="Normal 2 3 32 7 3 2" xfId="38125" xr:uid="{A993C5D5-2E7A-4929-8AB6-5801FC5447C1}"/>
    <cellStyle name="Normal 2 3 32 7 4" xfId="24546" xr:uid="{1B47FE07-6FCC-4A94-A14E-4694DCDCF429}"/>
    <cellStyle name="Normal 2 3 32 7 5" xfId="44914" xr:uid="{2F09F08C-7919-4F38-9F94-000737639E3F}"/>
    <cellStyle name="Normal 2 3 32 8" xfId="9929" xr:uid="{1CC8C88D-25E0-4A25-A412-248279AF7831}"/>
    <cellStyle name="Normal 2 3 32 8 2" xfId="30297" xr:uid="{319DDE41-2B6C-4D21-8475-91FF5ADA5A7B}"/>
    <cellStyle name="Normal 2 3 32 9" xfId="16717" xr:uid="{E7B31BFA-CC46-4373-86C0-7D221C73F4A3}"/>
    <cellStyle name="Normal 2 3 32 9 2" xfId="37085" xr:uid="{C304983F-5CE7-45EB-9593-D64458432B91}"/>
    <cellStyle name="Normal 2 3 32_Exec Drivers" xfId="8769" xr:uid="{FF4653A1-2ADF-47E6-82DB-8DF4313383EE}"/>
    <cellStyle name="Normal 2 3 33" xfId="427" xr:uid="{A9472C25-FDEE-45DA-8FA9-F9548F7F2E32}"/>
    <cellStyle name="Normal 2 3 33 10" xfId="23512" xr:uid="{A55F8C34-1849-406F-9057-02A73FEA11D9}"/>
    <cellStyle name="Normal 2 3 33 11" xfId="43880" xr:uid="{168BB70B-4653-4A63-9926-FE5DB2C70FA0}"/>
    <cellStyle name="Normal 2 3 33 2" xfId="1603" xr:uid="{209B9CA1-BF36-4B8E-8469-27267F4A5588}"/>
    <cellStyle name="Normal 2 3 33 2 10" xfId="44463" xr:uid="{C0CAE968-074C-4FCA-A542-D9602632A1C0}"/>
    <cellStyle name="Normal 2 3 33 2 2" xfId="4137" xr:uid="{5C21D12A-1EB1-49ED-8FF9-2CB6E4720B0E}"/>
    <cellStyle name="Normal 2 3 33 2 2 2" xfId="6985" xr:uid="{02E62F03-02DC-4928-865A-C7FFCA898727}"/>
    <cellStyle name="Normal 2 3 33 2 2 2 2" xfId="15627" xr:uid="{3E84B118-AB55-41A9-85DF-79CF769279FA}"/>
    <cellStyle name="Normal 2 3 33 2 2 2 2 2" xfId="35995" xr:uid="{0A03E530-A3B8-4CB2-A265-CF542BC5AF2A}"/>
    <cellStyle name="Normal 2 3 33 2 2 2 3" xfId="22414" xr:uid="{1112F3DC-867D-4FBE-BBE9-53910948D9EF}"/>
    <cellStyle name="Normal 2 3 33 2 2 2 3 2" xfId="42782" xr:uid="{2F9FE62B-A688-47EB-B524-03B7909A6F32}"/>
    <cellStyle name="Normal 2 3 33 2 2 2 4" xfId="29203" xr:uid="{5D0E4938-B8C2-4B45-9808-224209FA2997}"/>
    <cellStyle name="Normal 2 3 33 2 2 2 5" xfId="49571" xr:uid="{67276CD7-FAD7-44A5-8DD0-78F09C779400}"/>
    <cellStyle name="Normal 2 3 33 2 2 3" xfId="12779" xr:uid="{F182DAFA-EFA8-4E0A-B95D-30D7D87DBA6D}"/>
    <cellStyle name="Normal 2 3 33 2 2 3 2" xfId="33147" xr:uid="{36AA385C-7870-42CB-8B6A-69CF17F090FB}"/>
    <cellStyle name="Normal 2 3 33 2 2 4" xfId="19566" xr:uid="{D8369716-32A1-4036-9ABD-E3402C10DBA1}"/>
    <cellStyle name="Normal 2 3 33 2 2 4 2" xfId="39934" xr:uid="{11695687-1DE3-4102-94EB-ED46D3C9212D}"/>
    <cellStyle name="Normal 2 3 33 2 2 5" xfId="26355" xr:uid="{68DE3FA1-723A-4571-89D7-9FE7CB2A5FEB}"/>
    <cellStyle name="Normal 2 3 33 2 2 6" xfId="46723" xr:uid="{D4CF52C8-0B16-4E1E-A437-2757114E8741}"/>
    <cellStyle name="Normal 2 3 33 2 2_Exec Drivers" xfId="8200" xr:uid="{9F3295B7-743D-4D3F-8AA8-A1CCE850910F}"/>
    <cellStyle name="Normal 2 3 33 2 3" xfId="4849" xr:uid="{5663E8CE-A37E-468D-9E24-3C1309F8B168}"/>
    <cellStyle name="Normal 2 3 33 2 3 2" xfId="7697" xr:uid="{D9F55420-D438-4FA0-8408-C855D08FAF0A}"/>
    <cellStyle name="Normal 2 3 33 2 3 2 2" xfId="16339" xr:uid="{27DD95A5-1051-468E-BA6E-0EC720A54DAA}"/>
    <cellStyle name="Normal 2 3 33 2 3 2 2 2" xfId="36707" xr:uid="{B60CA1E0-AEDC-4215-8ACD-FACF558B61BC}"/>
    <cellStyle name="Normal 2 3 33 2 3 2 3" xfId="23126" xr:uid="{D8C6112C-DFE3-4654-92AA-2769898168F9}"/>
    <cellStyle name="Normal 2 3 33 2 3 2 3 2" xfId="43494" xr:uid="{20A1F33F-D337-455F-B5E9-042B88F43B5B}"/>
    <cellStyle name="Normal 2 3 33 2 3 2 4" xfId="29915" xr:uid="{85ED32B5-C544-49D2-95E2-2E61C555B8E8}"/>
    <cellStyle name="Normal 2 3 33 2 3 2 5" xfId="50283" xr:uid="{741FC5A7-9141-4EBE-B09C-B2F91440B3A4}"/>
    <cellStyle name="Normal 2 3 33 2 3 3" xfId="13491" xr:uid="{8D04389D-9457-4BE6-B13F-9062992E6810}"/>
    <cellStyle name="Normal 2 3 33 2 3 3 2" xfId="33859" xr:uid="{D2332D92-6509-4D59-B80A-5E63F8A19B41}"/>
    <cellStyle name="Normal 2 3 33 2 3 4" xfId="20278" xr:uid="{01C29588-F296-43F0-B7D7-E1B2A53D2595}"/>
    <cellStyle name="Normal 2 3 33 2 3 4 2" xfId="40646" xr:uid="{C2CFEAA5-A11D-4436-B5BF-0F5F1BEBCC62}"/>
    <cellStyle name="Normal 2 3 33 2 3 5" xfId="27067" xr:uid="{D54C0339-8569-49EA-8562-588903D3C685}"/>
    <cellStyle name="Normal 2 3 33 2 3 6" xfId="47435" xr:uid="{6A1474A0-67E7-4DBB-8287-F7C2A1D6DDA4}"/>
    <cellStyle name="Normal 2 3 33 2 4" xfId="3389" xr:uid="{2FC9B366-D785-47BF-B62A-4E4379DFB314}"/>
    <cellStyle name="Normal 2 3 33 2 4 2" xfId="6273" xr:uid="{BB6073BB-CE91-4339-8373-C10CA48FEAC0}"/>
    <cellStyle name="Normal 2 3 33 2 4 2 2" xfId="14915" xr:uid="{A9E70BBE-6E37-4271-B08A-46BCDC990825}"/>
    <cellStyle name="Normal 2 3 33 2 4 2 2 2" xfId="35283" xr:uid="{529FBFB7-C6E0-4098-AC68-E4EBC4287BC8}"/>
    <cellStyle name="Normal 2 3 33 2 4 2 3" xfId="21702" xr:uid="{7D6389FA-F9D3-4D5E-B14F-25B47BB0FF59}"/>
    <cellStyle name="Normal 2 3 33 2 4 2 3 2" xfId="42070" xr:uid="{88F5B0A8-9429-457A-9700-8F271C789B33}"/>
    <cellStyle name="Normal 2 3 33 2 4 2 4" xfId="28491" xr:uid="{E91A9619-0D91-4690-B674-D1ABED39E62C}"/>
    <cellStyle name="Normal 2 3 33 2 4 2 5" xfId="48859" xr:uid="{2234E363-75DE-49D4-A8B8-113DAA51ABA6}"/>
    <cellStyle name="Normal 2 3 33 2 4 3" xfId="12067" xr:uid="{1EDCE8D2-66AC-4B69-B90F-282DF72EF09B}"/>
    <cellStyle name="Normal 2 3 33 2 4 3 2" xfId="32435" xr:uid="{DC135E2E-DD47-4C2F-8A57-1319B30A1976}"/>
    <cellStyle name="Normal 2 3 33 2 4 4" xfId="18854" xr:uid="{4CFA18D4-4334-4142-9BAC-F7C8F4EB6966}"/>
    <cellStyle name="Normal 2 3 33 2 4 4 2" xfId="39222" xr:uid="{8ED37E94-A71E-4E36-9C10-3B9D98AE0188}"/>
    <cellStyle name="Normal 2 3 33 2 4 5" xfId="25643" xr:uid="{5D539C7E-DA59-4D97-B901-C4D86784F415}"/>
    <cellStyle name="Normal 2 3 33 2 4 6" xfId="46011" xr:uid="{F996C02C-4D56-4634-8E37-BF5A131A8967}"/>
    <cellStyle name="Normal 2 3 33 2 5" xfId="5561" xr:uid="{EC985334-98CD-4A92-B2F8-F14118F40A85}"/>
    <cellStyle name="Normal 2 3 33 2 5 2" xfId="14203" xr:uid="{977AD2E3-7199-4FE3-96AA-588F32BA23E8}"/>
    <cellStyle name="Normal 2 3 33 2 5 2 2" xfId="34571" xr:uid="{AB1FE28C-7A3B-4524-A6F6-B23DA57276D8}"/>
    <cellStyle name="Normal 2 3 33 2 5 3" xfId="20990" xr:uid="{12059E73-A5AF-475D-9A60-9FFBED50936C}"/>
    <cellStyle name="Normal 2 3 33 2 5 3 2" xfId="41358" xr:uid="{62AC953F-1D80-4DF8-95E1-151E968556AA}"/>
    <cellStyle name="Normal 2 3 33 2 5 4" xfId="27779" xr:uid="{34A7B886-6ABA-441A-A2FF-7DD1C50A3892}"/>
    <cellStyle name="Normal 2 3 33 2 5 5" xfId="48147" xr:uid="{8D12B217-C86C-4C7B-A7E6-026DF808BC79}"/>
    <cellStyle name="Normal 2 3 33 2 6" xfId="2640" xr:uid="{F89C65B6-B24F-49B5-932F-E63AB4A62AD8}"/>
    <cellStyle name="Normal 2 3 33 2 6 2" xfId="11355" xr:uid="{60E727AB-FF6E-4AAB-96BC-AD2B9CB0B445}"/>
    <cellStyle name="Normal 2 3 33 2 6 2 2" xfId="31723" xr:uid="{BFF1620F-3169-491E-B4E3-2EA1062E1B3F}"/>
    <cellStyle name="Normal 2 3 33 2 6 3" xfId="18142" xr:uid="{04AE99B1-FEE2-406B-B7B1-CCDF7834DF44}"/>
    <cellStyle name="Normal 2 3 33 2 6 3 2" xfId="38510" xr:uid="{3B10A320-E896-416D-AA19-CE8B1AF7566D}"/>
    <cellStyle name="Normal 2 3 33 2 6 4" xfId="24931" xr:uid="{BA9E2C7C-EE46-4DB9-ADBB-CBDFB1556F2C}"/>
    <cellStyle name="Normal 2 3 33 2 6 5" xfId="45299" xr:uid="{14A22302-A9C1-4450-BF5D-31F40014AD32}"/>
    <cellStyle name="Normal 2 3 33 2 7" xfId="10519" xr:uid="{CE0F5FF9-ED4F-4B64-943E-A17E5EF09936}"/>
    <cellStyle name="Normal 2 3 33 2 7 2" xfId="30887" xr:uid="{5E0EA409-8F45-4CB4-BD4A-5AB640B8327D}"/>
    <cellStyle name="Normal 2 3 33 2 8" xfId="17306" xr:uid="{6F149570-64D9-4A7D-9560-389F75D71753}"/>
    <cellStyle name="Normal 2 3 33 2 8 2" xfId="37674" xr:uid="{1B74EAEA-B3A6-4D4C-BFF1-9BA5C00E9698}"/>
    <cellStyle name="Normal 2 3 33 2 9" xfId="24095" xr:uid="{745AD095-BB37-4D74-8E39-BC14D8F838EC}"/>
    <cellStyle name="Normal 2 3 33 2_Exec Drivers" xfId="9101" xr:uid="{8FC91FC0-A6FA-4FE4-A676-FC67898E8E44}"/>
    <cellStyle name="Normal 2 3 33 3" xfId="3717" xr:uid="{E5487C5C-4268-4345-B639-F3ED85D2A6B2}"/>
    <cellStyle name="Normal 2 3 33 3 2" xfId="6601" xr:uid="{D66DCB3C-B500-4365-81F8-8FD3865D8782}"/>
    <cellStyle name="Normal 2 3 33 3 2 2" xfId="15243" xr:uid="{9AA0A842-AEC0-46A6-889D-9F5990AD7C9B}"/>
    <cellStyle name="Normal 2 3 33 3 2 2 2" xfId="35611" xr:uid="{A3FEB23C-C398-4427-81E0-A3822CE16C95}"/>
    <cellStyle name="Normal 2 3 33 3 2 3" xfId="22030" xr:uid="{870DEC47-D118-40FC-AC1B-ACE8C5E0F6CB}"/>
    <cellStyle name="Normal 2 3 33 3 2 3 2" xfId="42398" xr:uid="{EC9C9F1C-67A5-4D9C-BDCE-53F27E5D9B2E}"/>
    <cellStyle name="Normal 2 3 33 3 2 4" xfId="28819" xr:uid="{B6F6DA29-BFBA-4A33-B503-5D95A4F81248}"/>
    <cellStyle name="Normal 2 3 33 3 2 5" xfId="49187" xr:uid="{15DD095C-150D-4378-BEFE-6FA421750869}"/>
    <cellStyle name="Normal 2 3 33 3 3" xfId="12395" xr:uid="{D240E206-ABB6-43F3-BF31-54383E8F9045}"/>
    <cellStyle name="Normal 2 3 33 3 3 2" xfId="32763" xr:uid="{06DEFA79-347D-433F-8651-35AC3B77FDD3}"/>
    <cellStyle name="Normal 2 3 33 3 4" xfId="19182" xr:uid="{29C9B081-AB9B-46AB-BE42-53F9B2DB3496}"/>
    <cellStyle name="Normal 2 3 33 3 4 2" xfId="39550" xr:uid="{0CD943F5-84E2-493C-8108-2363F421DCD6}"/>
    <cellStyle name="Normal 2 3 33 3 5" xfId="25971" xr:uid="{2F589A40-D913-45E4-A6AA-ED432E3BC017}"/>
    <cellStyle name="Normal 2 3 33 3 6" xfId="46339" xr:uid="{D9C7A24F-A905-4EA2-9AB4-F0A0BFC62908}"/>
    <cellStyle name="Normal 2 3 33 3_Exec Drivers" xfId="9095" xr:uid="{53489071-1C5E-4C89-859F-5C7E02AD39A7}"/>
    <cellStyle name="Normal 2 3 33 4" xfId="4465" xr:uid="{BEDDDE0C-CD86-47AB-AC78-C869BC777C01}"/>
    <cellStyle name="Normal 2 3 33 4 2" xfId="7313" xr:uid="{A2FC3B49-B378-4647-8A72-A62340DFC046}"/>
    <cellStyle name="Normal 2 3 33 4 2 2" xfId="15955" xr:uid="{B053B2BE-18A8-4A82-8690-A9058D551970}"/>
    <cellStyle name="Normal 2 3 33 4 2 2 2" xfId="36323" xr:uid="{595504DB-00D8-4ACC-B7F6-64737022F218}"/>
    <cellStyle name="Normal 2 3 33 4 2 3" xfId="22742" xr:uid="{0299935F-776A-4B78-B928-6510C13412D3}"/>
    <cellStyle name="Normal 2 3 33 4 2 3 2" xfId="43110" xr:uid="{44CE429A-3E96-40D7-8B8E-E8901FF7CB7C}"/>
    <cellStyle name="Normal 2 3 33 4 2 4" xfId="29531" xr:uid="{042FC0D5-84C7-4395-861A-1B47EBE705E3}"/>
    <cellStyle name="Normal 2 3 33 4 2 5" xfId="49899" xr:uid="{7ABF9D6B-68FA-4D1F-9171-851526C6CA33}"/>
    <cellStyle name="Normal 2 3 33 4 3" xfId="13107" xr:uid="{B3D386C2-454C-49ED-AE1F-0EE2543CE1F6}"/>
    <cellStyle name="Normal 2 3 33 4 3 2" xfId="33475" xr:uid="{CE2D8166-1C27-49B3-9B74-C6DA50EE90AF}"/>
    <cellStyle name="Normal 2 3 33 4 4" xfId="19894" xr:uid="{FF62BFC1-4BA6-487F-A9D6-0A8DF90FA8B0}"/>
    <cellStyle name="Normal 2 3 33 4 4 2" xfId="40262" xr:uid="{2D9C27DB-EE2E-482A-A5FF-60CB491377A8}"/>
    <cellStyle name="Normal 2 3 33 4 5" xfId="26683" xr:uid="{EB8A0F4D-FE39-4486-B2F6-93A2AC7059BB}"/>
    <cellStyle name="Normal 2 3 33 4 6" xfId="47051" xr:uid="{320FB963-569E-4AE7-BC6F-B063DE3D618D}"/>
    <cellStyle name="Normal 2 3 33 5" xfId="2969" xr:uid="{CB71B07B-FF16-4FD8-BBF2-08DB412AA046}"/>
    <cellStyle name="Normal 2 3 33 5 2" xfId="5889" xr:uid="{73FFCABC-5AD8-4FA1-B1F3-A74903DF4661}"/>
    <cellStyle name="Normal 2 3 33 5 2 2" xfId="14531" xr:uid="{8F72485E-D28A-48DC-85D4-827C1ABE2BDD}"/>
    <cellStyle name="Normal 2 3 33 5 2 2 2" xfId="34899" xr:uid="{27484B5C-F0DA-46E5-90B0-A9D61A698C9F}"/>
    <cellStyle name="Normal 2 3 33 5 2 3" xfId="21318" xr:uid="{42821E8F-DE30-4AEF-9307-B6559F58D8F9}"/>
    <cellStyle name="Normal 2 3 33 5 2 3 2" xfId="41686" xr:uid="{7FED9026-CA30-4A07-8566-F898DBC36F44}"/>
    <cellStyle name="Normal 2 3 33 5 2 4" xfId="28107" xr:uid="{E81DCFE9-8337-4D12-AE9E-D955047A24A9}"/>
    <cellStyle name="Normal 2 3 33 5 2 5" xfId="48475" xr:uid="{FE854143-FF4E-4945-B210-4786C584B07E}"/>
    <cellStyle name="Normal 2 3 33 5 3" xfId="11683" xr:uid="{860FDB39-5935-468E-8327-8D3382E521CF}"/>
    <cellStyle name="Normal 2 3 33 5 3 2" xfId="32051" xr:uid="{86C0702C-970E-485B-AAE9-B483FEBA651D}"/>
    <cellStyle name="Normal 2 3 33 5 4" xfId="18470" xr:uid="{4FD1B3EA-3D34-4B70-8B7D-787F4EC2B30A}"/>
    <cellStyle name="Normal 2 3 33 5 4 2" xfId="38838" xr:uid="{3788AAD1-7FA5-478B-9609-603A8D5272C8}"/>
    <cellStyle name="Normal 2 3 33 5 5" xfId="25259" xr:uid="{F355EBFE-9762-41BA-8DC3-966397B40FBD}"/>
    <cellStyle name="Normal 2 3 33 5 6" xfId="45627" xr:uid="{7713826D-9756-437A-9984-023D6C439217}"/>
    <cellStyle name="Normal 2 3 33 6" xfId="5177" xr:uid="{262BD2DB-1704-49E3-9A39-DB8999E77A36}"/>
    <cellStyle name="Normal 2 3 33 6 2" xfId="13819" xr:uid="{8F66F464-450C-446D-92FA-C7A222A11427}"/>
    <cellStyle name="Normal 2 3 33 6 2 2" xfId="34187" xr:uid="{09220E2A-B509-412D-9A03-E5F910D42368}"/>
    <cellStyle name="Normal 2 3 33 6 3" xfId="20606" xr:uid="{C045BF08-102D-4A40-B0AE-DA1A783559D3}"/>
    <cellStyle name="Normal 2 3 33 6 3 2" xfId="40974" xr:uid="{9D4C2C1B-2132-431A-B30B-9C2E17B79B1C}"/>
    <cellStyle name="Normal 2 3 33 6 4" xfId="27395" xr:uid="{46E4C9D3-2EE4-4180-98F1-81B557BACEA3}"/>
    <cellStyle name="Normal 2 3 33 6 5" xfId="47763" xr:uid="{4A0AC064-D483-47F6-90EF-8ACD95543B2A}"/>
    <cellStyle name="Normal 2 3 33 7" xfId="2115" xr:uid="{361C3B1E-5ED5-4007-B610-2914D36BA786}"/>
    <cellStyle name="Normal 2 3 33 7 2" xfId="10971" xr:uid="{89BA7DA1-E76D-4765-A61D-68244BF0CAB0}"/>
    <cellStyle name="Normal 2 3 33 7 2 2" xfId="31339" xr:uid="{14AA41D8-F3AC-4CBF-B814-52D8F6168CB6}"/>
    <cellStyle name="Normal 2 3 33 7 3" xfId="17758" xr:uid="{8D05C9C2-33CD-4B6F-AC09-6767CDE9268E}"/>
    <cellStyle name="Normal 2 3 33 7 3 2" xfId="38126" xr:uid="{EBFE19B5-02FA-4909-A22F-B82D59D0E4EB}"/>
    <cellStyle name="Normal 2 3 33 7 4" xfId="24547" xr:uid="{79987E99-C920-46E8-821F-48CD52B02055}"/>
    <cellStyle name="Normal 2 3 33 7 5" xfId="44915" xr:uid="{1F017C44-A707-430F-969B-90C7BCF841AE}"/>
    <cellStyle name="Normal 2 3 33 8" xfId="9935" xr:uid="{2E87616A-6E3D-4D67-BAEF-3998EA5C0F93}"/>
    <cellStyle name="Normal 2 3 33 8 2" xfId="30303" xr:uid="{61E2BEAF-9926-4F6C-A2B7-5DA32D794870}"/>
    <cellStyle name="Normal 2 3 33 9" xfId="16723" xr:uid="{C014D782-B42B-4F72-8323-AC88F91D7F0E}"/>
    <cellStyle name="Normal 2 3 33 9 2" xfId="37091" xr:uid="{F1638AAE-1CD8-4820-B658-B13F35BBEE1B}"/>
    <cellStyle name="Normal 2 3 33_Exec Drivers" xfId="8346" xr:uid="{BB52D9E7-30E2-406C-AE01-49893B08ADF2}"/>
    <cellStyle name="Normal 2 3 34" xfId="440" xr:uid="{773DD68D-6B8B-4CB3-906D-3BF0E6803CB9}"/>
    <cellStyle name="Normal 2 3 34 10" xfId="23519" xr:uid="{D4716A66-3136-4F22-BABB-C8276AD127A4}"/>
    <cellStyle name="Normal 2 3 34 11" xfId="43887" xr:uid="{2F3EA62D-FABB-4A2A-8AFF-65D6FA506C0C}"/>
    <cellStyle name="Normal 2 3 34 2" xfId="1610" xr:uid="{1C7AD223-A712-4921-AA65-C9DED9CF15DB}"/>
    <cellStyle name="Normal 2 3 34 2 10" xfId="44470" xr:uid="{022427FA-CC77-42D8-BE7B-D503CFCE7E15}"/>
    <cellStyle name="Normal 2 3 34 2 2" xfId="4144" xr:uid="{9552354D-3747-46FA-8C96-57C2D8938E30}"/>
    <cellStyle name="Normal 2 3 34 2 2 2" xfId="6992" xr:uid="{7EFF10BB-8C7E-44E6-8F8E-CF2D16BE6720}"/>
    <cellStyle name="Normal 2 3 34 2 2 2 2" xfId="15634" xr:uid="{2142837E-7302-4BF2-BEAC-83B559BA865B}"/>
    <cellStyle name="Normal 2 3 34 2 2 2 2 2" xfId="36002" xr:uid="{7A03C827-4B26-42E7-AC10-B2D881A0A211}"/>
    <cellStyle name="Normal 2 3 34 2 2 2 3" xfId="22421" xr:uid="{137166AF-99AC-475B-AE9E-B72578158A8E}"/>
    <cellStyle name="Normal 2 3 34 2 2 2 3 2" xfId="42789" xr:uid="{111CDC5C-9710-402A-8E86-10F95493EF98}"/>
    <cellStyle name="Normal 2 3 34 2 2 2 4" xfId="29210" xr:uid="{68BFCCD7-2382-4F99-B82C-E088461D19A1}"/>
    <cellStyle name="Normal 2 3 34 2 2 2 5" xfId="49578" xr:uid="{1CF1C823-B807-40B3-A454-5C20AF6410C3}"/>
    <cellStyle name="Normal 2 3 34 2 2 3" xfId="12786" xr:uid="{EEEBB6EE-3A1D-4A2E-A5BC-9CDCE17D3D14}"/>
    <cellStyle name="Normal 2 3 34 2 2 3 2" xfId="33154" xr:uid="{A2253BEA-7A9F-479C-9AA1-268760071B78}"/>
    <cellStyle name="Normal 2 3 34 2 2 4" xfId="19573" xr:uid="{142C96E4-F4FE-4D5A-BD8B-7BF0874D38C0}"/>
    <cellStyle name="Normal 2 3 34 2 2 4 2" xfId="39941" xr:uid="{514C5C18-EF78-4042-B7D5-EFCE5DBD38AF}"/>
    <cellStyle name="Normal 2 3 34 2 2 5" xfId="26362" xr:uid="{7C3BF2AD-B737-401E-B57F-A51E58A338A9}"/>
    <cellStyle name="Normal 2 3 34 2 2 6" xfId="46730" xr:uid="{1B7D8E53-BE77-49DB-B52D-FCA91C0D1899}"/>
    <cellStyle name="Normal 2 3 34 2 2_Exec Drivers" xfId="8948" xr:uid="{7DC61C1D-EA68-4E58-A34D-740DD4BA7EF3}"/>
    <cellStyle name="Normal 2 3 34 2 3" xfId="4856" xr:uid="{524A04B0-1563-49FE-BBB6-02C4BF58E24C}"/>
    <cellStyle name="Normal 2 3 34 2 3 2" xfId="7704" xr:uid="{BF8F72E2-54F2-4806-89F0-2CA9636DC7A6}"/>
    <cellStyle name="Normal 2 3 34 2 3 2 2" xfId="16346" xr:uid="{05A24FDD-B938-41EF-A329-D2DB419D0866}"/>
    <cellStyle name="Normal 2 3 34 2 3 2 2 2" xfId="36714" xr:uid="{73ACF7C4-FF98-4E4D-9954-C35B1E44B9F3}"/>
    <cellStyle name="Normal 2 3 34 2 3 2 3" xfId="23133" xr:uid="{31C501FC-5705-427E-B98D-24D21F27B619}"/>
    <cellStyle name="Normal 2 3 34 2 3 2 3 2" xfId="43501" xr:uid="{B2176A1A-22CE-45E0-A7A0-4DEB13FF25E3}"/>
    <cellStyle name="Normal 2 3 34 2 3 2 4" xfId="29922" xr:uid="{656F3A1D-3F4D-4793-BCF7-D0CA73610C83}"/>
    <cellStyle name="Normal 2 3 34 2 3 2 5" xfId="50290" xr:uid="{D9E4DE99-EBA4-4DA6-A3FA-573E3D632BD0}"/>
    <cellStyle name="Normal 2 3 34 2 3 3" xfId="13498" xr:uid="{0BB4340B-8369-4F32-AD18-0F65F55D1229}"/>
    <cellStyle name="Normal 2 3 34 2 3 3 2" xfId="33866" xr:uid="{823FF69B-CB74-4800-AFDD-DB0F3BFE8069}"/>
    <cellStyle name="Normal 2 3 34 2 3 4" xfId="20285" xr:uid="{75168E12-6AF2-4413-B253-CC3EB842E89C}"/>
    <cellStyle name="Normal 2 3 34 2 3 4 2" xfId="40653" xr:uid="{F32ABF16-9259-42F0-AA86-2191D7503AFA}"/>
    <cellStyle name="Normal 2 3 34 2 3 5" xfId="27074" xr:uid="{4C9F6284-B8FC-4BFE-8319-B51B817BB644}"/>
    <cellStyle name="Normal 2 3 34 2 3 6" xfId="47442" xr:uid="{24871D9D-D900-498F-9ACA-7DDAE6B9089B}"/>
    <cellStyle name="Normal 2 3 34 2 4" xfId="3396" xr:uid="{E5F28648-0F67-4D65-8C28-B2B6ACE95C11}"/>
    <cellStyle name="Normal 2 3 34 2 4 2" xfId="6280" xr:uid="{4EB019CA-A5C7-45A3-8F56-218B8176EFCD}"/>
    <cellStyle name="Normal 2 3 34 2 4 2 2" xfId="14922" xr:uid="{879D3C38-756A-4683-A913-537F8E73DB06}"/>
    <cellStyle name="Normal 2 3 34 2 4 2 2 2" xfId="35290" xr:uid="{6C9DD25D-DCC3-4E20-892A-8D2D797DDAF5}"/>
    <cellStyle name="Normal 2 3 34 2 4 2 3" xfId="21709" xr:uid="{ADC045CE-56E9-4226-9568-25271CA8B809}"/>
    <cellStyle name="Normal 2 3 34 2 4 2 3 2" xfId="42077" xr:uid="{4EB878E2-8ECF-40F1-AD67-C0F9D021B769}"/>
    <cellStyle name="Normal 2 3 34 2 4 2 4" xfId="28498" xr:uid="{B933535F-D383-4701-BC1E-FC4E173D26B0}"/>
    <cellStyle name="Normal 2 3 34 2 4 2 5" xfId="48866" xr:uid="{304BE6E5-B990-4BA6-A179-E1BB1302B4C9}"/>
    <cellStyle name="Normal 2 3 34 2 4 3" xfId="12074" xr:uid="{99E778ED-B1F8-485A-BF64-FB02259F8798}"/>
    <cellStyle name="Normal 2 3 34 2 4 3 2" xfId="32442" xr:uid="{559BCAFE-1B22-44BD-A6F6-48BC3CA641D0}"/>
    <cellStyle name="Normal 2 3 34 2 4 4" xfId="18861" xr:uid="{587133F2-5274-454F-B2D9-E07CA79FA0FC}"/>
    <cellStyle name="Normal 2 3 34 2 4 4 2" xfId="39229" xr:uid="{45C52A5B-F13B-4BF5-92D8-EA6BD76E5201}"/>
    <cellStyle name="Normal 2 3 34 2 4 5" xfId="25650" xr:uid="{A2E93391-AD4D-4169-83A0-D5907BFC29E5}"/>
    <cellStyle name="Normal 2 3 34 2 4 6" xfId="46018" xr:uid="{DA16999F-8FC3-4721-A79E-F37B357B260D}"/>
    <cellStyle name="Normal 2 3 34 2 5" xfId="5568" xr:uid="{EA8EEC59-B656-4087-B8BB-66F98EFF6536}"/>
    <cellStyle name="Normal 2 3 34 2 5 2" xfId="14210" xr:uid="{7380C48A-9B1A-47EE-8420-2DEDDEF67456}"/>
    <cellStyle name="Normal 2 3 34 2 5 2 2" xfId="34578" xr:uid="{46C686D7-4EB3-4BAA-9E9A-9FB580EF9648}"/>
    <cellStyle name="Normal 2 3 34 2 5 3" xfId="20997" xr:uid="{5E9D72CD-60B8-4B6B-9D11-939FBD49B991}"/>
    <cellStyle name="Normal 2 3 34 2 5 3 2" xfId="41365" xr:uid="{75A626DC-D4C3-4FCD-93CA-1FB3B1E24C1A}"/>
    <cellStyle name="Normal 2 3 34 2 5 4" xfId="27786" xr:uid="{7B722FAA-A383-465F-B9D0-6818DF041D46}"/>
    <cellStyle name="Normal 2 3 34 2 5 5" xfId="48154" xr:uid="{C0DAC4E0-90EB-43EA-A333-CBEEAA358A51}"/>
    <cellStyle name="Normal 2 3 34 2 6" xfId="2647" xr:uid="{1B0A3FC5-B4E2-4A19-9E98-1B1C5A4EC6C8}"/>
    <cellStyle name="Normal 2 3 34 2 6 2" xfId="11362" xr:uid="{29481AAB-E0E0-40EE-92B4-FB8FCA478A7E}"/>
    <cellStyle name="Normal 2 3 34 2 6 2 2" xfId="31730" xr:uid="{79E45795-AEA1-49D5-8F13-90B4CB3585B6}"/>
    <cellStyle name="Normal 2 3 34 2 6 3" xfId="18149" xr:uid="{4CBE71DB-174D-4324-9B9C-CAE270BC6120}"/>
    <cellStyle name="Normal 2 3 34 2 6 3 2" xfId="38517" xr:uid="{A05D24B1-187B-4CE1-A159-B187804A56F2}"/>
    <cellStyle name="Normal 2 3 34 2 6 4" xfId="24938" xr:uid="{43BEEBB1-D8C8-4061-8E3E-EF4294D245A1}"/>
    <cellStyle name="Normal 2 3 34 2 6 5" xfId="45306" xr:uid="{B210F70D-399B-499F-9977-DD45618F4B8F}"/>
    <cellStyle name="Normal 2 3 34 2 7" xfId="10526" xr:uid="{5C45332A-D6CF-4DFD-A0C5-B47A864CEF94}"/>
    <cellStyle name="Normal 2 3 34 2 7 2" xfId="30894" xr:uid="{C8BC58BE-4C49-4B15-8458-90C594D6B59F}"/>
    <cellStyle name="Normal 2 3 34 2 8" xfId="17313" xr:uid="{D0EF296B-8DCE-4307-B3E2-167319B52697}"/>
    <cellStyle name="Normal 2 3 34 2 8 2" xfId="37681" xr:uid="{9D045FDE-3F42-48BC-AB3E-51C425EB6606}"/>
    <cellStyle name="Normal 2 3 34 2 9" xfId="24102" xr:uid="{F497BD50-C96F-4E2F-ADA0-A41AC19E063C}"/>
    <cellStyle name="Normal 2 3 34 2_Exec Drivers" xfId="9152" xr:uid="{72B023C3-1A30-4083-88D9-FF4239172AE6}"/>
    <cellStyle name="Normal 2 3 34 3" xfId="3718" xr:uid="{A2075BEC-730D-45F6-AFC8-AB66E52130B2}"/>
    <cellStyle name="Normal 2 3 34 3 2" xfId="6602" xr:uid="{4676063B-4925-4CF8-ADA1-B2AA320D1524}"/>
    <cellStyle name="Normal 2 3 34 3 2 2" xfId="15244" xr:uid="{24BF929F-2AB8-4A11-BB15-DF1F9D895146}"/>
    <cellStyle name="Normal 2 3 34 3 2 2 2" xfId="35612" xr:uid="{7A5DF364-3B90-4636-9825-8A063C7F0F6F}"/>
    <cellStyle name="Normal 2 3 34 3 2 3" xfId="22031" xr:uid="{E0185ADF-FC6C-4D42-9AEE-B2FFE70966A9}"/>
    <cellStyle name="Normal 2 3 34 3 2 3 2" xfId="42399" xr:uid="{59903C73-8E27-496C-8FB4-B46A24DEA8A8}"/>
    <cellStyle name="Normal 2 3 34 3 2 4" xfId="28820" xr:uid="{3A11E085-94C9-40FD-9BEE-F6B54FDCD79A}"/>
    <cellStyle name="Normal 2 3 34 3 2 5" xfId="49188" xr:uid="{4FBB46D3-E0E9-4857-A55A-291CC0D432C9}"/>
    <cellStyle name="Normal 2 3 34 3 3" xfId="12396" xr:uid="{2F2E4FBB-9348-47D3-B4A2-82E5D4B18CE9}"/>
    <cellStyle name="Normal 2 3 34 3 3 2" xfId="32764" xr:uid="{E989A819-D929-4B68-9BEB-8B73BD37C515}"/>
    <cellStyle name="Normal 2 3 34 3 4" xfId="19183" xr:uid="{E22A96C3-0481-4C1E-A980-1B1753B400FF}"/>
    <cellStyle name="Normal 2 3 34 3 4 2" xfId="39551" xr:uid="{04F39E8F-5121-4922-A652-3EEF3B07F464}"/>
    <cellStyle name="Normal 2 3 34 3 5" xfId="25972" xr:uid="{316AADB6-C55A-4247-B86C-C2191CD3D19D}"/>
    <cellStyle name="Normal 2 3 34 3 6" xfId="46340" xr:uid="{9DA7D09F-A2D2-4701-9A87-52E99D57A810}"/>
    <cellStyle name="Normal 2 3 34 3_Exec Drivers" xfId="2771" xr:uid="{79496AB3-D045-47A2-8E71-323AE4019165}"/>
    <cellStyle name="Normal 2 3 34 4" xfId="4466" xr:uid="{678B14E9-0318-4648-97D8-1D5482B8C47A}"/>
    <cellStyle name="Normal 2 3 34 4 2" xfId="7314" xr:uid="{F94C9E0C-C73C-4628-808F-C35ABFF72B90}"/>
    <cellStyle name="Normal 2 3 34 4 2 2" xfId="15956" xr:uid="{1DF9E180-4CDA-4DF3-8764-798BBF5C49B0}"/>
    <cellStyle name="Normal 2 3 34 4 2 2 2" xfId="36324" xr:uid="{FCF5DFFC-C638-4A90-8459-94625143B241}"/>
    <cellStyle name="Normal 2 3 34 4 2 3" xfId="22743" xr:uid="{3361D8CA-C121-4F34-80DE-DED3793BA594}"/>
    <cellStyle name="Normal 2 3 34 4 2 3 2" xfId="43111" xr:uid="{8521BD5A-E3B9-4B1B-9309-BAEC12FEC7BB}"/>
    <cellStyle name="Normal 2 3 34 4 2 4" xfId="29532" xr:uid="{446944A9-08FB-440F-9467-57E4F8A946EE}"/>
    <cellStyle name="Normal 2 3 34 4 2 5" xfId="49900" xr:uid="{BA428489-332A-434C-853F-1C181F5C21FF}"/>
    <cellStyle name="Normal 2 3 34 4 3" xfId="13108" xr:uid="{0CC186D1-634F-4E78-8EC0-2A5A04D5194B}"/>
    <cellStyle name="Normal 2 3 34 4 3 2" xfId="33476" xr:uid="{9897CD3E-F415-480D-91A2-C8A7CC627655}"/>
    <cellStyle name="Normal 2 3 34 4 4" xfId="19895" xr:uid="{93DCE7E1-6A4E-4F0E-8D49-59684699984A}"/>
    <cellStyle name="Normal 2 3 34 4 4 2" xfId="40263" xr:uid="{527DC890-DA65-4970-8A72-7390D72121D3}"/>
    <cellStyle name="Normal 2 3 34 4 5" xfId="26684" xr:uid="{E27EEDAB-5421-4029-9BAE-B52C4A26DC22}"/>
    <cellStyle name="Normal 2 3 34 4 6" xfId="47052" xr:uid="{2C91665D-593E-48F8-8B23-FCD56A07D138}"/>
    <cellStyle name="Normal 2 3 34 5" xfId="2970" xr:uid="{B3CA46BD-4F13-4060-9278-3E5F4A04A56C}"/>
    <cellStyle name="Normal 2 3 34 5 2" xfId="5890" xr:uid="{136A383F-20F9-44E7-AC9A-6657ED8C307C}"/>
    <cellStyle name="Normal 2 3 34 5 2 2" xfId="14532" xr:uid="{3E1E9E08-C75A-444C-B254-4116A15AAFF7}"/>
    <cellStyle name="Normal 2 3 34 5 2 2 2" xfId="34900" xr:uid="{B7B617B5-C5F8-4F32-9AB9-78AA9BF05485}"/>
    <cellStyle name="Normal 2 3 34 5 2 3" xfId="21319" xr:uid="{BD11678F-3ADB-41F9-8B84-C5A37DE4108A}"/>
    <cellStyle name="Normal 2 3 34 5 2 3 2" xfId="41687" xr:uid="{FD7FD61E-F860-46C9-9AEC-68DAA202EB0A}"/>
    <cellStyle name="Normal 2 3 34 5 2 4" xfId="28108" xr:uid="{4ADC49A9-B93F-4459-B3EF-14F78B33F5E0}"/>
    <cellStyle name="Normal 2 3 34 5 2 5" xfId="48476" xr:uid="{3CDB025A-8576-4128-8121-31FFB810DB42}"/>
    <cellStyle name="Normal 2 3 34 5 3" xfId="11684" xr:uid="{CA736A10-CEF7-4193-903E-89DF719F038F}"/>
    <cellStyle name="Normal 2 3 34 5 3 2" xfId="32052" xr:uid="{0C105E46-C5D8-47EC-9932-43F001EFE6D1}"/>
    <cellStyle name="Normal 2 3 34 5 4" xfId="18471" xr:uid="{7ED234B6-3614-4939-BA5D-481E9E5B2A63}"/>
    <cellStyle name="Normal 2 3 34 5 4 2" xfId="38839" xr:uid="{04973FF1-EA96-43B8-AF4B-EA329BF05E7C}"/>
    <cellStyle name="Normal 2 3 34 5 5" xfId="25260" xr:uid="{EE720489-B715-4E55-9426-FA9B147AA16C}"/>
    <cellStyle name="Normal 2 3 34 5 6" xfId="45628" xr:uid="{77069B89-0300-41F1-A6EA-73312F88213C}"/>
    <cellStyle name="Normal 2 3 34 6" xfId="5178" xr:uid="{34D8A5F0-F89E-4CC5-BE44-543C4CBEA697}"/>
    <cellStyle name="Normal 2 3 34 6 2" xfId="13820" xr:uid="{35237B6F-CEE2-4662-8B4B-8A302B49A65E}"/>
    <cellStyle name="Normal 2 3 34 6 2 2" xfId="34188" xr:uid="{AD034FD9-5596-49B3-8A71-DF9FC894C3E1}"/>
    <cellStyle name="Normal 2 3 34 6 3" xfId="20607" xr:uid="{614503AD-47AD-4294-AEA4-A39C50FC1BBC}"/>
    <cellStyle name="Normal 2 3 34 6 3 2" xfId="40975" xr:uid="{F70254E4-AEAB-4436-8B5C-85FBBAF9E959}"/>
    <cellStyle name="Normal 2 3 34 6 4" xfId="27396" xr:uid="{96CA8574-121C-4DA5-9154-0F5E2B7F816D}"/>
    <cellStyle name="Normal 2 3 34 6 5" xfId="47764" xr:uid="{3EF2FD67-2821-4E31-A614-EDF44D8F1273}"/>
    <cellStyle name="Normal 2 3 34 7" xfId="2116" xr:uid="{6FC29D1A-7BD5-46FD-BBEA-8FE145C66961}"/>
    <cellStyle name="Normal 2 3 34 7 2" xfId="10972" xr:uid="{051BB50C-C6B1-4B77-B006-81A15D2693DE}"/>
    <cellStyle name="Normal 2 3 34 7 2 2" xfId="31340" xr:uid="{BAF2433F-FAE2-4EF8-99D2-05E059BB2183}"/>
    <cellStyle name="Normal 2 3 34 7 3" xfId="17759" xr:uid="{E2EF6729-82F2-435F-A98A-7C5440CC3C3C}"/>
    <cellStyle name="Normal 2 3 34 7 3 2" xfId="38127" xr:uid="{8C0080A4-60D8-4793-8C52-3C4C7D86A555}"/>
    <cellStyle name="Normal 2 3 34 7 4" xfId="24548" xr:uid="{BD5C1C39-17CD-4BD5-8118-EF57B78F342E}"/>
    <cellStyle name="Normal 2 3 34 7 5" xfId="44916" xr:uid="{FDE25F5E-2102-4255-A7C0-4B29A5C142A2}"/>
    <cellStyle name="Normal 2 3 34 8" xfId="9942" xr:uid="{2705C9D4-49AD-4D94-A989-F9CA51FC65EC}"/>
    <cellStyle name="Normal 2 3 34 8 2" xfId="30310" xr:uid="{F05F121F-2E23-47B6-B2C0-A07AF465DBB9}"/>
    <cellStyle name="Normal 2 3 34 9" xfId="16730" xr:uid="{82A3B1F7-3179-4004-8BA1-CEEBAF228865}"/>
    <cellStyle name="Normal 2 3 34 9 2" xfId="37098" xr:uid="{C1C042E9-ACDC-4F00-B052-1BE21F1A0480}"/>
    <cellStyle name="Normal 2 3 34_Exec Drivers" xfId="7838" xr:uid="{02B99E25-E0DB-49DE-8F5E-42561EAA864A}"/>
    <cellStyle name="Normal 2 3 35" xfId="452" xr:uid="{2FBDBC9D-E21F-4B56-BC64-A0E7D5C1F4B3}"/>
    <cellStyle name="Normal 2 3 35 10" xfId="23525" xr:uid="{BEDCC08C-C61F-4B33-B7E8-B5A49D58BBCC}"/>
    <cellStyle name="Normal 2 3 35 11" xfId="43893" xr:uid="{93526812-1AC2-4B32-A92B-8A8DACDD2C75}"/>
    <cellStyle name="Normal 2 3 35 2" xfId="1616" xr:uid="{8C6BC946-8781-40E3-9192-D4C55C93793F}"/>
    <cellStyle name="Normal 2 3 35 2 10" xfId="44476" xr:uid="{030518BC-FFDD-4886-A64F-62E37E0C258C}"/>
    <cellStyle name="Normal 2 3 35 2 2" xfId="4150" xr:uid="{76C36FA2-AEA3-44F2-A03F-D11D45406DAC}"/>
    <cellStyle name="Normal 2 3 35 2 2 2" xfId="6998" xr:uid="{D5EDD20C-56D0-44DD-AA99-1ECAF660F0A4}"/>
    <cellStyle name="Normal 2 3 35 2 2 2 2" xfId="15640" xr:uid="{FF01F82C-AC3D-4A30-9470-8DE584C757EA}"/>
    <cellStyle name="Normal 2 3 35 2 2 2 2 2" xfId="36008" xr:uid="{32642A7F-A899-4A5C-8B74-F03060C28833}"/>
    <cellStyle name="Normal 2 3 35 2 2 2 3" xfId="22427" xr:uid="{267C4503-1452-427F-8870-0743C5507558}"/>
    <cellStyle name="Normal 2 3 35 2 2 2 3 2" xfId="42795" xr:uid="{85F0C0FF-D3E8-456D-9845-CFBDF83FAD0E}"/>
    <cellStyle name="Normal 2 3 35 2 2 2 4" xfId="29216" xr:uid="{EC14EC39-E389-40A3-BB2E-E3A12E133B23}"/>
    <cellStyle name="Normal 2 3 35 2 2 2 5" xfId="49584" xr:uid="{131F66FC-B98D-471A-B7A1-566F399B2EE4}"/>
    <cellStyle name="Normal 2 3 35 2 2 3" xfId="12792" xr:uid="{DF1EEB10-3F07-4224-8F7F-86958437BDF3}"/>
    <cellStyle name="Normal 2 3 35 2 2 3 2" xfId="33160" xr:uid="{1F82A081-5C52-48C9-B8E7-8ECB3E13252C}"/>
    <cellStyle name="Normal 2 3 35 2 2 4" xfId="19579" xr:uid="{AC3A71A7-31B6-479A-B6CC-FFFB9BCA8B49}"/>
    <cellStyle name="Normal 2 3 35 2 2 4 2" xfId="39947" xr:uid="{0DE8ABD8-1A0C-49B0-8863-9AE6FCECB959}"/>
    <cellStyle name="Normal 2 3 35 2 2 5" xfId="26368" xr:uid="{C2DAF5AB-5ED1-4E68-8926-F305E186C484}"/>
    <cellStyle name="Normal 2 3 35 2 2 6" xfId="46736" xr:uid="{61D58D1A-3801-48B4-A678-DB5BE70AC27A}"/>
    <cellStyle name="Normal 2 3 35 2 2_Exec Drivers" xfId="8323" xr:uid="{5E62353D-1EBB-4862-9388-2D545280E226}"/>
    <cellStyle name="Normal 2 3 35 2 3" xfId="4862" xr:uid="{A4DA5641-E479-4D0D-ACC6-5FC9A3765EDF}"/>
    <cellStyle name="Normal 2 3 35 2 3 2" xfId="7710" xr:uid="{31F0B476-26C9-41D4-9A5F-0B9FC211569E}"/>
    <cellStyle name="Normal 2 3 35 2 3 2 2" xfId="16352" xr:uid="{514239B6-4E13-4D8E-A3D4-BCAEF93B5D4A}"/>
    <cellStyle name="Normal 2 3 35 2 3 2 2 2" xfId="36720" xr:uid="{433A3247-D77C-4E78-9D52-222FD6B46E46}"/>
    <cellStyle name="Normal 2 3 35 2 3 2 3" xfId="23139" xr:uid="{3C0981EC-BF72-4CED-AFFB-B0E0CBCD5643}"/>
    <cellStyle name="Normal 2 3 35 2 3 2 3 2" xfId="43507" xr:uid="{FDDBD5FB-0F26-4B14-BDB7-D7220C55DF98}"/>
    <cellStyle name="Normal 2 3 35 2 3 2 4" xfId="29928" xr:uid="{9788E103-00E5-4469-88F7-CCD851EB7209}"/>
    <cellStyle name="Normal 2 3 35 2 3 2 5" xfId="50296" xr:uid="{4F2F1CDB-5A98-477B-9891-897C7F6DE00F}"/>
    <cellStyle name="Normal 2 3 35 2 3 3" xfId="13504" xr:uid="{11BCE315-CDE5-4D57-95A8-6E920DBF7700}"/>
    <cellStyle name="Normal 2 3 35 2 3 3 2" xfId="33872" xr:uid="{B9EBA8B1-9AC5-442A-8BD3-CD6BFCDC0925}"/>
    <cellStyle name="Normal 2 3 35 2 3 4" xfId="20291" xr:uid="{6ABCA15E-D0EB-43B4-8DD3-D4733A85B137}"/>
    <cellStyle name="Normal 2 3 35 2 3 4 2" xfId="40659" xr:uid="{E5AA0EBA-4664-49F4-BF6C-A632ADC47648}"/>
    <cellStyle name="Normal 2 3 35 2 3 5" xfId="27080" xr:uid="{FC6D96C4-E954-4FE5-B7B8-506CFB35CBE3}"/>
    <cellStyle name="Normal 2 3 35 2 3 6" xfId="47448" xr:uid="{03390C30-0ED3-4242-8241-0F0ADCEEA3D9}"/>
    <cellStyle name="Normal 2 3 35 2 4" xfId="3402" xr:uid="{813BBF54-B186-4240-8381-3D3E21906CE7}"/>
    <cellStyle name="Normal 2 3 35 2 4 2" xfId="6286" xr:uid="{1BE7FEE1-408D-4407-BD67-9D852D0958ED}"/>
    <cellStyle name="Normal 2 3 35 2 4 2 2" xfId="14928" xr:uid="{CDC0B922-2248-477B-BE2F-78CFD57398CC}"/>
    <cellStyle name="Normal 2 3 35 2 4 2 2 2" xfId="35296" xr:uid="{68AC08DC-EFE7-437C-AE90-B141FE6809B0}"/>
    <cellStyle name="Normal 2 3 35 2 4 2 3" xfId="21715" xr:uid="{12572C36-0B22-46C1-B538-F5737D5C2085}"/>
    <cellStyle name="Normal 2 3 35 2 4 2 3 2" xfId="42083" xr:uid="{D37BF185-5E8F-4574-8E3F-44749FACDC35}"/>
    <cellStyle name="Normal 2 3 35 2 4 2 4" xfId="28504" xr:uid="{1F34DEB0-03C3-43AA-A076-CF128BE7AF2F}"/>
    <cellStyle name="Normal 2 3 35 2 4 2 5" xfId="48872" xr:uid="{73A49E56-D47B-40C3-AD65-2E358C105A19}"/>
    <cellStyle name="Normal 2 3 35 2 4 3" xfId="12080" xr:uid="{1CC04F2E-57A0-4A2E-B28E-ABEB93FE0372}"/>
    <cellStyle name="Normal 2 3 35 2 4 3 2" xfId="32448" xr:uid="{3B03EF29-AAE8-4E2D-ABEE-97A110D6D288}"/>
    <cellStyle name="Normal 2 3 35 2 4 4" xfId="18867" xr:uid="{DC29F78C-2AA2-4622-8B69-E67C9F8AA1FC}"/>
    <cellStyle name="Normal 2 3 35 2 4 4 2" xfId="39235" xr:uid="{9628B15E-DEE8-4923-9D39-FB97E1DD2A15}"/>
    <cellStyle name="Normal 2 3 35 2 4 5" xfId="25656" xr:uid="{8E98AFE8-DB94-47FA-918E-79A92289A8C8}"/>
    <cellStyle name="Normal 2 3 35 2 4 6" xfId="46024" xr:uid="{CD7824B1-0CDE-4DCC-9888-F52FEDC91D1A}"/>
    <cellStyle name="Normal 2 3 35 2 5" xfId="5574" xr:uid="{AF117DCD-C31C-46F5-81AB-A057E3F4E1B6}"/>
    <cellStyle name="Normal 2 3 35 2 5 2" xfId="14216" xr:uid="{C10BFFF0-EAB2-49B8-8E86-70BC6647AD96}"/>
    <cellStyle name="Normal 2 3 35 2 5 2 2" xfId="34584" xr:uid="{3438E4AC-2C75-484D-84F7-D9CD8320D681}"/>
    <cellStyle name="Normal 2 3 35 2 5 3" xfId="21003" xr:uid="{FED9C0CB-69BC-4C70-8BA2-0AC2B33860A0}"/>
    <cellStyle name="Normal 2 3 35 2 5 3 2" xfId="41371" xr:uid="{DE87A2DE-4BAB-42F3-84BF-4318DDEDD66E}"/>
    <cellStyle name="Normal 2 3 35 2 5 4" xfId="27792" xr:uid="{3F2F9805-E3E2-470A-A17B-6D3E11C67187}"/>
    <cellStyle name="Normal 2 3 35 2 5 5" xfId="48160" xr:uid="{F8932C18-D81D-4014-AFAE-194F232642B8}"/>
    <cellStyle name="Normal 2 3 35 2 6" xfId="2653" xr:uid="{FCAF86AC-D6BC-4750-B5A6-F08DC3AB7197}"/>
    <cellStyle name="Normal 2 3 35 2 6 2" xfId="11368" xr:uid="{548A31DD-FCC0-4842-802C-72AB3F352B41}"/>
    <cellStyle name="Normal 2 3 35 2 6 2 2" xfId="31736" xr:uid="{F678EE50-DA9A-4113-A20C-A024BFD9E2A2}"/>
    <cellStyle name="Normal 2 3 35 2 6 3" xfId="18155" xr:uid="{5341C902-2D05-4648-96A0-C27A93A49259}"/>
    <cellStyle name="Normal 2 3 35 2 6 3 2" xfId="38523" xr:uid="{C3B6EAE8-42A7-4939-99C0-ACFB8750812F}"/>
    <cellStyle name="Normal 2 3 35 2 6 4" xfId="24944" xr:uid="{3E4B462E-7B64-4826-A2DA-E9BCFC45F04B}"/>
    <cellStyle name="Normal 2 3 35 2 6 5" xfId="45312" xr:uid="{6A090E39-6B19-4BE7-81B3-69D173EC3140}"/>
    <cellStyle name="Normal 2 3 35 2 7" xfId="10532" xr:uid="{6779803D-046A-426D-B895-AA640A9964AB}"/>
    <cellStyle name="Normal 2 3 35 2 7 2" xfId="30900" xr:uid="{0E350904-2FB2-4EC1-B6E3-387377902745}"/>
    <cellStyle name="Normal 2 3 35 2 8" xfId="17319" xr:uid="{EF382993-3B78-4C73-BA29-53917F99BBFC}"/>
    <cellStyle name="Normal 2 3 35 2 8 2" xfId="37687" xr:uid="{D9963C41-5243-45B1-AC8B-E7A82082D23B}"/>
    <cellStyle name="Normal 2 3 35 2 9" xfId="24108" xr:uid="{0037D4EB-F173-4DB8-9D87-B23F3EF7311C}"/>
    <cellStyle name="Normal 2 3 35 2_Exec Drivers" xfId="8231" xr:uid="{CEB6AB9D-2C99-4FEB-AEC4-F597ABC7272C}"/>
    <cellStyle name="Normal 2 3 35 3" xfId="3719" xr:uid="{A85A25D0-4012-40D7-BF15-B38DA33F3067}"/>
    <cellStyle name="Normal 2 3 35 3 2" xfId="6603" xr:uid="{3B1B0F52-E0DC-424F-8696-A1836969BFF1}"/>
    <cellStyle name="Normal 2 3 35 3 2 2" xfId="15245" xr:uid="{32A1E894-ED31-44CD-8EAD-0EF8A21F586F}"/>
    <cellStyle name="Normal 2 3 35 3 2 2 2" xfId="35613" xr:uid="{713DF745-9C28-405F-A912-F609B9E6F7AD}"/>
    <cellStyle name="Normal 2 3 35 3 2 3" xfId="22032" xr:uid="{DE8EBEAF-4A9B-49D7-A3B5-62F63C3778C8}"/>
    <cellStyle name="Normal 2 3 35 3 2 3 2" xfId="42400" xr:uid="{2A4E01BF-877D-4EA2-8B9B-49B476D54A93}"/>
    <cellStyle name="Normal 2 3 35 3 2 4" xfId="28821" xr:uid="{F248D432-8ADB-4DF7-8D48-F5988529E6E3}"/>
    <cellStyle name="Normal 2 3 35 3 2 5" xfId="49189" xr:uid="{E014339E-4C5D-41C9-A8D6-23CFA15768BB}"/>
    <cellStyle name="Normal 2 3 35 3 3" xfId="12397" xr:uid="{3647ED48-8501-424D-BD9A-3EF7E5B3565B}"/>
    <cellStyle name="Normal 2 3 35 3 3 2" xfId="32765" xr:uid="{DC469303-BC44-4A40-8817-F940B33CB29A}"/>
    <cellStyle name="Normal 2 3 35 3 4" xfId="19184" xr:uid="{1E1D7C1D-EA37-4120-9989-121B70C8BD1D}"/>
    <cellStyle name="Normal 2 3 35 3 4 2" xfId="39552" xr:uid="{E8F61E03-DE40-4770-A01B-062C2C676355}"/>
    <cellStyle name="Normal 2 3 35 3 5" xfId="25973" xr:uid="{CBC43221-5654-4DCE-8DAE-B6C7953267B8}"/>
    <cellStyle name="Normal 2 3 35 3 6" xfId="46341" xr:uid="{EA989C1C-3BE1-4859-A459-36F6755967D4}"/>
    <cellStyle name="Normal 2 3 35 3_Exec Drivers" xfId="8503" xr:uid="{40BCA6F5-D9F0-4E4F-A254-F8A0A7D30A78}"/>
    <cellStyle name="Normal 2 3 35 4" xfId="4467" xr:uid="{93E47393-6CC1-444C-A974-D1D769CB5029}"/>
    <cellStyle name="Normal 2 3 35 4 2" xfId="7315" xr:uid="{4FC6CD71-639B-42F6-9723-DE4DDB66ED16}"/>
    <cellStyle name="Normal 2 3 35 4 2 2" xfId="15957" xr:uid="{CB4E7AC3-AC2B-4171-AE7A-776697F40B34}"/>
    <cellStyle name="Normal 2 3 35 4 2 2 2" xfId="36325" xr:uid="{32C0C6EB-D68C-4155-A630-C76DC177EEBF}"/>
    <cellStyle name="Normal 2 3 35 4 2 3" xfId="22744" xr:uid="{A4AC4FF6-56C8-4D85-B58D-8365847FEB43}"/>
    <cellStyle name="Normal 2 3 35 4 2 3 2" xfId="43112" xr:uid="{870EAB22-D704-465E-BB1C-022340B59770}"/>
    <cellStyle name="Normal 2 3 35 4 2 4" xfId="29533" xr:uid="{202A115F-40B6-401C-BDC3-C9518370E8E2}"/>
    <cellStyle name="Normal 2 3 35 4 2 5" xfId="49901" xr:uid="{5D28147E-9E0D-47A2-AB32-D6FF737CCAAB}"/>
    <cellStyle name="Normal 2 3 35 4 3" xfId="13109" xr:uid="{55D1F6A7-5C13-4402-9A6C-694FD2EFE994}"/>
    <cellStyle name="Normal 2 3 35 4 3 2" xfId="33477" xr:uid="{77FB25A6-5458-421D-B1F0-61771D22453E}"/>
    <cellStyle name="Normal 2 3 35 4 4" xfId="19896" xr:uid="{D6D33CA0-BDE6-465B-A740-617D63D1214C}"/>
    <cellStyle name="Normal 2 3 35 4 4 2" xfId="40264" xr:uid="{E6E813B5-F04E-4935-825D-7923DA9C0849}"/>
    <cellStyle name="Normal 2 3 35 4 5" xfId="26685" xr:uid="{CC343854-8A66-428E-ACE8-332AB0AE828A}"/>
    <cellStyle name="Normal 2 3 35 4 6" xfId="47053" xr:uid="{6552666B-5318-4AFA-96A9-79544625146A}"/>
    <cellStyle name="Normal 2 3 35 5" xfId="2971" xr:uid="{6EFD3C6B-E859-421B-9005-2AF6BC6A3617}"/>
    <cellStyle name="Normal 2 3 35 5 2" xfId="5891" xr:uid="{2BBB2325-7908-46AD-9B16-726466880A88}"/>
    <cellStyle name="Normal 2 3 35 5 2 2" xfId="14533" xr:uid="{299CC79B-C353-483F-AD92-F44747E82166}"/>
    <cellStyle name="Normal 2 3 35 5 2 2 2" xfId="34901" xr:uid="{45CA4E22-395D-41CF-8A4B-7E0136CF4BFB}"/>
    <cellStyle name="Normal 2 3 35 5 2 3" xfId="21320" xr:uid="{F22EEB3C-ABA2-4E1D-8B18-69B5947DCF99}"/>
    <cellStyle name="Normal 2 3 35 5 2 3 2" xfId="41688" xr:uid="{92CDDB5B-B580-4E5C-9A84-7609BF227489}"/>
    <cellStyle name="Normal 2 3 35 5 2 4" xfId="28109" xr:uid="{AC6AB496-2298-463C-869A-05339907F8C2}"/>
    <cellStyle name="Normal 2 3 35 5 2 5" xfId="48477" xr:uid="{A4D658F2-CF75-4B58-A43F-2EAD9F856EA2}"/>
    <cellStyle name="Normal 2 3 35 5 3" xfId="11685" xr:uid="{20651410-E780-48F8-9F4E-159491632FA6}"/>
    <cellStyle name="Normal 2 3 35 5 3 2" xfId="32053" xr:uid="{B90925C5-1A75-4034-BF99-732CBB8027AA}"/>
    <cellStyle name="Normal 2 3 35 5 4" xfId="18472" xr:uid="{A1444929-8650-474C-BD09-0283B6177510}"/>
    <cellStyle name="Normal 2 3 35 5 4 2" xfId="38840" xr:uid="{A60740D7-0D39-41A6-BC12-4399F2DB858D}"/>
    <cellStyle name="Normal 2 3 35 5 5" xfId="25261" xr:uid="{BBAA061F-5EAF-447E-8D34-1C8A64341A67}"/>
    <cellStyle name="Normal 2 3 35 5 6" xfId="45629" xr:uid="{7C43C5FD-410D-4434-A8E2-505DEE7F9791}"/>
    <cellStyle name="Normal 2 3 35 6" xfId="5179" xr:uid="{054BD476-C4A5-47BB-B5BD-07E54F2ABED3}"/>
    <cellStyle name="Normal 2 3 35 6 2" xfId="13821" xr:uid="{D8998B98-7C34-4F97-9897-3B55DD9287DB}"/>
    <cellStyle name="Normal 2 3 35 6 2 2" xfId="34189" xr:uid="{EA196C0E-8F7E-4213-A313-DDCB6F5E0CCF}"/>
    <cellStyle name="Normal 2 3 35 6 3" xfId="20608" xr:uid="{B87BDCDB-B1A0-4ECB-810D-B66E101191B0}"/>
    <cellStyle name="Normal 2 3 35 6 3 2" xfId="40976" xr:uid="{616E0B5B-6812-4DCB-9350-6329F64B865D}"/>
    <cellStyle name="Normal 2 3 35 6 4" xfId="27397" xr:uid="{1D246422-22FD-49BD-A930-E8B3A77BA698}"/>
    <cellStyle name="Normal 2 3 35 6 5" xfId="47765" xr:uid="{717DF888-58EA-4D3B-8CB5-305C5E50CE9B}"/>
    <cellStyle name="Normal 2 3 35 7" xfId="2117" xr:uid="{7EE8BC3B-F328-42AB-B83E-5A329C553AE2}"/>
    <cellStyle name="Normal 2 3 35 7 2" xfId="10973" xr:uid="{11C5FBD4-3A0A-4669-BA82-D388F18D48B8}"/>
    <cellStyle name="Normal 2 3 35 7 2 2" xfId="31341" xr:uid="{EBFF1FF0-9B2E-4A37-A80D-0227942D5634}"/>
    <cellStyle name="Normal 2 3 35 7 3" xfId="17760" xr:uid="{6CD8764A-F6CC-4A12-80C2-DCB1A229357C}"/>
    <cellStyle name="Normal 2 3 35 7 3 2" xfId="38128" xr:uid="{99FE516B-426E-45D0-9839-6905675C0DD7}"/>
    <cellStyle name="Normal 2 3 35 7 4" xfId="24549" xr:uid="{AAB7E6D9-CF3E-4D17-B471-D6225F13AEC3}"/>
    <cellStyle name="Normal 2 3 35 7 5" xfId="44917" xr:uid="{394CD3B0-4999-40B8-B61F-52BC5C1B0D38}"/>
    <cellStyle name="Normal 2 3 35 8" xfId="9948" xr:uid="{FE055CAA-A051-44D7-8CFE-881C852D5F50}"/>
    <cellStyle name="Normal 2 3 35 8 2" xfId="30316" xr:uid="{FFA0706F-3E9B-4A88-B5DA-DA26DFE2CACF}"/>
    <cellStyle name="Normal 2 3 35 9" xfId="16736" xr:uid="{DAA9710D-D5F5-4E05-AA73-A64A0AB49918}"/>
    <cellStyle name="Normal 2 3 35 9 2" xfId="37104" xr:uid="{AA51F4C5-86D1-4664-9C72-B09ED224EF7E}"/>
    <cellStyle name="Normal 2 3 35_Exec Drivers" xfId="2337" xr:uid="{C11282F5-62F7-4C8C-9246-93523BFE13F7}"/>
    <cellStyle name="Normal 2 3 36" xfId="1074" xr:uid="{133A9D07-399C-4888-BE06-0D9CB9ADC511}"/>
    <cellStyle name="Normal 2 3 36 10" xfId="44070" xr:uid="{6FF9E9BC-7634-438E-9821-BCEE67A7C2D3}"/>
    <cellStyle name="Normal 2 3 36 2" xfId="1754" xr:uid="{F4FF93A2-A63F-414D-ACFD-18A2411F3D7F}"/>
    <cellStyle name="Normal 2 3 36 2 2" xfId="6765" xr:uid="{E7EC2CDA-5F4D-4045-8C14-41082BE85349}"/>
    <cellStyle name="Normal 2 3 36 2 2 2" xfId="15407" xr:uid="{20ACFB32-C378-4814-8787-9FD1F4AC9BE5}"/>
    <cellStyle name="Normal 2 3 36 2 2 2 2" xfId="35775" xr:uid="{4354DCD6-F123-4A5D-8AB2-0FF230DE7C53}"/>
    <cellStyle name="Normal 2 3 36 2 2 3" xfId="22194" xr:uid="{98EB153E-DC78-435E-B912-ADA559BEF084}"/>
    <cellStyle name="Normal 2 3 36 2 2 3 2" xfId="42562" xr:uid="{0DF73F76-9DD6-40A8-A7EE-99C609AFD929}"/>
    <cellStyle name="Normal 2 3 36 2 2 4" xfId="28983" xr:uid="{BB2C88BC-177A-4B21-825D-BA4D1FC45F5F}"/>
    <cellStyle name="Normal 2 3 36 2 2 5" xfId="49351" xr:uid="{E35E5661-35F0-4BF2-8B75-B21A7740C417}"/>
    <cellStyle name="Normal 2 3 36 2 3" xfId="3881" xr:uid="{F820AD61-7971-40DA-B21F-3FE3CB27BC54}"/>
    <cellStyle name="Normal 2 3 36 2 3 2" xfId="12559" xr:uid="{16528235-A662-4374-9131-4AFA9435C296}"/>
    <cellStyle name="Normal 2 3 36 2 3 2 2" xfId="32927" xr:uid="{1F146DF1-C3A3-41AE-9D9D-30AAA89E3C6F}"/>
    <cellStyle name="Normal 2 3 36 2 3 3" xfId="19346" xr:uid="{275F042D-7C9B-44F9-BE2E-E02E786D9ADC}"/>
    <cellStyle name="Normal 2 3 36 2 3 3 2" xfId="39714" xr:uid="{F483C8A1-404E-438E-9DAA-A94F9989FE9E}"/>
    <cellStyle name="Normal 2 3 36 2 3 4" xfId="26135" xr:uid="{5B310C0D-C6C0-48D8-B801-AAE3B4C680A9}"/>
    <cellStyle name="Normal 2 3 36 2 3 5" xfId="46503" xr:uid="{29532045-8249-4CA2-8608-E9F24458719D}"/>
    <cellStyle name="Normal 2 3 36 2 4" xfId="10662" xr:uid="{E09E1B35-CAA9-4365-A8C3-FE27F92B5E56}"/>
    <cellStyle name="Normal 2 3 36 2 4 2" xfId="31030" xr:uid="{16770C5C-7D46-4A97-BA08-48F584871FEC}"/>
    <cellStyle name="Normal 2 3 36 2 5" xfId="17449" xr:uid="{962869CB-15BF-4936-8065-BA3F91BF19FD}"/>
    <cellStyle name="Normal 2 3 36 2 5 2" xfId="37817" xr:uid="{0FC723B7-441C-4FF5-91D7-A5873F11B682}"/>
    <cellStyle name="Normal 2 3 36 2 6" xfId="24238" xr:uid="{B7E9EA7A-B56F-4526-B39E-447F208AF0B8}"/>
    <cellStyle name="Normal 2 3 36 2 7" xfId="44606" xr:uid="{E0922080-64F9-44A1-A0FF-F464E72A305C}"/>
    <cellStyle name="Normal 2 3 36 2_Exec Drivers" xfId="8870" xr:uid="{EFC26845-C51A-4C87-9F16-43AB427201F2}"/>
    <cellStyle name="Normal 2 3 36 3" xfId="4629" xr:uid="{FD1BD9DD-83DB-4DEE-99E7-64DF74C60D98}"/>
    <cellStyle name="Normal 2 3 36 3 2" xfId="7477" xr:uid="{BA2FC260-5DAB-4FFD-94DE-B5F26D5607C1}"/>
    <cellStyle name="Normal 2 3 36 3 2 2" xfId="16119" xr:uid="{DCE33C94-3F05-43BD-8908-E3650794E86C}"/>
    <cellStyle name="Normal 2 3 36 3 2 2 2" xfId="36487" xr:uid="{F9923BF7-7DAA-47B9-A369-781194E99A25}"/>
    <cellStyle name="Normal 2 3 36 3 2 3" xfId="22906" xr:uid="{5D338053-B2D1-42D3-8AE0-01264396919D}"/>
    <cellStyle name="Normal 2 3 36 3 2 3 2" xfId="43274" xr:uid="{D56364AE-DB6D-4C7E-B2A2-14576044F563}"/>
    <cellStyle name="Normal 2 3 36 3 2 4" xfId="29695" xr:uid="{AD945DD4-6189-4055-9D79-C44CC2176920}"/>
    <cellStyle name="Normal 2 3 36 3 2 5" xfId="50063" xr:uid="{A32EFD7D-068C-4D05-9AF6-09609D221D9C}"/>
    <cellStyle name="Normal 2 3 36 3 3" xfId="13271" xr:uid="{1EFF9664-6AA6-435E-AD67-CF1A50DA1AE8}"/>
    <cellStyle name="Normal 2 3 36 3 3 2" xfId="33639" xr:uid="{E3173B67-211E-40A4-AC05-8FC08EE41FC2}"/>
    <cellStyle name="Normal 2 3 36 3 4" xfId="20058" xr:uid="{7C736086-031E-4F3B-AD76-26DEE3B37224}"/>
    <cellStyle name="Normal 2 3 36 3 4 2" xfId="40426" xr:uid="{E452BDE6-6333-430F-B049-CA4190F41B1A}"/>
    <cellStyle name="Normal 2 3 36 3 5" xfId="26847" xr:uid="{91836B3F-9A1D-4DE5-BAAC-EFF7AA7CDC43}"/>
    <cellStyle name="Normal 2 3 36 3 6" xfId="47215" xr:uid="{9091AE2E-5B42-49E1-8A8F-6E7E9331AFF0}"/>
    <cellStyle name="Normal 2 3 36 3_Exec Drivers" xfId="9070" xr:uid="{C8016EBC-CE8B-414E-A43F-34FFA39B1839}"/>
    <cellStyle name="Normal 2 3 36 4" xfId="3133" xr:uid="{AE47E25E-B43C-402E-8978-F7F5F9DD996A}"/>
    <cellStyle name="Normal 2 3 36 4 2" xfId="6053" xr:uid="{2EEBC1D3-7DCF-4B14-B939-EE59C671B769}"/>
    <cellStyle name="Normal 2 3 36 4 2 2" xfId="14695" xr:uid="{B6FF1820-13D3-441E-A956-8754E338BB64}"/>
    <cellStyle name="Normal 2 3 36 4 2 2 2" xfId="35063" xr:uid="{497898E4-1404-4D35-A705-0A0AFDC278BC}"/>
    <cellStyle name="Normal 2 3 36 4 2 3" xfId="21482" xr:uid="{7E32C42B-7C10-41DF-ACAB-013585167522}"/>
    <cellStyle name="Normal 2 3 36 4 2 3 2" xfId="41850" xr:uid="{C23BC496-FAB5-4ABB-84EE-565693685203}"/>
    <cellStyle name="Normal 2 3 36 4 2 4" xfId="28271" xr:uid="{CB192BEB-AF5C-4BF4-94A2-43F7C7908CC9}"/>
    <cellStyle name="Normal 2 3 36 4 2 5" xfId="48639" xr:uid="{32E09D7B-0D1D-4C84-AA06-978AF3F3B42F}"/>
    <cellStyle name="Normal 2 3 36 4 3" xfId="11847" xr:uid="{D99DB24E-D251-49F4-9E64-5C6E7DF4F9AE}"/>
    <cellStyle name="Normal 2 3 36 4 3 2" xfId="32215" xr:uid="{2BC3355E-23A3-4E53-BADB-B539D273EDDF}"/>
    <cellStyle name="Normal 2 3 36 4 4" xfId="18634" xr:uid="{8DBFDBA7-9175-4B31-BE80-436E4B97AE76}"/>
    <cellStyle name="Normal 2 3 36 4 4 2" xfId="39002" xr:uid="{02011C29-B223-4670-B132-EEB154AC11F2}"/>
    <cellStyle name="Normal 2 3 36 4 5" xfId="25423" xr:uid="{3779F2B3-A4E2-4B5B-85F3-4D7F42F1D9C3}"/>
    <cellStyle name="Normal 2 3 36 4 6" xfId="45791" xr:uid="{941FE248-08AD-4791-81EA-E14E2ACED4E2}"/>
    <cellStyle name="Normal 2 3 36 5" xfId="5341" xr:uid="{58CCE4F9-2D2F-4E20-928A-3639C1161DA0}"/>
    <cellStyle name="Normal 2 3 36 5 2" xfId="13983" xr:uid="{FEC8A926-833B-44B0-AC53-C5DF96F20161}"/>
    <cellStyle name="Normal 2 3 36 5 2 2" xfId="34351" xr:uid="{EBDFBD0B-C653-46C0-BB1B-FF768BE921E5}"/>
    <cellStyle name="Normal 2 3 36 5 3" xfId="20770" xr:uid="{800DE900-FE80-40C3-86C8-198761281588}"/>
    <cellStyle name="Normal 2 3 36 5 3 2" xfId="41138" xr:uid="{E14E063E-103C-4ED6-BED9-C9E90D5A4204}"/>
    <cellStyle name="Normal 2 3 36 5 4" xfId="27559" xr:uid="{65872647-6210-4F41-9E58-C752B245E7CB}"/>
    <cellStyle name="Normal 2 3 36 5 5" xfId="47927" xr:uid="{36ACF329-A625-4116-B6CC-5B804518C1D0}"/>
    <cellStyle name="Normal 2 3 36 6" xfId="2369" xr:uid="{08BA05A0-BA6B-4AD1-8456-8F9F1CD3DCDF}"/>
    <cellStyle name="Normal 2 3 36 6 2" xfId="11135" xr:uid="{D1CD6A97-B237-48F3-8410-26AB699D9E1E}"/>
    <cellStyle name="Normal 2 3 36 6 2 2" xfId="31503" xr:uid="{CE7CC02E-99E0-48CA-BF12-B5B0CA5AB7BF}"/>
    <cellStyle name="Normal 2 3 36 6 3" xfId="17922" xr:uid="{9F318288-92B3-4F85-AC85-753CEBCB085F}"/>
    <cellStyle name="Normal 2 3 36 6 3 2" xfId="38290" xr:uid="{949550AA-38E9-40AC-B9FF-800B12E9F115}"/>
    <cellStyle name="Normal 2 3 36 6 4" xfId="24711" xr:uid="{51450BD1-28AB-4FDB-ADE7-F77E9B874BFE}"/>
    <cellStyle name="Normal 2 3 36 6 5" xfId="45079" xr:uid="{E83F63E2-C574-4133-AE28-3B9D40CD8486}"/>
    <cellStyle name="Normal 2 3 36 7" xfId="10125" xr:uid="{8B8DB223-9177-4F1C-9116-F1F0EBFEE29B}"/>
    <cellStyle name="Normal 2 3 36 7 2" xfId="30493" xr:uid="{E3366900-6FB2-495D-88F5-542DC98A74C0}"/>
    <cellStyle name="Normal 2 3 36 8" xfId="16913" xr:uid="{A59082AA-178C-4B8E-B969-5B7D6EBD9CB5}"/>
    <cellStyle name="Normal 2 3 36 8 2" xfId="37281" xr:uid="{6BEE98FD-535F-4B74-9151-B7F03017388B}"/>
    <cellStyle name="Normal 2 3 36 9" xfId="23702" xr:uid="{B4ECDBAD-F30A-44BC-A18B-B931257AB12A}"/>
    <cellStyle name="Normal 2 3 36_Exec Drivers" xfId="2362" xr:uid="{CE5606C9-2FFB-4DB1-8D64-B94B85C0A01A}"/>
    <cellStyle name="Normal 2 3 37" xfId="1272" xr:uid="{E20DCE63-CCB5-44D4-836A-0E09D8494927}"/>
    <cellStyle name="Normal 2 3 37 2" xfId="1809" xr:uid="{768EA901-66DA-4B7F-9529-1FD9282F99A6}"/>
    <cellStyle name="Normal 2 3 37 2 2" xfId="8046" xr:uid="{4C669579-2C17-43EF-B373-D20F46E89B0A}"/>
    <cellStyle name="Normal 2 3 37 2 2 2" xfId="16492" xr:uid="{E1B619D4-5D08-4462-BF5A-6AF14ABBE352}"/>
    <cellStyle name="Normal 2 3 37 2 2 2 2" xfId="36860" xr:uid="{2FF50809-44DD-4BD3-A88C-8AB6D6148125}"/>
    <cellStyle name="Normal 2 3 37 2 2 3" xfId="23279" xr:uid="{DB2CD807-FD02-4DDE-A347-CEF68B856F2B}"/>
    <cellStyle name="Normal 2 3 37 2 2 3 2" xfId="43647" xr:uid="{E034609D-5A6D-4B3E-BF97-7A70B48280A2}"/>
    <cellStyle name="Normal 2 3 37 2 2 4" xfId="30068" xr:uid="{0CE466E8-7273-4769-B420-0FFD87175597}"/>
    <cellStyle name="Normal 2 3 37 2 2 5" xfId="50436" xr:uid="{39FBA920-F47E-4EC3-A456-A7152F36460C}"/>
    <cellStyle name="Normal 2 3 37 2 3" xfId="10717" xr:uid="{20FA9161-FB0A-4DBC-9762-63025E68D63C}"/>
    <cellStyle name="Normal 2 3 37 2 3 2" xfId="31085" xr:uid="{B4378AC4-503A-4238-AA87-C67AC7B1C633}"/>
    <cellStyle name="Normal 2 3 37 2 4" xfId="17504" xr:uid="{3D5A0CD4-35CA-44A7-AB7B-C2AD2635FF4B}"/>
    <cellStyle name="Normal 2 3 37 2 4 2" xfId="37872" xr:uid="{4915B874-132A-45DC-B8B8-336DA646D609}"/>
    <cellStyle name="Normal 2 3 37 2 5" xfId="24293" xr:uid="{A8DA1049-DAE0-4B41-B40D-4A058B8306F6}"/>
    <cellStyle name="Normal 2 3 37 2 6" xfId="44661" xr:uid="{BDE6B3B5-E731-499E-B26D-7F061A140D3F}"/>
    <cellStyle name="Normal 2 3 37 2_Exec Drivers" xfId="1901" xr:uid="{7966D590-1F42-4A84-BBF7-D356DC087061}"/>
    <cellStyle name="Normal 2 3 37 3" xfId="8105" xr:uid="{B509FE0A-16EE-43A9-BA74-015816A1E201}"/>
    <cellStyle name="Normal 2 3 37 3 2" xfId="16503" xr:uid="{F1194F21-FB0E-4A5E-980F-D5417752AA8B}"/>
    <cellStyle name="Normal 2 3 37 3 2 2" xfId="36871" xr:uid="{A3E0A51D-3FA3-4AFA-A55B-79D6E61D3CA8}"/>
    <cellStyle name="Normal 2 3 37 3 3" xfId="23290" xr:uid="{1B2109E7-3B96-4B3F-9CB2-A83AB95BE96B}"/>
    <cellStyle name="Normal 2 3 37 3 3 2" xfId="43658" xr:uid="{A1E8A8B3-96E1-4160-98F3-BE4778FEA093}"/>
    <cellStyle name="Normal 2 3 37 3 4" xfId="30079" xr:uid="{5ED7D955-CAD8-4A84-B279-B5C5FF1174E1}"/>
    <cellStyle name="Normal 2 3 37 3 5" xfId="50447" xr:uid="{18839F4F-9965-42FA-8829-1B1F6CC92E65}"/>
    <cellStyle name="Normal 2 3 37 4" xfId="10191" xr:uid="{4E7E649C-7DD9-4C00-AA3F-B81654B48F75}"/>
    <cellStyle name="Normal 2 3 37 4 2" xfId="30559" xr:uid="{E6CD10B1-922F-4AB4-82D4-D9126CEF137C}"/>
    <cellStyle name="Normal 2 3 37 5" xfId="16978" xr:uid="{B87A8EF8-0183-4E57-9912-38ED9F461030}"/>
    <cellStyle name="Normal 2 3 37 5 2" xfId="37346" xr:uid="{E57F990D-B364-4BC7-ABCD-172632271B4F}"/>
    <cellStyle name="Normal 2 3 37 6" xfId="23767" xr:uid="{57F13323-76AE-470A-95A9-79301133F763}"/>
    <cellStyle name="Normal 2 3 37 7" xfId="44135" xr:uid="{7CCC9DBD-B6F3-4CD8-B0BA-CA84D4112A85}"/>
    <cellStyle name="Normal 2 3 37_Exec Drivers" xfId="9030" xr:uid="{1D20749F-3749-4C09-8304-EC6160C84D17}"/>
    <cellStyle name="Normal 2 3 38" xfId="1337" xr:uid="{D9A23BC4-A72C-4B61-8E3E-C57F6D351265}"/>
    <cellStyle name="Normal 2 3 38 2" xfId="8023" xr:uid="{88840692-A429-4B91-A3E3-D0B4ACFBE168}"/>
    <cellStyle name="Normal 2 3 38 2 2" xfId="16487" xr:uid="{E5906CA2-9016-4EE2-AC07-FA380C2D9DBE}"/>
    <cellStyle name="Normal 2 3 38 2 2 2" xfId="36855" xr:uid="{8E4548D7-5105-4A3C-9642-F4FCE4B30911}"/>
    <cellStyle name="Normal 2 3 38 2 3" xfId="23274" xr:uid="{4DD98A72-3BD8-4797-A0D4-AE9C4DD0EFA0}"/>
    <cellStyle name="Normal 2 3 38 2 3 2" xfId="43642" xr:uid="{4EEB4C48-AE83-46CB-B558-9A6C88B6C912}"/>
    <cellStyle name="Normal 2 3 38 2 4" xfId="30063" xr:uid="{EFE62A3A-BB2C-4B5D-9D6B-A0B97621203F}"/>
    <cellStyle name="Normal 2 3 38 2 5" xfId="50431" xr:uid="{EF1D9299-51D0-4F4D-A6A1-C4FDB5E72D96}"/>
    <cellStyle name="Normal 2 3 38 3" xfId="10256" xr:uid="{B7C79842-FD3C-46C1-BE0A-D40F58626C34}"/>
    <cellStyle name="Normal 2 3 38 3 2" xfId="30624" xr:uid="{568BDA82-E2EE-400B-B362-CE099370C90D}"/>
    <cellStyle name="Normal 2 3 38 4" xfId="17043" xr:uid="{88C53621-EEF4-41D1-8CB6-5E6D0B06267A}"/>
    <cellStyle name="Normal 2 3 38 4 2" xfId="37411" xr:uid="{69CEE3C8-E318-4993-B651-C7E13E48142C}"/>
    <cellStyle name="Normal 2 3 38 5" xfId="23832" xr:uid="{5F249445-56A9-4C0D-BD86-924FBC7B478D}"/>
    <cellStyle name="Normal 2 3 38 6" xfId="44200" xr:uid="{EEA39812-5BEF-4DB0-8331-7921242390D9}"/>
    <cellStyle name="Normal 2 3 38_Exec Drivers" xfId="9459" xr:uid="{65BA7D11-FCAB-4A44-8AD7-F77F9DF0662E}"/>
    <cellStyle name="Normal 2 3 39" xfId="1396" xr:uid="{3F6B07FA-387A-44F7-8CC5-75E086FF4B21}"/>
    <cellStyle name="Normal 2 3 4" xfId="62" xr:uid="{24CAFD98-C00A-4650-97D1-D143127F689E}"/>
    <cellStyle name="Normal 2 3 5" xfId="40" xr:uid="{A5531089-37B9-4A0D-880E-EA0C6C6B2FE6}"/>
    <cellStyle name="Normal 2 3 5 10" xfId="9733" xr:uid="{B7B09D01-22ED-42D2-AD80-720C0C89D178}"/>
    <cellStyle name="Normal 2 3 5 10 2" xfId="30101" xr:uid="{87E7BFFB-B113-4F5A-BA45-69CC68AB6B79}"/>
    <cellStyle name="Normal 2 3 5 11" xfId="16521" xr:uid="{10F19980-3FD5-425C-BECB-1721E897DCCE}"/>
    <cellStyle name="Normal 2 3 5 11 2" xfId="36889" xr:uid="{B92D5F2A-EAFE-4DAC-A387-D23C5A173278}"/>
    <cellStyle name="Normal 2 3 5 12" xfId="23310" xr:uid="{8D18F1D6-7BDC-4DE9-9C2C-6A61DDA93BFD}"/>
    <cellStyle name="Normal 2 3 5 13" xfId="43678" xr:uid="{82B36ED5-BFDA-4374-B300-CB8FD60098CB}"/>
    <cellStyle name="Normal 2 3 5 2" xfId="461" xr:uid="{F60AACF7-A8CB-402F-A58F-41E7CF3972BF}"/>
    <cellStyle name="Normal 2 3 5 2 2" xfId="471" xr:uid="{12E646B1-E382-4337-A166-192C386A6851}"/>
    <cellStyle name="Normal 2 3 5 2 2 10" xfId="23537" xr:uid="{0D105B0B-E3C1-433F-836C-F23E479C221E}"/>
    <cellStyle name="Normal 2 3 5 2 2 11" xfId="43905" xr:uid="{221EC420-666C-4226-BC3B-DDC68E7D2064}"/>
    <cellStyle name="Normal 2 3 5 2 2 2" xfId="1627" xr:uid="{3DF4951C-5A9C-4046-BC27-3937D1B2CBCA}"/>
    <cellStyle name="Normal 2 3 5 2 2 2 10" xfId="44487" xr:uid="{6A0BBD93-BB33-40A6-B992-4CC8FBE3AC1A}"/>
    <cellStyle name="Normal 2 3 5 2 2 2 2" xfId="4162" xr:uid="{9B3B2986-2BE1-4E93-9553-124B3A201F40}"/>
    <cellStyle name="Normal 2 3 5 2 2 2 2 2" xfId="7010" xr:uid="{97C1C2E3-336F-4FFD-974D-FC8FFC74100D}"/>
    <cellStyle name="Normal 2 3 5 2 2 2 2 2 2" xfId="15652" xr:uid="{0A1F3CEB-3473-4280-B40F-23895F087AFA}"/>
    <cellStyle name="Normal 2 3 5 2 2 2 2 2 2 2" xfId="36020" xr:uid="{AB751F09-1F98-4D9A-9C2B-1AD83FC32E5B}"/>
    <cellStyle name="Normal 2 3 5 2 2 2 2 2 3" xfId="22439" xr:uid="{809424DF-386C-41D0-8070-D20B87D6CA76}"/>
    <cellStyle name="Normal 2 3 5 2 2 2 2 2 3 2" xfId="42807" xr:uid="{0DBCBEF1-9E69-40AB-A964-D32E7C10BBCA}"/>
    <cellStyle name="Normal 2 3 5 2 2 2 2 2 4" xfId="29228" xr:uid="{E6F2B395-E6A8-49BA-9DF1-F768855103DB}"/>
    <cellStyle name="Normal 2 3 5 2 2 2 2 2 5" xfId="49596" xr:uid="{2718F2C9-689C-4DA1-9CB4-C1D2B0C4A959}"/>
    <cellStyle name="Normal 2 3 5 2 2 2 2 3" xfId="12804" xr:uid="{4CF2AECB-63F6-4ADF-8361-4F5BD434DE00}"/>
    <cellStyle name="Normal 2 3 5 2 2 2 2 3 2" xfId="33172" xr:uid="{235E8CF8-3ECE-49B3-9D01-6216C994F229}"/>
    <cellStyle name="Normal 2 3 5 2 2 2 2 4" xfId="19591" xr:uid="{88C5B4AC-B195-4B1A-9709-BB7F60CA835C}"/>
    <cellStyle name="Normal 2 3 5 2 2 2 2 4 2" xfId="39959" xr:uid="{88740B1A-CB49-400C-949F-F3D8E1124325}"/>
    <cellStyle name="Normal 2 3 5 2 2 2 2 5" xfId="26380" xr:uid="{1CFB6A47-2696-4E9F-AD9A-A107133BA9FB}"/>
    <cellStyle name="Normal 2 3 5 2 2 2 2 6" xfId="46748" xr:uid="{81795243-6FD4-441F-83A0-71AD3FC93FE3}"/>
    <cellStyle name="Normal 2 3 5 2 2 2 2_Exec Drivers" xfId="9518" xr:uid="{81174872-7762-4FB4-BE4A-4E8C6689771C}"/>
    <cellStyle name="Normal 2 3 5 2 2 2 3" xfId="4874" xr:uid="{A45AEB5E-7250-403D-962C-61DAAD0B193F}"/>
    <cellStyle name="Normal 2 3 5 2 2 2 3 2" xfId="7722" xr:uid="{C28B1613-5480-4B7D-AD33-E9AE912180AF}"/>
    <cellStyle name="Normal 2 3 5 2 2 2 3 2 2" xfId="16364" xr:uid="{E1AFD350-B361-4939-9B8B-E92655BAF88D}"/>
    <cellStyle name="Normal 2 3 5 2 2 2 3 2 2 2" xfId="36732" xr:uid="{633AF9FB-5688-4438-AADF-74F4FD8B3113}"/>
    <cellStyle name="Normal 2 3 5 2 2 2 3 2 3" xfId="23151" xr:uid="{43BB719C-9D77-417A-85FC-E6654C4E1666}"/>
    <cellStyle name="Normal 2 3 5 2 2 2 3 2 3 2" xfId="43519" xr:uid="{E29EA758-6902-4050-A59F-0F3966B42FC9}"/>
    <cellStyle name="Normal 2 3 5 2 2 2 3 2 4" xfId="29940" xr:uid="{D0945A61-391D-4425-ADF5-FCC31D121129}"/>
    <cellStyle name="Normal 2 3 5 2 2 2 3 2 5" xfId="50308" xr:uid="{648B06CD-9B0A-4CED-8895-6FEC259BE781}"/>
    <cellStyle name="Normal 2 3 5 2 2 2 3 3" xfId="13516" xr:uid="{194D8CCA-BCFE-4BA2-B2B7-E26863CA62D6}"/>
    <cellStyle name="Normal 2 3 5 2 2 2 3 3 2" xfId="33884" xr:uid="{0144F294-BC39-44F4-AC93-26F983F4290F}"/>
    <cellStyle name="Normal 2 3 5 2 2 2 3 4" xfId="20303" xr:uid="{EFD54728-0849-4695-8C40-7A7C09DBE30C}"/>
    <cellStyle name="Normal 2 3 5 2 2 2 3 4 2" xfId="40671" xr:uid="{C7474DE7-4A82-4F0C-9140-46B56FB6266D}"/>
    <cellStyle name="Normal 2 3 5 2 2 2 3 5" xfId="27092" xr:uid="{BC5AEC9E-3E59-424A-9622-8193B8C88B7C}"/>
    <cellStyle name="Normal 2 3 5 2 2 2 3 6" xfId="47460" xr:uid="{F5021DF8-883E-4027-968F-42F31E5A0481}"/>
    <cellStyle name="Normal 2 3 5 2 2 2 4" xfId="3414" xr:uid="{5AA43318-15B8-442D-86DE-3D701CBE618F}"/>
    <cellStyle name="Normal 2 3 5 2 2 2 4 2" xfId="6298" xr:uid="{F5A0479A-91D1-4117-8EC4-DE768A124F17}"/>
    <cellStyle name="Normal 2 3 5 2 2 2 4 2 2" xfId="14940" xr:uid="{C56897AB-1D83-4BA3-B532-9F8A37808225}"/>
    <cellStyle name="Normal 2 3 5 2 2 2 4 2 2 2" xfId="35308" xr:uid="{6983B657-B0FF-4268-B698-5935ADB2FB7B}"/>
    <cellStyle name="Normal 2 3 5 2 2 2 4 2 3" xfId="21727" xr:uid="{75262901-0B80-436B-B191-3C24BEE20202}"/>
    <cellStyle name="Normal 2 3 5 2 2 2 4 2 3 2" xfId="42095" xr:uid="{699CCC9F-EC32-4974-98E1-8F1B6F4FBF0A}"/>
    <cellStyle name="Normal 2 3 5 2 2 2 4 2 4" xfId="28516" xr:uid="{07A5CBC2-992E-47B0-9401-F0E6E2ED5188}"/>
    <cellStyle name="Normal 2 3 5 2 2 2 4 2 5" xfId="48884" xr:uid="{CEF131BB-0F62-4321-9B99-7A3E63BFEF7E}"/>
    <cellStyle name="Normal 2 3 5 2 2 2 4 3" xfId="12092" xr:uid="{447CEBAD-EBCC-4DDC-81F3-BF363D2402B9}"/>
    <cellStyle name="Normal 2 3 5 2 2 2 4 3 2" xfId="32460" xr:uid="{FFB29F61-6A47-4E6D-AC84-5D60E7AD7B9E}"/>
    <cellStyle name="Normal 2 3 5 2 2 2 4 4" xfId="18879" xr:uid="{B5E9764C-0857-448C-9E52-BD87895D371C}"/>
    <cellStyle name="Normal 2 3 5 2 2 2 4 4 2" xfId="39247" xr:uid="{7813CCD2-CFFA-4AD3-9D74-B70B21CBBE11}"/>
    <cellStyle name="Normal 2 3 5 2 2 2 4 5" xfId="25668" xr:uid="{4C711308-A304-4396-9C17-87F57E49B844}"/>
    <cellStyle name="Normal 2 3 5 2 2 2 4 6" xfId="46036" xr:uid="{EB4426ED-6903-46CF-B88F-013825052AEC}"/>
    <cellStyle name="Normal 2 3 5 2 2 2 5" xfId="5586" xr:uid="{3EBED4B3-493B-4ED2-8CE7-4E993CCB15F6}"/>
    <cellStyle name="Normal 2 3 5 2 2 2 5 2" xfId="14228" xr:uid="{1AF4339A-AD0C-439C-8644-6CA50BCB4BED}"/>
    <cellStyle name="Normal 2 3 5 2 2 2 5 2 2" xfId="34596" xr:uid="{0AFA700F-AB27-4BD5-B4C8-713B0D28A88F}"/>
    <cellStyle name="Normal 2 3 5 2 2 2 5 3" xfId="21015" xr:uid="{406F51B9-A436-4647-B167-7625D1654722}"/>
    <cellStyle name="Normal 2 3 5 2 2 2 5 3 2" xfId="41383" xr:uid="{4F6DA4CD-55D1-4B7A-B0B1-F2C5B075DD14}"/>
    <cellStyle name="Normal 2 3 5 2 2 2 5 4" xfId="27804" xr:uid="{E2E3EDE0-E36D-4BE7-B1D4-4B53BB909D75}"/>
    <cellStyle name="Normal 2 3 5 2 2 2 5 5" xfId="48172" xr:uid="{1CD5AE1C-D7F6-4E7C-8BD8-30B5BD302B78}"/>
    <cellStyle name="Normal 2 3 5 2 2 2 6" xfId="2665" xr:uid="{47C55A6F-E3CD-4805-A2F5-9622BA8BE712}"/>
    <cellStyle name="Normal 2 3 5 2 2 2 6 2" xfId="11380" xr:uid="{0116F2C2-C72F-4730-8D39-699621AA47EF}"/>
    <cellStyle name="Normal 2 3 5 2 2 2 6 2 2" xfId="31748" xr:uid="{F9B22CF4-8FF3-4D3B-B4B5-0AF6EFCF1B8D}"/>
    <cellStyle name="Normal 2 3 5 2 2 2 6 3" xfId="18167" xr:uid="{6F548F32-1D34-4D9A-82C3-1D0A004B822D}"/>
    <cellStyle name="Normal 2 3 5 2 2 2 6 3 2" xfId="38535" xr:uid="{8F97EEDC-68E7-4349-AA46-64633705E54F}"/>
    <cellStyle name="Normal 2 3 5 2 2 2 6 4" xfId="24956" xr:uid="{D524C627-ABE3-40AA-BA66-F49FC07A2DB5}"/>
    <cellStyle name="Normal 2 3 5 2 2 2 6 5" xfId="45324" xr:uid="{714CC2AF-7381-4B7E-9A21-CB1889835DC4}"/>
    <cellStyle name="Normal 2 3 5 2 2 2 7" xfId="10543" xr:uid="{8296EF2B-5928-4348-8C5F-3B38E24DBD5C}"/>
    <cellStyle name="Normal 2 3 5 2 2 2 7 2" xfId="30911" xr:uid="{C32E20F4-5031-41E5-9086-B7150D026300}"/>
    <cellStyle name="Normal 2 3 5 2 2 2 8" xfId="17330" xr:uid="{CA45A83D-A252-4D8E-BDCA-1A005E58A36E}"/>
    <cellStyle name="Normal 2 3 5 2 2 2 8 2" xfId="37698" xr:uid="{4F9F3781-869C-4DF6-A888-274C72C8F2D7}"/>
    <cellStyle name="Normal 2 3 5 2 2 2 9" xfId="24119" xr:uid="{B8F18EB6-A6F3-4CF4-9D7B-21412C232730}"/>
    <cellStyle name="Normal 2 3 5 2 2 2_Exec Drivers" xfId="9093" xr:uid="{0C64D16E-267B-46B6-981A-82D24144A89A}"/>
    <cellStyle name="Normal 2 3 5 2 2 3" xfId="3721" xr:uid="{2D8F357E-786A-4BAD-A6D5-F33C8BDFA176}"/>
    <cellStyle name="Normal 2 3 5 2 2 3 2" xfId="6605" xr:uid="{7FCF1C58-F6F9-4B83-BE45-68433C556BFC}"/>
    <cellStyle name="Normal 2 3 5 2 2 3 2 2" xfId="15247" xr:uid="{E0806A08-AB8D-4570-8B1B-276F78871E25}"/>
    <cellStyle name="Normal 2 3 5 2 2 3 2 2 2" xfId="35615" xr:uid="{901D39DE-41FD-44ED-B605-1903019D2C27}"/>
    <cellStyle name="Normal 2 3 5 2 2 3 2 3" xfId="22034" xr:uid="{84B7AF5E-CCAB-4D98-88C1-BDF3259F178A}"/>
    <cellStyle name="Normal 2 3 5 2 2 3 2 3 2" xfId="42402" xr:uid="{4DC63FE7-A307-4FBE-8754-A6A200F682F8}"/>
    <cellStyle name="Normal 2 3 5 2 2 3 2 4" xfId="28823" xr:uid="{AAC68509-C77D-4D4D-9AB8-4AF99DD1D8B7}"/>
    <cellStyle name="Normal 2 3 5 2 2 3 2 5" xfId="49191" xr:uid="{2E55879D-687F-463F-9399-0455AAE2B6AD}"/>
    <cellStyle name="Normal 2 3 5 2 2 3 3" xfId="12399" xr:uid="{B4F688AE-82E5-482B-B7F2-1E4469E0DD40}"/>
    <cellStyle name="Normal 2 3 5 2 2 3 3 2" xfId="32767" xr:uid="{CC567FE1-2AAD-4FB6-90B1-A8AB249DFFE4}"/>
    <cellStyle name="Normal 2 3 5 2 2 3 4" xfId="19186" xr:uid="{48108B5D-111A-4409-B61E-F5938F6B878A}"/>
    <cellStyle name="Normal 2 3 5 2 2 3 4 2" xfId="39554" xr:uid="{6659BE4D-16B8-4E82-9815-336E95CC2F05}"/>
    <cellStyle name="Normal 2 3 5 2 2 3 5" xfId="25975" xr:uid="{156A559A-EE4E-4A5B-984C-F372BEE93E58}"/>
    <cellStyle name="Normal 2 3 5 2 2 3 6" xfId="46343" xr:uid="{0DF2EA9D-5E8F-4B84-B772-F5CE1AC8F7E9}"/>
    <cellStyle name="Normal 2 3 5 2 2 3_Exec Drivers" xfId="8939" xr:uid="{0BF73D5D-266D-4BC0-9435-58DE9578F8D0}"/>
    <cellStyle name="Normal 2 3 5 2 2 4" xfId="4469" xr:uid="{99F41A4F-ABC3-4B62-9E87-CFCE88DE7F78}"/>
    <cellStyle name="Normal 2 3 5 2 2 4 2" xfId="7317" xr:uid="{A352CB8E-ACD2-4198-ADBA-E6A62C98AAC0}"/>
    <cellStyle name="Normal 2 3 5 2 2 4 2 2" xfId="15959" xr:uid="{9C796206-C353-4ADC-A0DA-4E09646D07F8}"/>
    <cellStyle name="Normal 2 3 5 2 2 4 2 2 2" xfId="36327" xr:uid="{739725D4-B0BC-4CD8-A956-0B78C76DFC24}"/>
    <cellStyle name="Normal 2 3 5 2 2 4 2 3" xfId="22746" xr:uid="{C0C5827D-871A-48D4-84D8-E035EB072996}"/>
    <cellStyle name="Normal 2 3 5 2 2 4 2 3 2" xfId="43114" xr:uid="{2CAEBE01-D017-4FB6-A9C9-34D91706E47A}"/>
    <cellStyle name="Normal 2 3 5 2 2 4 2 4" xfId="29535" xr:uid="{CAFD5305-D36F-4A80-A73D-F3FCFA53960E}"/>
    <cellStyle name="Normal 2 3 5 2 2 4 2 5" xfId="49903" xr:uid="{2EE80265-DBCF-4466-81A0-663D75072358}"/>
    <cellStyle name="Normal 2 3 5 2 2 4 3" xfId="13111" xr:uid="{7DD7B2BF-D46F-4B0D-A9E5-E270BA3F8336}"/>
    <cellStyle name="Normal 2 3 5 2 2 4 3 2" xfId="33479" xr:uid="{B70D203C-F923-41BD-B429-0619C4BF1545}"/>
    <cellStyle name="Normal 2 3 5 2 2 4 4" xfId="19898" xr:uid="{98679DB9-140C-4D4A-B256-5A31A0084433}"/>
    <cellStyle name="Normal 2 3 5 2 2 4 4 2" xfId="40266" xr:uid="{1D701AD1-2606-4846-AD8B-324992ADC451}"/>
    <cellStyle name="Normal 2 3 5 2 2 4 5" xfId="26687" xr:uid="{607F8CDE-234E-4D0C-8631-4C63362E4BE9}"/>
    <cellStyle name="Normal 2 3 5 2 2 4 6" xfId="47055" xr:uid="{B0F7BF28-F471-4F82-8814-29EADC43321D}"/>
    <cellStyle name="Normal 2 3 5 2 2 5" xfId="2973" xr:uid="{C931F2C3-4E7B-46F5-B45A-BFBBD9D8BD01}"/>
    <cellStyle name="Normal 2 3 5 2 2 5 2" xfId="5893" xr:uid="{E7CDC770-CD5B-4D94-AB3F-A13EF8AA6639}"/>
    <cellStyle name="Normal 2 3 5 2 2 5 2 2" xfId="14535" xr:uid="{1E05FE88-8ED4-4630-905B-0292E2B82913}"/>
    <cellStyle name="Normal 2 3 5 2 2 5 2 2 2" xfId="34903" xr:uid="{1720C0A2-EAA4-49ED-8D9A-8583BB3B19C7}"/>
    <cellStyle name="Normal 2 3 5 2 2 5 2 3" xfId="21322" xr:uid="{2747D7B6-CCA4-43E2-9FAD-E41EA8D764CE}"/>
    <cellStyle name="Normal 2 3 5 2 2 5 2 3 2" xfId="41690" xr:uid="{C37E05CB-BF86-4E77-8C44-16CCD605F843}"/>
    <cellStyle name="Normal 2 3 5 2 2 5 2 4" xfId="28111" xr:uid="{8EE2AACF-65D2-4D60-A5F5-B3DD26F347F7}"/>
    <cellStyle name="Normal 2 3 5 2 2 5 2 5" xfId="48479" xr:uid="{9D1517C1-0065-455D-9A85-EC1442CBA303}"/>
    <cellStyle name="Normal 2 3 5 2 2 5 3" xfId="11687" xr:uid="{2FA35B82-48F0-4A26-B9A8-535CCC0A49AC}"/>
    <cellStyle name="Normal 2 3 5 2 2 5 3 2" xfId="32055" xr:uid="{6088327F-97FB-444B-9E9F-F526D72136BE}"/>
    <cellStyle name="Normal 2 3 5 2 2 5 4" xfId="18474" xr:uid="{1D900A1A-B04B-43B3-9402-CFA5DC38935E}"/>
    <cellStyle name="Normal 2 3 5 2 2 5 4 2" xfId="38842" xr:uid="{DD27719A-62E7-4339-9BD5-60B0E8AD56E0}"/>
    <cellStyle name="Normal 2 3 5 2 2 5 5" xfId="25263" xr:uid="{2DAF9EDD-DD21-4AD1-A7F7-079CFDE900FB}"/>
    <cellStyle name="Normal 2 3 5 2 2 5 6" xfId="45631" xr:uid="{537B74D3-3C09-44E3-83F3-84DBEA81FFDE}"/>
    <cellStyle name="Normal 2 3 5 2 2 6" xfId="5181" xr:uid="{6B7E3861-4FF7-4EFC-9CF1-CCFC66033B9D}"/>
    <cellStyle name="Normal 2 3 5 2 2 6 2" xfId="13823" xr:uid="{A9177210-E321-483D-8946-43C0E502DDA0}"/>
    <cellStyle name="Normal 2 3 5 2 2 6 2 2" xfId="34191" xr:uid="{F2E4E87F-D870-4865-8BE2-69D0E49453EF}"/>
    <cellStyle name="Normal 2 3 5 2 2 6 3" xfId="20610" xr:uid="{0B73C47F-9986-4995-8D44-835A59C1D2A7}"/>
    <cellStyle name="Normal 2 3 5 2 2 6 3 2" xfId="40978" xr:uid="{FD6A5B96-9032-44E6-8ED5-D066E7021C7E}"/>
    <cellStyle name="Normal 2 3 5 2 2 6 4" xfId="27399" xr:uid="{831F2A64-F42A-48B7-A626-DB062FE348E8}"/>
    <cellStyle name="Normal 2 3 5 2 2 6 5" xfId="47767" xr:uid="{1D895B98-03AC-4AD6-B516-70CD391C677E}"/>
    <cellStyle name="Normal 2 3 5 2 2 7" xfId="2119" xr:uid="{6C0956DB-96F9-496D-A6B2-42F1EA0CB798}"/>
    <cellStyle name="Normal 2 3 5 2 2 7 2" xfId="10975" xr:uid="{9BD5DA3D-27BC-40E2-9D8B-91E277AADCBC}"/>
    <cellStyle name="Normal 2 3 5 2 2 7 2 2" xfId="31343" xr:uid="{E26F79BA-2E2C-4962-BA4C-F06B70EDE48B}"/>
    <cellStyle name="Normal 2 3 5 2 2 7 3" xfId="17762" xr:uid="{6C8EA0B6-1F2B-4E17-A325-5D2FB80AB12F}"/>
    <cellStyle name="Normal 2 3 5 2 2 7 3 2" xfId="38130" xr:uid="{3374A54C-6361-4722-91C8-80DEF64310F5}"/>
    <cellStyle name="Normal 2 3 5 2 2 7 4" xfId="24551" xr:uid="{E8F6233B-47EB-460A-A011-5F8E8777C286}"/>
    <cellStyle name="Normal 2 3 5 2 2 7 5" xfId="44919" xr:uid="{D7724AF3-7E14-45F2-8FDC-795619356CC9}"/>
    <cellStyle name="Normal 2 3 5 2 2 8" xfId="9960" xr:uid="{776CF102-89C4-4E23-91DD-4588120C31A3}"/>
    <cellStyle name="Normal 2 3 5 2 2 8 2" xfId="30328" xr:uid="{72682ACE-215A-4B95-8643-931DB16F56F4}"/>
    <cellStyle name="Normal 2 3 5 2 2 9" xfId="16748" xr:uid="{050F1D50-8398-4122-81B9-94BB7FCCBB34}"/>
    <cellStyle name="Normal 2 3 5 2 2 9 2" xfId="37116" xr:uid="{DC8F88E2-5B81-4D1E-B108-33CE771CB0F6}"/>
    <cellStyle name="Normal 2 3 5 2 2_Exec Drivers" xfId="2304" xr:uid="{2AB35C42-77EA-4987-8ADB-F332E4A3AAB5}"/>
    <cellStyle name="Normal 2 3 5 2 3" xfId="498" xr:uid="{3745CBDC-0A16-4E72-AD10-81A0F1B6784B}"/>
    <cellStyle name="Normal 2 3 5 2 3 10" xfId="23549" xr:uid="{D048B8EA-B591-4A92-A864-5F33D50C2E07}"/>
    <cellStyle name="Normal 2 3 5 2 3 11" xfId="43917" xr:uid="{3FAD761E-7625-4E02-8709-DDDAFB0A7C08}"/>
    <cellStyle name="Normal 2 3 5 2 3 2" xfId="1639" xr:uid="{40A4B23F-EA11-437E-B47B-CEF5D88A9CD9}"/>
    <cellStyle name="Normal 2 3 5 2 3 2 10" xfId="44499" xr:uid="{263BF40D-4506-4683-AED8-438672690F8E}"/>
    <cellStyle name="Normal 2 3 5 2 3 2 2" xfId="4174" xr:uid="{00745631-0E73-4805-8754-F50B300B3139}"/>
    <cellStyle name="Normal 2 3 5 2 3 2 2 2" xfId="7022" xr:uid="{C6E06F39-CBF4-4CBD-AAF1-9785512F9CAC}"/>
    <cellStyle name="Normal 2 3 5 2 3 2 2 2 2" xfId="15664" xr:uid="{2E679C6C-1BCD-4CAD-8970-9BA8EF1ED16D}"/>
    <cellStyle name="Normal 2 3 5 2 3 2 2 2 2 2" xfId="36032" xr:uid="{4F1F92FA-9641-432E-B23A-FC1D5F63B2C4}"/>
    <cellStyle name="Normal 2 3 5 2 3 2 2 2 3" xfId="22451" xr:uid="{B9E467BC-503D-437B-A60E-7A9954FA8F40}"/>
    <cellStyle name="Normal 2 3 5 2 3 2 2 2 3 2" xfId="42819" xr:uid="{D4A2F30E-95B1-44D8-9213-7C850B4DBB8F}"/>
    <cellStyle name="Normal 2 3 5 2 3 2 2 2 4" xfId="29240" xr:uid="{0551D1C5-F65A-4BA7-A9C2-B4E49E4D9DEB}"/>
    <cellStyle name="Normal 2 3 5 2 3 2 2 2 5" xfId="49608" xr:uid="{21A54D05-D160-4D04-9531-81572A8A07E3}"/>
    <cellStyle name="Normal 2 3 5 2 3 2 2 3" xfId="12816" xr:uid="{39077A53-0B9B-40C0-BAF1-A452A7108FD7}"/>
    <cellStyle name="Normal 2 3 5 2 3 2 2 3 2" xfId="33184" xr:uid="{04E7FDEC-6002-4512-B4DD-589ED12DE37B}"/>
    <cellStyle name="Normal 2 3 5 2 3 2 2 4" xfId="19603" xr:uid="{77632FD3-97FA-4C98-AC6A-E19808CD8910}"/>
    <cellStyle name="Normal 2 3 5 2 3 2 2 4 2" xfId="39971" xr:uid="{A696EB62-2EC7-493D-AFA0-D45D5AA1F8BC}"/>
    <cellStyle name="Normal 2 3 5 2 3 2 2 5" xfId="26392" xr:uid="{CF874FB2-F617-4554-A551-19DDEA61A1E8}"/>
    <cellStyle name="Normal 2 3 5 2 3 2 2 6" xfId="46760" xr:uid="{9C22A226-9C2C-45FE-8E6E-729F19DDD7AD}"/>
    <cellStyle name="Normal 2 3 5 2 3 2 2_Exec Drivers" xfId="8723" xr:uid="{A72E5479-E74B-46B2-AB3A-43C61B015BD0}"/>
    <cellStyle name="Normal 2 3 5 2 3 2 3" xfId="4886" xr:uid="{CEBC8C78-C6C4-4433-86F7-CB65F3E545C4}"/>
    <cellStyle name="Normal 2 3 5 2 3 2 3 2" xfId="7734" xr:uid="{23C4E213-8C85-4AF9-9D2B-F889005311AA}"/>
    <cellStyle name="Normal 2 3 5 2 3 2 3 2 2" xfId="16376" xr:uid="{98416FC2-64BE-4108-B138-03084E46948D}"/>
    <cellStyle name="Normal 2 3 5 2 3 2 3 2 2 2" xfId="36744" xr:uid="{64A9A7E9-551B-4EDF-9FEF-AA314EEE5DC8}"/>
    <cellStyle name="Normal 2 3 5 2 3 2 3 2 3" xfId="23163" xr:uid="{78E3782A-5F93-4A2F-8484-0B8A0563C439}"/>
    <cellStyle name="Normal 2 3 5 2 3 2 3 2 3 2" xfId="43531" xr:uid="{870D8CAE-D732-4A99-8A08-BA2822DB939D}"/>
    <cellStyle name="Normal 2 3 5 2 3 2 3 2 4" xfId="29952" xr:uid="{18DA21A2-F0BF-4FC7-8B05-F083E15F9CF8}"/>
    <cellStyle name="Normal 2 3 5 2 3 2 3 2 5" xfId="50320" xr:uid="{E217C3D0-247C-49E4-9072-143C84AAE0A5}"/>
    <cellStyle name="Normal 2 3 5 2 3 2 3 3" xfId="13528" xr:uid="{27BBDF01-8CF8-4A7F-A123-B9473013EC26}"/>
    <cellStyle name="Normal 2 3 5 2 3 2 3 3 2" xfId="33896" xr:uid="{3B0981E7-E0CA-4087-A610-4FDF6FEEF26B}"/>
    <cellStyle name="Normal 2 3 5 2 3 2 3 4" xfId="20315" xr:uid="{C0BC5D3A-5B42-462C-940D-89DBC7996B67}"/>
    <cellStyle name="Normal 2 3 5 2 3 2 3 4 2" xfId="40683" xr:uid="{66E2986A-8F1E-4376-87E8-171903FA1322}"/>
    <cellStyle name="Normal 2 3 5 2 3 2 3 5" xfId="27104" xr:uid="{8782E33A-A279-40B9-B12D-B279F5D88F76}"/>
    <cellStyle name="Normal 2 3 5 2 3 2 3 6" xfId="47472" xr:uid="{4173F4FB-5D1E-433F-8D55-DCB38E84ECB0}"/>
    <cellStyle name="Normal 2 3 5 2 3 2 4" xfId="3426" xr:uid="{EC50B6B6-D920-4C90-8491-A3B571E51FA7}"/>
    <cellStyle name="Normal 2 3 5 2 3 2 4 2" xfId="6310" xr:uid="{D06A3915-FC3E-4317-91D9-479F7629ED77}"/>
    <cellStyle name="Normal 2 3 5 2 3 2 4 2 2" xfId="14952" xr:uid="{744199FA-1176-400F-B8E7-C7AEF9BDB921}"/>
    <cellStyle name="Normal 2 3 5 2 3 2 4 2 2 2" xfId="35320" xr:uid="{B9BD3D53-FDB3-451A-9D94-1033B3F6FA88}"/>
    <cellStyle name="Normal 2 3 5 2 3 2 4 2 3" xfId="21739" xr:uid="{5670ED69-12BD-495F-99A5-86F7BF6EFAF4}"/>
    <cellStyle name="Normal 2 3 5 2 3 2 4 2 3 2" xfId="42107" xr:uid="{0AD62EF0-3401-45DD-96CA-AFA21B61B973}"/>
    <cellStyle name="Normal 2 3 5 2 3 2 4 2 4" xfId="28528" xr:uid="{836D106E-B79C-4003-841F-162B16E6E4F2}"/>
    <cellStyle name="Normal 2 3 5 2 3 2 4 2 5" xfId="48896" xr:uid="{6F17D213-34B5-44A5-99E5-866A832C40A3}"/>
    <cellStyle name="Normal 2 3 5 2 3 2 4 3" xfId="12104" xr:uid="{74BE109E-928E-4ECE-8A01-B5EAB773B9DB}"/>
    <cellStyle name="Normal 2 3 5 2 3 2 4 3 2" xfId="32472" xr:uid="{824D6407-66B9-4838-8D75-F1FABCAF42A7}"/>
    <cellStyle name="Normal 2 3 5 2 3 2 4 4" xfId="18891" xr:uid="{55024E5A-EEA9-445F-8F6A-5F2C64774C7E}"/>
    <cellStyle name="Normal 2 3 5 2 3 2 4 4 2" xfId="39259" xr:uid="{05CFDAF7-DFC9-4598-80D3-F2B6867424B3}"/>
    <cellStyle name="Normal 2 3 5 2 3 2 4 5" xfId="25680" xr:uid="{50EF569F-4F26-44D1-A2B7-A4AEEFC26798}"/>
    <cellStyle name="Normal 2 3 5 2 3 2 4 6" xfId="46048" xr:uid="{4C55E709-4B59-41CD-9067-FA2E71B2949E}"/>
    <cellStyle name="Normal 2 3 5 2 3 2 5" xfId="5598" xr:uid="{38D14BC8-FBEA-4CF2-B03F-F619BF916B04}"/>
    <cellStyle name="Normal 2 3 5 2 3 2 5 2" xfId="14240" xr:uid="{EF30F497-9CB6-46E8-913D-A6E5A5143BBD}"/>
    <cellStyle name="Normal 2 3 5 2 3 2 5 2 2" xfId="34608" xr:uid="{8DD431C1-B4D0-4468-818A-7FDEB722C79D}"/>
    <cellStyle name="Normal 2 3 5 2 3 2 5 3" xfId="21027" xr:uid="{AD3C19C9-EA15-4567-BBCD-EFD5CB744804}"/>
    <cellStyle name="Normal 2 3 5 2 3 2 5 3 2" xfId="41395" xr:uid="{387EA58E-CF14-4427-A514-B9AC1AFB0401}"/>
    <cellStyle name="Normal 2 3 5 2 3 2 5 4" xfId="27816" xr:uid="{B205792E-1755-401C-84DB-EE07C8EB064B}"/>
    <cellStyle name="Normal 2 3 5 2 3 2 5 5" xfId="48184" xr:uid="{6A09DB52-3DDF-48B3-BCE5-1DC43C32E99D}"/>
    <cellStyle name="Normal 2 3 5 2 3 2 6" xfId="2677" xr:uid="{5ACFDA5B-A575-4C3B-9D6F-D50CFB6B6A43}"/>
    <cellStyle name="Normal 2 3 5 2 3 2 6 2" xfId="11392" xr:uid="{3C9A58CB-E168-4ADD-B6C7-8D8E294FB9D1}"/>
    <cellStyle name="Normal 2 3 5 2 3 2 6 2 2" xfId="31760" xr:uid="{E5E81620-F1D8-46B8-AFC1-1285E7FB81D5}"/>
    <cellStyle name="Normal 2 3 5 2 3 2 6 3" xfId="18179" xr:uid="{3BA1B505-53D0-445D-B8D4-4D701C8BAE83}"/>
    <cellStyle name="Normal 2 3 5 2 3 2 6 3 2" xfId="38547" xr:uid="{5D008474-5559-4087-8138-BE21D6242F34}"/>
    <cellStyle name="Normal 2 3 5 2 3 2 6 4" xfId="24968" xr:uid="{86ACAAEC-B121-437F-923E-1872B3EC2FEE}"/>
    <cellStyle name="Normal 2 3 5 2 3 2 6 5" xfId="45336" xr:uid="{42059918-0B9C-4F18-B553-55C57DCFC06F}"/>
    <cellStyle name="Normal 2 3 5 2 3 2 7" xfId="10555" xr:uid="{5AECF873-F549-45B3-89B0-E851E4907FC7}"/>
    <cellStyle name="Normal 2 3 5 2 3 2 7 2" xfId="30923" xr:uid="{82055352-49CD-43F0-A4C2-30F43713D2B3}"/>
    <cellStyle name="Normal 2 3 5 2 3 2 8" xfId="17342" xr:uid="{B23912CF-1D25-4CF1-A7FB-1D0C6ED03809}"/>
    <cellStyle name="Normal 2 3 5 2 3 2 8 2" xfId="37710" xr:uid="{805386BC-03C2-4FF4-B7D8-52A37C330128}"/>
    <cellStyle name="Normal 2 3 5 2 3 2 9" xfId="24131" xr:uid="{AB2C4A83-92DA-4E99-B4B8-1694074835A5}"/>
    <cellStyle name="Normal 2 3 5 2 3 2_Exec Drivers" xfId="8169" xr:uid="{392D2CF4-D30B-41BA-AB68-F01972ACFC61}"/>
    <cellStyle name="Normal 2 3 5 2 3 3" xfId="3722" xr:uid="{CA742A9B-4A13-4980-8B13-9F39AC8AC8A8}"/>
    <cellStyle name="Normal 2 3 5 2 3 3 2" xfId="6606" xr:uid="{B1DC1A24-D23C-4D14-987D-CB3CF3BDAEB7}"/>
    <cellStyle name="Normal 2 3 5 2 3 3 2 2" xfId="15248" xr:uid="{B85722A8-728E-4190-B7B9-3ABF109806E3}"/>
    <cellStyle name="Normal 2 3 5 2 3 3 2 2 2" xfId="35616" xr:uid="{75635C90-5F78-44DA-A09C-C8C450E61EA8}"/>
    <cellStyle name="Normal 2 3 5 2 3 3 2 3" xfId="22035" xr:uid="{AA908CEB-10C4-4B55-89D8-AF1FA9681A17}"/>
    <cellStyle name="Normal 2 3 5 2 3 3 2 3 2" xfId="42403" xr:uid="{D541D8BF-C988-408C-9ED0-2069221461FF}"/>
    <cellStyle name="Normal 2 3 5 2 3 3 2 4" xfId="28824" xr:uid="{F0E77B94-4D14-4B99-9EAE-F5CFBEDBDE7D}"/>
    <cellStyle name="Normal 2 3 5 2 3 3 2 5" xfId="49192" xr:uid="{A586515E-E68F-4142-8D20-64C559A75CD5}"/>
    <cellStyle name="Normal 2 3 5 2 3 3 3" xfId="12400" xr:uid="{E3123BDD-EB3C-410F-A1AF-89180EE106A1}"/>
    <cellStyle name="Normal 2 3 5 2 3 3 3 2" xfId="32768" xr:uid="{1E056A05-075A-42B3-A62C-B639D61F9325}"/>
    <cellStyle name="Normal 2 3 5 2 3 3 4" xfId="19187" xr:uid="{D05EDB38-88A1-43CE-AB4E-94AB4BB165BC}"/>
    <cellStyle name="Normal 2 3 5 2 3 3 4 2" xfId="39555" xr:uid="{019536CE-1AFA-47AB-8534-466448913218}"/>
    <cellStyle name="Normal 2 3 5 2 3 3 5" xfId="25976" xr:uid="{FC135044-9917-4B5E-8E23-50CBE2202197}"/>
    <cellStyle name="Normal 2 3 5 2 3 3 6" xfId="46344" xr:uid="{4BCCF175-1144-4DE2-9D58-D776D56BA4EC}"/>
    <cellStyle name="Normal 2 3 5 2 3 3_Exec Drivers" xfId="8928" xr:uid="{33D8D623-F633-43EC-81A6-6619FC9B62AD}"/>
    <cellStyle name="Normal 2 3 5 2 3 4" xfId="4470" xr:uid="{738AD175-488B-4F79-9687-65D3C3A3DA47}"/>
    <cellStyle name="Normal 2 3 5 2 3 4 2" xfId="7318" xr:uid="{FCB16A21-84C7-40F7-A1CC-335CA9F769BB}"/>
    <cellStyle name="Normal 2 3 5 2 3 4 2 2" xfId="15960" xr:uid="{F5086AA8-6327-414F-8B49-16636BF290CB}"/>
    <cellStyle name="Normal 2 3 5 2 3 4 2 2 2" xfId="36328" xr:uid="{222259F2-16A5-43EB-A7D4-EEC6191FC2A3}"/>
    <cellStyle name="Normal 2 3 5 2 3 4 2 3" xfId="22747" xr:uid="{CE6FD8CD-21A0-448E-B98C-A6C70DD4B327}"/>
    <cellStyle name="Normal 2 3 5 2 3 4 2 3 2" xfId="43115" xr:uid="{6B285F3B-E3BC-4396-AEA0-FCBDB0C75CCD}"/>
    <cellStyle name="Normal 2 3 5 2 3 4 2 4" xfId="29536" xr:uid="{3BB66A28-ED4F-40BF-A212-5117EC74173D}"/>
    <cellStyle name="Normal 2 3 5 2 3 4 2 5" xfId="49904" xr:uid="{C8A5466C-6338-442C-B5DA-CA5BCF81D45A}"/>
    <cellStyle name="Normal 2 3 5 2 3 4 3" xfId="13112" xr:uid="{710789C2-4E3D-4F98-ABAD-21848DBC545E}"/>
    <cellStyle name="Normal 2 3 5 2 3 4 3 2" xfId="33480" xr:uid="{0A6A9AD8-D69A-4FC3-A84E-2D8CE3B235C1}"/>
    <cellStyle name="Normal 2 3 5 2 3 4 4" xfId="19899" xr:uid="{C2359201-EE9B-4A5D-928B-EF831FC31A2D}"/>
    <cellStyle name="Normal 2 3 5 2 3 4 4 2" xfId="40267" xr:uid="{0968F81E-CE12-4FFC-AEA3-27FCCA528C8F}"/>
    <cellStyle name="Normal 2 3 5 2 3 4 5" xfId="26688" xr:uid="{82EE20A9-DDF5-422B-89F9-240967F0A613}"/>
    <cellStyle name="Normal 2 3 5 2 3 4 6" xfId="47056" xr:uid="{54AEFF7B-313F-48BF-BDA5-48F9B302CB66}"/>
    <cellStyle name="Normal 2 3 5 2 3 5" xfId="2974" xr:uid="{0CF4165B-2E44-4247-965F-B3082A9FEB6C}"/>
    <cellStyle name="Normal 2 3 5 2 3 5 2" xfId="5894" xr:uid="{F7AA9561-422F-4A7D-89E5-CAA65F3256FD}"/>
    <cellStyle name="Normal 2 3 5 2 3 5 2 2" xfId="14536" xr:uid="{B77CB4EE-4B99-4E93-BB07-5C22C146C2A9}"/>
    <cellStyle name="Normal 2 3 5 2 3 5 2 2 2" xfId="34904" xr:uid="{DA2FF8E8-E191-45AB-B297-448EDE9A8A53}"/>
    <cellStyle name="Normal 2 3 5 2 3 5 2 3" xfId="21323" xr:uid="{7FBF1413-5C27-4F80-B0EE-1E116F610B5D}"/>
    <cellStyle name="Normal 2 3 5 2 3 5 2 3 2" xfId="41691" xr:uid="{C9002450-9405-4427-9D0D-71250AE0D702}"/>
    <cellStyle name="Normal 2 3 5 2 3 5 2 4" xfId="28112" xr:uid="{69119BCB-C2F9-4652-939E-4A9EECE5C9B9}"/>
    <cellStyle name="Normal 2 3 5 2 3 5 2 5" xfId="48480" xr:uid="{25363397-4A51-4CD9-91D0-605A38CB4769}"/>
    <cellStyle name="Normal 2 3 5 2 3 5 3" xfId="11688" xr:uid="{4BFE48D2-82B0-41A8-9FC3-7AB12614B82B}"/>
    <cellStyle name="Normal 2 3 5 2 3 5 3 2" xfId="32056" xr:uid="{1EA7BDE5-D448-4F2B-BD97-ABC129CA0D7B}"/>
    <cellStyle name="Normal 2 3 5 2 3 5 4" xfId="18475" xr:uid="{144B0AA1-E8AA-4945-A000-176620FE4D10}"/>
    <cellStyle name="Normal 2 3 5 2 3 5 4 2" xfId="38843" xr:uid="{F734384A-03FA-4320-9823-3A4F6B41694C}"/>
    <cellStyle name="Normal 2 3 5 2 3 5 5" xfId="25264" xr:uid="{D8D0FC0B-AA55-42D1-84A1-4AF6CA595CE0}"/>
    <cellStyle name="Normal 2 3 5 2 3 5 6" xfId="45632" xr:uid="{AC326029-4310-4E42-8E85-3AA1EF983F23}"/>
    <cellStyle name="Normal 2 3 5 2 3 6" xfId="5182" xr:uid="{2106B0A5-BB7B-4702-B040-2E4D482B433E}"/>
    <cellStyle name="Normal 2 3 5 2 3 6 2" xfId="13824" xr:uid="{AE1CCAF9-3D81-4A11-BE29-E3C375CACB01}"/>
    <cellStyle name="Normal 2 3 5 2 3 6 2 2" xfId="34192" xr:uid="{4ACCBF8C-C5C1-4497-8935-A943ACB638BA}"/>
    <cellStyle name="Normal 2 3 5 2 3 6 3" xfId="20611" xr:uid="{0B108907-F3D6-4C4D-AD26-722C41BF2554}"/>
    <cellStyle name="Normal 2 3 5 2 3 6 3 2" xfId="40979" xr:uid="{E1CCF454-0C5B-473F-A54E-9842A25DB248}"/>
    <cellStyle name="Normal 2 3 5 2 3 6 4" xfId="27400" xr:uid="{9164F58B-E23A-4E6C-A367-696181010994}"/>
    <cellStyle name="Normal 2 3 5 2 3 6 5" xfId="47768" xr:uid="{75DBBF88-4177-4781-A7A0-E03BD3514DF2}"/>
    <cellStyle name="Normal 2 3 5 2 3 7" xfId="2120" xr:uid="{560A50BF-52CF-48A6-A764-A6400CC7E1B2}"/>
    <cellStyle name="Normal 2 3 5 2 3 7 2" xfId="10976" xr:uid="{E8A97FAD-BCAD-4D4D-B1B8-C1DB2D090C7A}"/>
    <cellStyle name="Normal 2 3 5 2 3 7 2 2" xfId="31344" xr:uid="{722D6698-B57A-444D-B8D2-37DAE251B2DE}"/>
    <cellStyle name="Normal 2 3 5 2 3 7 3" xfId="17763" xr:uid="{A5BABFEB-4D29-4E04-A693-F737B5CAD813}"/>
    <cellStyle name="Normal 2 3 5 2 3 7 3 2" xfId="38131" xr:uid="{A1A5FEDC-BFB5-4976-AA84-0CC716B4D122}"/>
    <cellStyle name="Normal 2 3 5 2 3 7 4" xfId="24552" xr:uid="{1018FF32-F776-4B0E-9D18-1582F6CF5873}"/>
    <cellStyle name="Normal 2 3 5 2 3 7 5" xfId="44920" xr:uid="{DE04AC49-F839-466D-B952-31C7961CFC07}"/>
    <cellStyle name="Normal 2 3 5 2 3 8" xfId="9972" xr:uid="{5146B7D8-D9DA-4C2F-B06A-4ABE2589797B}"/>
    <cellStyle name="Normal 2 3 5 2 3 8 2" xfId="30340" xr:uid="{6F4373B0-5029-405B-9504-1F05CBD2B34D}"/>
    <cellStyle name="Normal 2 3 5 2 3 9" xfId="16760" xr:uid="{C1EF25CF-11B0-45A0-9573-D9FE4892DF8F}"/>
    <cellStyle name="Normal 2 3 5 2 3 9 2" xfId="37128" xr:uid="{9AFFD34F-FD5F-4BBF-9A62-9604C0017693}"/>
    <cellStyle name="Normal 2 3 5 2 3_Exec Drivers" xfId="8634" xr:uid="{8F3694D4-9DEE-40C2-86AB-B3C706A0926C}"/>
    <cellStyle name="Normal 2 3 5 3" xfId="442" xr:uid="{F3E82255-D18D-48D4-BD0F-228178B70078}"/>
    <cellStyle name="Normal 2 3 5 4" xfId="1402" xr:uid="{E0C27039-315A-4BFE-920E-DEB850D8ABA5}"/>
    <cellStyle name="Normal 2 3 5 4 10" xfId="44262" xr:uid="{E1F56628-DF03-451A-8C75-6A78593DBC70}"/>
    <cellStyle name="Normal 2 3 5 4 2" xfId="4117" xr:uid="{970D00F4-30C3-4797-AAE0-C95F1B0B5FB1}"/>
    <cellStyle name="Normal 2 3 5 4 2 2" xfId="6971" xr:uid="{64BDF956-5327-43F2-B9C0-FF7F989522B0}"/>
    <cellStyle name="Normal 2 3 5 4 2 2 2" xfId="15613" xr:uid="{6F4FA726-A262-4CCE-9E8C-B308099828FB}"/>
    <cellStyle name="Normal 2 3 5 4 2 2 2 2" xfId="35981" xr:uid="{CF8B065A-9225-4F9B-8641-A14DD92B1402}"/>
    <cellStyle name="Normal 2 3 5 4 2 2 3" xfId="22400" xr:uid="{01413FC2-D8B0-47B2-BA7A-78DAD5E50F07}"/>
    <cellStyle name="Normal 2 3 5 4 2 2 3 2" xfId="42768" xr:uid="{39BB9A12-6F1E-40E9-A0F3-9FD5D9EB9F89}"/>
    <cellStyle name="Normal 2 3 5 4 2 2 4" xfId="29189" xr:uid="{09BF4136-623E-4B42-B4ED-D75979745843}"/>
    <cellStyle name="Normal 2 3 5 4 2 2 5" xfId="49557" xr:uid="{C4807277-D74D-4E68-8DB8-8B600570A36B}"/>
    <cellStyle name="Normal 2 3 5 4 2 3" xfId="12765" xr:uid="{736B785C-C2F9-490B-A8CB-E7FE0DC3BA74}"/>
    <cellStyle name="Normal 2 3 5 4 2 3 2" xfId="33133" xr:uid="{FB63ED9C-FFDA-4CA4-A639-C2F2B9EE430D}"/>
    <cellStyle name="Normal 2 3 5 4 2 4" xfId="19552" xr:uid="{6E906DC6-3F35-46B6-8062-BDB2BAD6CE7C}"/>
    <cellStyle name="Normal 2 3 5 4 2 4 2" xfId="39920" xr:uid="{6D0385C7-E788-447F-B763-624010A04A62}"/>
    <cellStyle name="Normal 2 3 5 4 2 5" xfId="26341" xr:uid="{4B198030-5450-45A6-BA54-94C868CB1567}"/>
    <cellStyle name="Normal 2 3 5 4 2 6" xfId="46709" xr:uid="{DF311C25-DF78-447D-B09B-E649D3513758}"/>
    <cellStyle name="Normal 2 3 5 4 2_Exec Drivers" xfId="8172" xr:uid="{D7C351F1-857F-4584-97DA-59249D7B6ECA}"/>
    <cellStyle name="Normal 2 3 5 4 3" xfId="4835" xr:uid="{B53031CE-8ACA-4309-89D4-4A248821ECA5}"/>
    <cellStyle name="Normal 2 3 5 4 3 2" xfId="7683" xr:uid="{B21CF46D-E92B-47D6-9F48-B67F85532F59}"/>
    <cellStyle name="Normal 2 3 5 4 3 2 2" xfId="16325" xr:uid="{E2D11278-5955-4F70-A82C-AF009C9FCFD2}"/>
    <cellStyle name="Normal 2 3 5 4 3 2 2 2" xfId="36693" xr:uid="{41C194DC-6F06-4050-857A-6303873897F4}"/>
    <cellStyle name="Normal 2 3 5 4 3 2 3" xfId="23112" xr:uid="{4329A036-C664-41BC-9E94-081DDF7C30FE}"/>
    <cellStyle name="Normal 2 3 5 4 3 2 3 2" xfId="43480" xr:uid="{1DADD004-BF25-47DD-972B-B3EA2F6F0497}"/>
    <cellStyle name="Normal 2 3 5 4 3 2 4" xfId="29901" xr:uid="{6CD30BE0-CAF0-4873-96AF-5ACFBDB65105}"/>
    <cellStyle name="Normal 2 3 5 4 3 2 5" xfId="50269" xr:uid="{83A5739C-531E-486E-96FA-930905A93569}"/>
    <cellStyle name="Normal 2 3 5 4 3 3" xfId="13477" xr:uid="{035433FC-8F74-4143-BF65-5775174D3B35}"/>
    <cellStyle name="Normal 2 3 5 4 3 3 2" xfId="33845" xr:uid="{ADFD9581-CFB0-4E6C-B345-0CDA475A440E}"/>
    <cellStyle name="Normal 2 3 5 4 3 4" xfId="20264" xr:uid="{C79D9C18-B5F6-443F-90F2-D9C570C25D7D}"/>
    <cellStyle name="Normal 2 3 5 4 3 4 2" xfId="40632" xr:uid="{6160D101-045F-4185-A715-AD40A0270DEE}"/>
    <cellStyle name="Normal 2 3 5 4 3 5" xfId="27053" xr:uid="{89344224-960C-42B0-919B-39A4DD20190B}"/>
    <cellStyle name="Normal 2 3 5 4 3 6" xfId="47421" xr:uid="{847772EA-6BCB-4EAA-A319-4362DB2BEEF7}"/>
    <cellStyle name="Normal 2 3 5 4 4" xfId="3369" xr:uid="{D0CD9243-1DC3-4521-ADA7-1D5E2509BC18}"/>
    <cellStyle name="Normal 2 3 5 4 4 2" xfId="6259" xr:uid="{2AF9041B-5567-4BC8-82EF-B76D214BA3AA}"/>
    <cellStyle name="Normal 2 3 5 4 4 2 2" xfId="14901" xr:uid="{3235FBC1-5C8A-4F03-A1DE-F05204F6EACC}"/>
    <cellStyle name="Normal 2 3 5 4 4 2 2 2" xfId="35269" xr:uid="{B363DE4F-2CC8-4C20-91D5-900994081B69}"/>
    <cellStyle name="Normal 2 3 5 4 4 2 3" xfId="21688" xr:uid="{708AFF2E-184A-4A0D-90B5-386BB1CB1AD7}"/>
    <cellStyle name="Normal 2 3 5 4 4 2 3 2" xfId="42056" xr:uid="{647298BD-D4F7-49D7-BF73-DC58573E676B}"/>
    <cellStyle name="Normal 2 3 5 4 4 2 4" xfId="28477" xr:uid="{FFAC87E5-FABF-4C14-9D79-BFE5DED231A9}"/>
    <cellStyle name="Normal 2 3 5 4 4 2 5" xfId="48845" xr:uid="{7639CE03-475A-4D62-973B-22EC4A6E43B2}"/>
    <cellStyle name="Normal 2 3 5 4 4 3" xfId="12053" xr:uid="{699CADB1-22AE-4CC6-BEAA-1713205EE186}"/>
    <cellStyle name="Normal 2 3 5 4 4 3 2" xfId="32421" xr:uid="{205AED13-A720-4590-98CC-270C128B71F7}"/>
    <cellStyle name="Normal 2 3 5 4 4 4" xfId="18840" xr:uid="{E3DC0189-53A3-4B0F-9AD4-8B611C8843F3}"/>
    <cellStyle name="Normal 2 3 5 4 4 4 2" xfId="39208" xr:uid="{36DED1BC-CDEB-4432-A2F1-3AE6ED8B1FF5}"/>
    <cellStyle name="Normal 2 3 5 4 4 5" xfId="25629" xr:uid="{4D0749E0-1707-4155-982D-37C0D2C2186F}"/>
    <cellStyle name="Normal 2 3 5 4 4 6" xfId="45997" xr:uid="{EEDA3ACC-15EE-4289-8B8D-3098713C9BB6}"/>
    <cellStyle name="Normal 2 3 5 4 5" xfId="5547" xr:uid="{6D7E0114-D2AF-4C23-A408-1F25A0D49B4E}"/>
    <cellStyle name="Normal 2 3 5 4 5 2" xfId="14189" xr:uid="{9A12A40C-3060-49CE-9FCA-E81D11EC6DB8}"/>
    <cellStyle name="Normal 2 3 5 4 5 2 2" xfId="34557" xr:uid="{45077BAB-0B97-4428-84FF-1CF88278C118}"/>
    <cellStyle name="Normal 2 3 5 4 5 3" xfId="20976" xr:uid="{3E1D1A25-024F-4F80-BEDE-9485179BDE5F}"/>
    <cellStyle name="Normal 2 3 5 4 5 3 2" xfId="41344" xr:uid="{2E7BA22B-4B87-4802-BF0C-B5BC69A3FF30}"/>
    <cellStyle name="Normal 2 3 5 4 5 4" xfId="27765" xr:uid="{DEF61562-77BE-4669-8CAC-59A3BC49F83E}"/>
    <cellStyle name="Normal 2 3 5 4 5 5" xfId="48133" xr:uid="{1A437285-FCFF-4B5F-8F40-4A483FC36E80}"/>
    <cellStyle name="Normal 2 3 5 4 6" xfId="2620" xr:uid="{5538B2FB-2DF9-4274-8D11-B8F25E551B9A}"/>
    <cellStyle name="Normal 2 3 5 4 6 2" xfId="11341" xr:uid="{B7939115-AB44-4A0A-B319-F06AF09582AC}"/>
    <cellStyle name="Normal 2 3 5 4 6 2 2" xfId="31709" xr:uid="{912FDFA9-60BC-4C7D-9607-B7D6B317281E}"/>
    <cellStyle name="Normal 2 3 5 4 6 3" xfId="18128" xr:uid="{390BF24C-AB62-480D-B8D7-980AB2594AE8}"/>
    <cellStyle name="Normal 2 3 5 4 6 3 2" xfId="38496" xr:uid="{E2A941DE-312A-407F-84F1-AAAA9B47DCF6}"/>
    <cellStyle name="Normal 2 3 5 4 6 4" xfId="24917" xr:uid="{17C963E5-A392-4697-B282-63A9B1B0ACD9}"/>
    <cellStyle name="Normal 2 3 5 4 6 5" xfId="45285" xr:uid="{04A27B92-89B5-4503-8169-A40DFEDF7D27}"/>
    <cellStyle name="Normal 2 3 5 4 7" xfId="10318" xr:uid="{D89DF376-201B-4E22-8BE1-D4B77526E87C}"/>
    <cellStyle name="Normal 2 3 5 4 7 2" xfId="30686" xr:uid="{E1850FAC-7D41-486A-838F-0A5A611D6F43}"/>
    <cellStyle name="Normal 2 3 5 4 8" xfId="17105" xr:uid="{524B2C0C-AD2E-4807-8680-A04A47DAB746}"/>
    <cellStyle name="Normal 2 3 5 4 8 2" xfId="37473" xr:uid="{DA9F7FBA-7591-4FB7-B9B1-7BC4AB9FCA55}"/>
    <cellStyle name="Normal 2 3 5 4 9" xfId="23894" xr:uid="{F15436D7-6885-4F74-8CB1-CA8E3DB8A639}"/>
    <cellStyle name="Normal 2 3 5 4_Exec Drivers" xfId="9001" xr:uid="{E8812B33-0157-40F2-8249-87B16F989D90}"/>
    <cellStyle name="Normal 2 3 5 5" xfId="3720" xr:uid="{1DACD18F-981F-4F47-83CB-689CEFCB6358}"/>
    <cellStyle name="Normal 2 3 5 5 2" xfId="6604" xr:uid="{C42263F9-0EC8-47A7-9DB8-97ABBAFC2385}"/>
    <cellStyle name="Normal 2 3 5 5 2 2" xfId="15246" xr:uid="{03755F11-AF53-4EB8-BDA1-7E52FC0623F9}"/>
    <cellStyle name="Normal 2 3 5 5 2 2 2" xfId="35614" xr:uid="{C501A62C-B1C9-4A57-A79D-FFB9C94BEFE4}"/>
    <cellStyle name="Normal 2 3 5 5 2 3" xfId="22033" xr:uid="{7B60DBF5-C4C3-456E-BC8A-B83CAFDED814}"/>
    <cellStyle name="Normal 2 3 5 5 2 3 2" xfId="42401" xr:uid="{39A085BF-BB3D-4811-8475-734ECD836035}"/>
    <cellStyle name="Normal 2 3 5 5 2 4" xfId="28822" xr:uid="{0F329E6A-769A-4470-BA23-E2B9D1DA05B4}"/>
    <cellStyle name="Normal 2 3 5 5 2 5" xfId="49190" xr:uid="{8ACD5BCD-84CA-4E84-A003-4332C60A4731}"/>
    <cellStyle name="Normal 2 3 5 5 3" xfId="12398" xr:uid="{A5CE421A-8543-493B-A681-91DC586977E4}"/>
    <cellStyle name="Normal 2 3 5 5 3 2" xfId="32766" xr:uid="{263F38E1-EB10-4E38-B4C3-6532EECECBBE}"/>
    <cellStyle name="Normal 2 3 5 5 4" xfId="19185" xr:uid="{C96E7FE9-ED79-4D34-9416-F3C5D4365040}"/>
    <cellStyle name="Normal 2 3 5 5 4 2" xfId="39553" xr:uid="{8BF2688A-F25E-43BD-8991-DCF8545292C6}"/>
    <cellStyle name="Normal 2 3 5 5 5" xfId="25974" xr:uid="{01D60798-7C31-4506-9A2D-776D17F6FA4D}"/>
    <cellStyle name="Normal 2 3 5 5 6" xfId="46342" xr:uid="{040E5F88-F8AE-4637-99AD-76CA6FAC2E99}"/>
    <cellStyle name="Normal 2 3 5 5_Exec Drivers" xfId="8278" xr:uid="{34EB48B9-0E74-4F99-9EF8-24A57A86BFE8}"/>
    <cellStyle name="Normal 2 3 5 6" xfId="4468" xr:uid="{19667CF2-8FBB-4BD5-B256-AF446D9E29FC}"/>
    <cellStyle name="Normal 2 3 5 6 2" xfId="7316" xr:uid="{5A75A3C6-4162-4B1A-91C5-3528DBF0E67C}"/>
    <cellStyle name="Normal 2 3 5 6 2 2" xfId="15958" xr:uid="{8910B3BE-CDE1-4008-8E1B-EEAC3499F3CE}"/>
    <cellStyle name="Normal 2 3 5 6 2 2 2" xfId="36326" xr:uid="{FDCD1B0B-5924-4356-9EB4-CA944F0D0FAF}"/>
    <cellStyle name="Normal 2 3 5 6 2 3" xfId="22745" xr:uid="{325C470C-B133-4989-B5F4-DED78EDCB4FB}"/>
    <cellStyle name="Normal 2 3 5 6 2 3 2" xfId="43113" xr:uid="{F52B8548-CB6D-43AA-A84E-B6840E9F0543}"/>
    <cellStyle name="Normal 2 3 5 6 2 4" xfId="29534" xr:uid="{776C9708-E5A2-4C51-8150-4B29CD3EECF2}"/>
    <cellStyle name="Normal 2 3 5 6 2 5" xfId="49902" xr:uid="{AA2F2EFD-340F-4A07-84EF-398545F9AB1F}"/>
    <cellStyle name="Normal 2 3 5 6 3" xfId="13110" xr:uid="{16238B96-DDA3-488A-8331-778194CFE046}"/>
    <cellStyle name="Normal 2 3 5 6 3 2" xfId="33478" xr:uid="{4E166CC9-B0F9-45A8-B975-F0D914061E84}"/>
    <cellStyle name="Normal 2 3 5 6 4" xfId="19897" xr:uid="{BD86D568-6987-4ECA-AF61-BFD331B52289}"/>
    <cellStyle name="Normal 2 3 5 6 4 2" xfId="40265" xr:uid="{48B1786D-1FE3-415A-9C81-FF2123E67645}"/>
    <cellStyle name="Normal 2 3 5 6 5" xfId="26686" xr:uid="{0A7E55AC-4720-4797-9FD4-532DE17151E7}"/>
    <cellStyle name="Normal 2 3 5 6 6" xfId="47054" xr:uid="{973E4B50-D786-4396-9FD2-9441955EFF88}"/>
    <cellStyle name="Normal 2 3 5 7" xfId="2972" xr:uid="{6C8564A9-167D-42FF-9FBB-9A2DCE4F46EB}"/>
    <cellStyle name="Normal 2 3 5 7 2" xfId="5892" xr:uid="{A4C38A6A-22AC-496B-839F-FA21AD4A1E41}"/>
    <cellStyle name="Normal 2 3 5 7 2 2" xfId="14534" xr:uid="{B80A1C72-C02E-425C-B499-3D472CC5DEC8}"/>
    <cellStyle name="Normal 2 3 5 7 2 2 2" xfId="34902" xr:uid="{965D32B5-F7D3-4060-A88D-617E7E8F1D2F}"/>
    <cellStyle name="Normal 2 3 5 7 2 3" xfId="21321" xr:uid="{62D45CBC-5E8D-4E30-B6DA-085CCCC7EE6C}"/>
    <cellStyle name="Normal 2 3 5 7 2 3 2" xfId="41689" xr:uid="{CE386E35-9F4C-434D-8001-8159D4E3AA7F}"/>
    <cellStyle name="Normal 2 3 5 7 2 4" xfId="28110" xr:uid="{2995A196-D3E6-4EB1-A247-673F67BFF5D6}"/>
    <cellStyle name="Normal 2 3 5 7 2 5" xfId="48478" xr:uid="{B8893F2A-515A-4108-A27A-7597A7FB3658}"/>
    <cellStyle name="Normal 2 3 5 7 3" xfId="11686" xr:uid="{580546E9-0292-48D6-9BC6-6BBB7F0ADC03}"/>
    <cellStyle name="Normal 2 3 5 7 3 2" xfId="32054" xr:uid="{94749836-A4AE-4DD0-BB5C-D1C7542E9410}"/>
    <cellStyle name="Normal 2 3 5 7 4" xfId="18473" xr:uid="{D8A326AF-31DE-4E01-909F-5F69EAFF8480}"/>
    <cellStyle name="Normal 2 3 5 7 4 2" xfId="38841" xr:uid="{4D23242A-C547-4602-964E-2BA255092206}"/>
    <cellStyle name="Normal 2 3 5 7 5" xfId="25262" xr:uid="{C456070E-8604-43DA-BE57-50FC531C7D69}"/>
    <cellStyle name="Normal 2 3 5 7 6" xfId="45630" xr:uid="{03174B50-87ED-444A-831E-9C039F915B84}"/>
    <cellStyle name="Normal 2 3 5 8" xfId="5180" xr:uid="{FFA38EA9-97C4-4D1B-9F72-A51590471607}"/>
    <cellStyle name="Normal 2 3 5 8 2" xfId="13822" xr:uid="{3BEDB513-E6B5-4C7F-ADB7-00ED0CA212E7}"/>
    <cellStyle name="Normal 2 3 5 8 2 2" xfId="34190" xr:uid="{92A1B04B-9C8A-45B2-BB3C-3E996BA70630}"/>
    <cellStyle name="Normal 2 3 5 8 3" xfId="20609" xr:uid="{A1EE01B0-3DF4-464F-9C2F-EF4C5F069A11}"/>
    <cellStyle name="Normal 2 3 5 8 3 2" xfId="40977" xr:uid="{6557DA90-3CC3-4F9A-AE49-1D5B5E8B574F}"/>
    <cellStyle name="Normal 2 3 5 8 4" xfId="27398" xr:uid="{7EA4DB70-23EB-4F9B-9B2F-9C5FC97579A8}"/>
    <cellStyle name="Normal 2 3 5 8 5" xfId="47766" xr:uid="{335FE11B-9E04-47D0-9BD3-B196A4295217}"/>
    <cellStyle name="Normal 2 3 5 9" xfId="2118" xr:uid="{4172FEBE-9CB3-49E2-9A2C-EC435BADA825}"/>
    <cellStyle name="Normal 2 3 5 9 2" xfId="10974" xr:uid="{B0736CB5-DE98-4A7E-BC60-7B443AD2603B}"/>
    <cellStyle name="Normal 2 3 5 9 2 2" xfId="31342" xr:uid="{5C4D4B65-1A36-440B-B28A-3E6DE46AABE5}"/>
    <cellStyle name="Normal 2 3 5 9 3" xfId="17761" xr:uid="{2DD0622E-E586-4290-8DE0-2AD472536EBB}"/>
    <cellStyle name="Normal 2 3 5 9 3 2" xfId="38129" xr:uid="{2AC9E12A-8A33-4ADE-89E9-924EDFFD4022}"/>
    <cellStyle name="Normal 2 3 5 9 4" xfId="24550" xr:uid="{38AD0720-841D-40AE-8FB2-C02ED5BC15F5}"/>
    <cellStyle name="Normal 2 3 5 9 5" xfId="44918" xr:uid="{659858D0-8336-4E3B-BEBC-D5D247A08399}"/>
    <cellStyle name="Normal 2 3 5_Exec Drivers" xfId="8813" xr:uid="{7D79517A-4311-4856-ACA8-F36DA5890ABE}"/>
    <cellStyle name="Normal 2 3 6" xfId="81" xr:uid="{7A628225-8B86-4C49-BE82-2625DAE1B697}"/>
    <cellStyle name="Normal 2 3 6 10" xfId="23328" xr:uid="{2946DA8F-22C2-449D-81C6-73AF0039548B}"/>
    <cellStyle name="Normal 2 3 6 11" xfId="43696" xr:uid="{F2AFB068-D2F1-4CEE-8CB9-49532FFB23E5}"/>
    <cellStyle name="Normal 2 3 6 2" xfId="1419" xr:uid="{B9817B38-C02A-4C73-8507-AB1F61E80AFB}"/>
    <cellStyle name="Normal 2 3 6 2 10" xfId="44279" xr:uid="{123ED99F-D70B-424F-8F4B-5FF7316A51B6}"/>
    <cellStyle name="Normal 2 3 6 2 2" xfId="4100" xr:uid="{2D676FDE-129B-47D7-B74E-EF09DE495B37}"/>
    <cellStyle name="Normal 2 3 6 2 2 2" xfId="6954" xr:uid="{48C05087-C0DA-4854-BA21-DE7FC795056B}"/>
    <cellStyle name="Normal 2 3 6 2 2 2 2" xfId="15596" xr:uid="{E3827ED3-2251-4D1B-A051-9290CE8507DF}"/>
    <cellStyle name="Normal 2 3 6 2 2 2 2 2" xfId="35964" xr:uid="{776DC015-0A72-4D13-BEBC-FC28AC80FED3}"/>
    <cellStyle name="Normal 2 3 6 2 2 2 3" xfId="22383" xr:uid="{C8D8F745-B4EE-4E36-954A-F9E3BF7CFCFF}"/>
    <cellStyle name="Normal 2 3 6 2 2 2 3 2" xfId="42751" xr:uid="{2BA2D5F1-FFB8-402C-8AA1-119FCAF2C0AA}"/>
    <cellStyle name="Normal 2 3 6 2 2 2 4" xfId="29172" xr:uid="{2E740A6B-331E-46A2-90C6-6802A7C811C3}"/>
    <cellStyle name="Normal 2 3 6 2 2 2 5" xfId="49540" xr:uid="{DAA61A0E-C162-4F06-98B5-6B62EDAA472E}"/>
    <cellStyle name="Normal 2 3 6 2 2 3" xfId="12748" xr:uid="{B3B03384-38C2-4AF0-8410-5A225B34ACB0}"/>
    <cellStyle name="Normal 2 3 6 2 2 3 2" xfId="33116" xr:uid="{57689907-2B5C-4B5C-B7E8-BF872FBCDEAE}"/>
    <cellStyle name="Normal 2 3 6 2 2 4" xfId="19535" xr:uid="{583A2814-DB97-44D6-A055-FEF2B6B33DC3}"/>
    <cellStyle name="Normal 2 3 6 2 2 4 2" xfId="39903" xr:uid="{1CA4CF52-7939-4B88-BD99-2962E3D2EA82}"/>
    <cellStyle name="Normal 2 3 6 2 2 5" xfId="26324" xr:uid="{3EAEE34E-3626-4497-95CF-1D5628D4C303}"/>
    <cellStyle name="Normal 2 3 6 2 2 6" xfId="46692" xr:uid="{7235D383-1712-4CB8-9BF1-55CD638DC670}"/>
    <cellStyle name="Normal 2 3 6 2 2_Exec Drivers" xfId="9083" xr:uid="{1A6D9634-60ED-4781-BC6B-1CC9D5206B83}"/>
    <cellStyle name="Normal 2 3 6 2 3" xfId="4818" xr:uid="{42C7E5DC-339E-4902-8809-5D711D480211}"/>
    <cellStyle name="Normal 2 3 6 2 3 2" xfId="7666" xr:uid="{5BC4C2A2-16E1-4289-B282-65DDEF64AA45}"/>
    <cellStyle name="Normal 2 3 6 2 3 2 2" xfId="16308" xr:uid="{46269923-7467-4354-A7E6-152DC752CCFE}"/>
    <cellStyle name="Normal 2 3 6 2 3 2 2 2" xfId="36676" xr:uid="{FEDD457A-FE70-4E82-B8EA-A03FBF87C6D1}"/>
    <cellStyle name="Normal 2 3 6 2 3 2 3" xfId="23095" xr:uid="{7234ED45-10F9-4441-A88A-4942243713F8}"/>
    <cellStyle name="Normal 2 3 6 2 3 2 3 2" xfId="43463" xr:uid="{05E24886-6985-420E-823B-054BCFB08ACC}"/>
    <cellStyle name="Normal 2 3 6 2 3 2 4" xfId="29884" xr:uid="{D99C878D-4051-4BD7-93DA-4FB1BC1849A1}"/>
    <cellStyle name="Normal 2 3 6 2 3 2 5" xfId="50252" xr:uid="{9A9E0C10-399A-43D1-B943-5D8921297FD0}"/>
    <cellStyle name="Normal 2 3 6 2 3 3" xfId="13460" xr:uid="{BD8D59E0-D07B-4DAA-A599-966F10C89170}"/>
    <cellStyle name="Normal 2 3 6 2 3 3 2" xfId="33828" xr:uid="{892C7524-F007-4D34-B960-F08397B33A68}"/>
    <cellStyle name="Normal 2 3 6 2 3 4" xfId="20247" xr:uid="{E7BF36D7-A3F5-41D8-98F9-2257EF9C83D3}"/>
    <cellStyle name="Normal 2 3 6 2 3 4 2" xfId="40615" xr:uid="{E3B55DA0-2134-437B-94D6-A84D38B6FE87}"/>
    <cellStyle name="Normal 2 3 6 2 3 5" xfId="27036" xr:uid="{83112BD4-17AE-4EC2-B665-A6D40EC2AEDD}"/>
    <cellStyle name="Normal 2 3 6 2 3 6" xfId="47404" xr:uid="{A3ABFBD3-3A89-4382-9D87-67ADD4DC721A}"/>
    <cellStyle name="Normal 2 3 6 2 4" xfId="3352" xr:uid="{F9C8EAE0-8FE6-482B-9D3A-CC8B16FAF12C}"/>
    <cellStyle name="Normal 2 3 6 2 4 2" xfId="6242" xr:uid="{44CE0B5C-5788-4EA9-A674-C2112FB72E67}"/>
    <cellStyle name="Normal 2 3 6 2 4 2 2" xfId="14884" xr:uid="{B8320CF8-A817-4A02-9051-41A00FBE60B0}"/>
    <cellStyle name="Normal 2 3 6 2 4 2 2 2" xfId="35252" xr:uid="{2B9D52BF-A97D-4961-BC28-023418EEDBE5}"/>
    <cellStyle name="Normal 2 3 6 2 4 2 3" xfId="21671" xr:uid="{C1B319A2-F2C2-4708-AD7B-89E894E08B46}"/>
    <cellStyle name="Normal 2 3 6 2 4 2 3 2" xfId="42039" xr:uid="{3AD5BE9B-9CFB-43DA-9B76-40D68D459CEA}"/>
    <cellStyle name="Normal 2 3 6 2 4 2 4" xfId="28460" xr:uid="{9C77D73F-6227-4FAD-B550-E2C7482ADF5C}"/>
    <cellStyle name="Normal 2 3 6 2 4 2 5" xfId="48828" xr:uid="{64CD4743-C3D9-45A1-BB03-EF027185AB2E}"/>
    <cellStyle name="Normal 2 3 6 2 4 3" xfId="12036" xr:uid="{1A8F9C5F-EE02-4CE7-8E5B-3463696B0C2B}"/>
    <cellStyle name="Normal 2 3 6 2 4 3 2" xfId="32404" xr:uid="{754F1B69-9698-4A86-96BD-C1A491CA3029}"/>
    <cellStyle name="Normal 2 3 6 2 4 4" xfId="18823" xr:uid="{2790F08D-F383-4449-85B1-3BC8F29C0E16}"/>
    <cellStyle name="Normal 2 3 6 2 4 4 2" xfId="39191" xr:uid="{F4D65204-5B55-4C80-A689-91665B37CB3C}"/>
    <cellStyle name="Normal 2 3 6 2 4 5" xfId="25612" xr:uid="{F2B76D82-516B-473F-AF3B-6D2776F91F86}"/>
    <cellStyle name="Normal 2 3 6 2 4 6" xfId="45980" xr:uid="{32DA1D8C-5EFD-4D67-8C01-92250B553059}"/>
    <cellStyle name="Normal 2 3 6 2 5" xfId="5530" xr:uid="{265D084B-4BAB-4148-8925-DE50ED2DC2F5}"/>
    <cellStyle name="Normal 2 3 6 2 5 2" xfId="14172" xr:uid="{1C78932B-E48E-434B-B431-13E74C98FF6E}"/>
    <cellStyle name="Normal 2 3 6 2 5 2 2" xfId="34540" xr:uid="{B950B9A5-DCFC-4D39-8089-7A17F1FD5FDA}"/>
    <cellStyle name="Normal 2 3 6 2 5 3" xfId="20959" xr:uid="{7472AC83-64DC-4603-A22B-D22CA4F62E22}"/>
    <cellStyle name="Normal 2 3 6 2 5 3 2" xfId="41327" xr:uid="{1E2FC8A3-CB92-468E-8C50-E2F9AC0F3F5E}"/>
    <cellStyle name="Normal 2 3 6 2 5 4" xfId="27748" xr:uid="{D895B679-9C40-4D91-984A-AB3F07EDC195}"/>
    <cellStyle name="Normal 2 3 6 2 5 5" xfId="48116" xr:uid="{BA56D07B-E256-400C-ABC2-E8B883D214DF}"/>
    <cellStyle name="Normal 2 3 6 2 6" xfId="2603" xr:uid="{51A7CE96-6BEC-41C6-AC1D-3660BD3A90F3}"/>
    <cellStyle name="Normal 2 3 6 2 6 2" xfId="11324" xr:uid="{B674C6C9-C9F2-4604-894B-DEFBB612021E}"/>
    <cellStyle name="Normal 2 3 6 2 6 2 2" xfId="31692" xr:uid="{59645CEA-DAA4-4782-A104-3BDED3A21BF5}"/>
    <cellStyle name="Normal 2 3 6 2 6 3" xfId="18111" xr:uid="{618CD6C2-6136-4F68-B3F6-D245A6A4EDCA}"/>
    <cellStyle name="Normal 2 3 6 2 6 3 2" xfId="38479" xr:uid="{40AD47D6-73CD-402B-9864-4FD6332F92C4}"/>
    <cellStyle name="Normal 2 3 6 2 6 4" xfId="24900" xr:uid="{254C6EAB-B9BF-482F-A1DE-F31EE99A4FCB}"/>
    <cellStyle name="Normal 2 3 6 2 6 5" xfId="45268" xr:uid="{13353005-E943-4277-97C2-040C3A81BDDE}"/>
    <cellStyle name="Normal 2 3 6 2 7" xfId="10335" xr:uid="{5547DDEC-8D66-4AEC-B4FB-EF62780D21C9}"/>
    <cellStyle name="Normal 2 3 6 2 7 2" xfId="30703" xr:uid="{241E6D53-75CF-479A-AB3F-31AF098DF74F}"/>
    <cellStyle name="Normal 2 3 6 2 8" xfId="17122" xr:uid="{3EFFA6FB-4AB6-4D41-8183-3AC92E1DFE5C}"/>
    <cellStyle name="Normal 2 3 6 2 8 2" xfId="37490" xr:uid="{95901D0F-2EC2-4FA5-92D4-F37518A13F90}"/>
    <cellStyle name="Normal 2 3 6 2 9" xfId="23911" xr:uid="{2ABA3C75-D468-4DDB-AF1C-F8C339ABF588}"/>
    <cellStyle name="Normal 2 3 6 2_Exec Drivers" xfId="8762" xr:uid="{9B3A8D34-C2AA-4143-9557-A16D10ABA395}"/>
    <cellStyle name="Normal 2 3 6 3" xfId="3723" xr:uid="{812141E1-B430-4325-87D1-185B677EA88F}"/>
    <cellStyle name="Normal 2 3 6 3 2" xfId="6607" xr:uid="{BC40F01C-2A14-466E-8403-424D4FFEE084}"/>
    <cellStyle name="Normal 2 3 6 3 2 2" xfId="15249" xr:uid="{61F1B796-A4EE-41B1-8221-AD233A51D940}"/>
    <cellStyle name="Normal 2 3 6 3 2 2 2" xfId="35617" xr:uid="{033A8990-1225-4E12-ACFC-F6993BD0543F}"/>
    <cellStyle name="Normal 2 3 6 3 2 3" xfId="22036" xr:uid="{35B708A5-54BC-441D-B281-5C1FD40FE40E}"/>
    <cellStyle name="Normal 2 3 6 3 2 3 2" xfId="42404" xr:uid="{2619DC56-4CFA-4176-9DA5-B7176572CB01}"/>
    <cellStyle name="Normal 2 3 6 3 2 4" xfId="28825" xr:uid="{C953AFE7-198A-4BC5-A3D6-2C5DAF6B7E58}"/>
    <cellStyle name="Normal 2 3 6 3 2 5" xfId="49193" xr:uid="{8CAD99F8-6AD3-4866-BE0A-320AD43B2C40}"/>
    <cellStyle name="Normal 2 3 6 3 3" xfId="12401" xr:uid="{C53B1F7F-475A-4FA6-BAA9-6589C7099E14}"/>
    <cellStyle name="Normal 2 3 6 3 3 2" xfId="32769" xr:uid="{8414485A-E268-424F-A329-921E6F9D669E}"/>
    <cellStyle name="Normal 2 3 6 3 4" xfId="19188" xr:uid="{571AA8D1-0E67-46E1-AAB8-853752287907}"/>
    <cellStyle name="Normal 2 3 6 3 4 2" xfId="39556" xr:uid="{716B18F4-CD4A-458F-82F7-F2A307320ACE}"/>
    <cellStyle name="Normal 2 3 6 3 5" xfId="25977" xr:uid="{C23898C0-F83C-43B1-B79E-B32EF6075C2D}"/>
    <cellStyle name="Normal 2 3 6 3 6" xfId="46345" xr:uid="{FCB856CE-4984-424C-B912-03971BC3DABA}"/>
    <cellStyle name="Normal 2 3 6 3_Exec Drivers" xfId="8719" xr:uid="{84E5067A-7229-488B-97FF-A572F0433A61}"/>
    <cellStyle name="Normal 2 3 6 4" xfId="4471" xr:uid="{FC387529-B065-4C63-B9EA-7E6AE76B65EB}"/>
    <cellStyle name="Normal 2 3 6 4 2" xfId="7319" xr:uid="{AB61CC6C-1B99-41C1-8FED-6D65F59F9D8D}"/>
    <cellStyle name="Normal 2 3 6 4 2 2" xfId="15961" xr:uid="{FA6631E4-090A-434E-8D2E-6C3D38D90CF1}"/>
    <cellStyle name="Normal 2 3 6 4 2 2 2" xfId="36329" xr:uid="{6F5D70AC-4898-4648-A0FC-45C9179E6161}"/>
    <cellStyle name="Normal 2 3 6 4 2 3" xfId="22748" xr:uid="{761EAEE9-D59D-4C2E-A119-4240A6C52611}"/>
    <cellStyle name="Normal 2 3 6 4 2 3 2" xfId="43116" xr:uid="{4D3D37DC-B3FE-411A-8519-B02B327D542A}"/>
    <cellStyle name="Normal 2 3 6 4 2 4" xfId="29537" xr:uid="{10B948F9-6DDA-4DD0-B366-B259E6DB96ED}"/>
    <cellStyle name="Normal 2 3 6 4 2 5" xfId="49905" xr:uid="{F26F8127-20BF-45ED-98C3-2DE4B33B0DD0}"/>
    <cellStyle name="Normal 2 3 6 4 3" xfId="13113" xr:uid="{61F73162-2459-462F-96EA-FE0092484DA0}"/>
    <cellStyle name="Normal 2 3 6 4 3 2" xfId="33481" xr:uid="{E677EF8C-6104-4372-8C4A-113E20FCAB93}"/>
    <cellStyle name="Normal 2 3 6 4 4" xfId="19900" xr:uid="{84D05DC2-D481-4551-AB5C-1C176D61C867}"/>
    <cellStyle name="Normal 2 3 6 4 4 2" xfId="40268" xr:uid="{7463286D-36F0-4C0C-A04B-5F70F5193339}"/>
    <cellStyle name="Normal 2 3 6 4 5" xfId="26689" xr:uid="{A30E747C-E7CB-4B07-B4AC-E4F4BEB2E636}"/>
    <cellStyle name="Normal 2 3 6 4 6" xfId="47057" xr:uid="{88DB3CAA-232D-49D6-BC9F-00CBC5D461A3}"/>
    <cellStyle name="Normal 2 3 6 5" xfId="2975" xr:uid="{FE2909B7-3F2B-4F7D-AA25-717F1AA9F1C3}"/>
    <cellStyle name="Normal 2 3 6 5 2" xfId="5895" xr:uid="{ED3DE0C3-B2BA-49EC-8B60-0704A36D8EC9}"/>
    <cellStyle name="Normal 2 3 6 5 2 2" xfId="14537" xr:uid="{5E312D71-5FFA-4B56-A750-EEE17F077B57}"/>
    <cellStyle name="Normal 2 3 6 5 2 2 2" xfId="34905" xr:uid="{CED1F8E3-493F-40E3-90E6-C7B0380AB51E}"/>
    <cellStyle name="Normal 2 3 6 5 2 3" xfId="21324" xr:uid="{6F197788-B4C4-4491-A87D-EC113DAF20F0}"/>
    <cellStyle name="Normal 2 3 6 5 2 3 2" xfId="41692" xr:uid="{AE6B9A07-56F4-4FE7-8362-F63D2F821C2A}"/>
    <cellStyle name="Normal 2 3 6 5 2 4" xfId="28113" xr:uid="{5ED48655-D3A3-41A3-B583-E53301CC0170}"/>
    <cellStyle name="Normal 2 3 6 5 2 5" xfId="48481" xr:uid="{D4B4158D-51F6-43D0-822A-53C00F4EA943}"/>
    <cellStyle name="Normal 2 3 6 5 3" xfId="11689" xr:uid="{4D32C120-7D0A-45BB-B797-EF7AFB6D2FF4}"/>
    <cellStyle name="Normal 2 3 6 5 3 2" xfId="32057" xr:uid="{D6EB7F62-EAE4-4BA4-AB23-06152E274F14}"/>
    <cellStyle name="Normal 2 3 6 5 4" xfId="18476" xr:uid="{214844E0-61C9-4B9F-97DB-CD3D8CE8A16B}"/>
    <cellStyle name="Normal 2 3 6 5 4 2" xfId="38844" xr:uid="{213FE74B-7ECB-484B-9DBF-9B27D381A672}"/>
    <cellStyle name="Normal 2 3 6 5 5" xfId="25265" xr:uid="{9519A860-BA0A-4646-8EF4-91A883C0FC22}"/>
    <cellStyle name="Normal 2 3 6 5 6" xfId="45633" xr:uid="{46D1A283-36FF-4DB9-ACE8-2D11B4897A48}"/>
    <cellStyle name="Normal 2 3 6 6" xfId="5183" xr:uid="{5EE60617-10A8-4986-9A45-55DA7ADE693C}"/>
    <cellStyle name="Normal 2 3 6 6 2" xfId="13825" xr:uid="{C33B6446-EC30-4A8B-9A27-50E8D24F1223}"/>
    <cellStyle name="Normal 2 3 6 6 2 2" xfId="34193" xr:uid="{4BF053B5-1714-4A2F-8136-0B76B0300074}"/>
    <cellStyle name="Normal 2 3 6 6 3" xfId="20612" xr:uid="{F13E91CD-FB40-45FB-9B48-DC859A1DDFF1}"/>
    <cellStyle name="Normal 2 3 6 6 3 2" xfId="40980" xr:uid="{72721707-9250-49C1-8DAB-AEF33BAD1641}"/>
    <cellStyle name="Normal 2 3 6 6 4" xfId="27401" xr:uid="{AC204ADB-3D95-4605-8111-C665F201916B}"/>
    <cellStyle name="Normal 2 3 6 6 5" xfId="47769" xr:uid="{1CC33C95-DD07-4410-9F6D-F7B6FA6571F6}"/>
    <cellStyle name="Normal 2 3 6 7" xfId="2121" xr:uid="{2FFA821A-18AF-4731-9880-25FA02CB2F1F}"/>
    <cellStyle name="Normal 2 3 6 7 2" xfId="10977" xr:uid="{A7AD0F1C-1C75-43DC-A279-801F72FB9191}"/>
    <cellStyle name="Normal 2 3 6 7 2 2" xfId="31345" xr:uid="{269DB38E-F8C1-4BBB-8F2E-D17206D04291}"/>
    <cellStyle name="Normal 2 3 6 7 3" xfId="17764" xr:uid="{FB37889A-B598-4D50-8272-13CED9BF95A8}"/>
    <cellStyle name="Normal 2 3 6 7 3 2" xfId="38132" xr:uid="{01995778-9A78-4C1F-8664-30EFD36EC80F}"/>
    <cellStyle name="Normal 2 3 6 7 4" xfId="24553" xr:uid="{514654EE-1846-4100-A4D7-7A9F3AFB4413}"/>
    <cellStyle name="Normal 2 3 6 7 5" xfId="44921" xr:uid="{9F7568C6-1AD2-4F4D-BD53-FF61EECAD07F}"/>
    <cellStyle name="Normal 2 3 6 8" xfId="9751" xr:uid="{50C2A909-8A3F-4C3F-8ABC-5BC78CD1AB6B}"/>
    <cellStyle name="Normal 2 3 6 8 2" xfId="30119" xr:uid="{373F5479-EF4B-4870-A25C-49D5CB160D19}"/>
    <cellStyle name="Normal 2 3 6 9" xfId="16539" xr:uid="{6AC7CD06-6F8F-4C94-ABC1-A4E793E55F1D}"/>
    <cellStyle name="Normal 2 3 6 9 2" xfId="36907" xr:uid="{985786F2-DCDF-4602-BE7B-A5E503D69562}"/>
    <cellStyle name="Normal 2 3 6_Exec Drivers" xfId="9321" xr:uid="{E97955F8-1694-4167-B54A-5B582C248F82}"/>
    <cellStyle name="Normal 2 3 7" xfId="92" xr:uid="{D111818D-724C-47B4-BE04-628FD6FF3E02}"/>
    <cellStyle name="Normal 2 3 7 10" xfId="23333" xr:uid="{522A45C4-3F82-4D47-AF71-E55F99109B6F}"/>
    <cellStyle name="Normal 2 3 7 11" xfId="43701" xr:uid="{AEAFE8ED-24BE-4B44-AA3F-09378DE957E4}"/>
    <cellStyle name="Normal 2 3 7 2" xfId="1424" xr:uid="{D8EF868B-47EF-4540-ADBE-7C6BEA5054F4}"/>
    <cellStyle name="Normal 2 3 7 2 10" xfId="44284" xr:uid="{22C1937C-5F2A-405F-8432-48E26C1CCC6E}"/>
    <cellStyle name="Normal 2 3 7 2 2" xfId="4089" xr:uid="{DD76F071-6E72-4069-939E-9B3C50B9BE75}"/>
    <cellStyle name="Normal 2 3 7 2 2 2" xfId="6949" xr:uid="{A95DBF57-B136-48E7-9C27-6E66C638C102}"/>
    <cellStyle name="Normal 2 3 7 2 2 2 2" xfId="15591" xr:uid="{F1A51E73-8265-4D85-8A0E-20E035908841}"/>
    <cellStyle name="Normal 2 3 7 2 2 2 2 2" xfId="35959" xr:uid="{89220D5C-4E63-4748-8BC6-D2230A0AC81C}"/>
    <cellStyle name="Normal 2 3 7 2 2 2 3" xfId="22378" xr:uid="{43B0113D-6E0D-460F-95FD-B094540A93BC}"/>
    <cellStyle name="Normal 2 3 7 2 2 2 3 2" xfId="42746" xr:uid="{6C1FFE9B-CA78-4535-B6AB-6093D6ACEB41}"/>
    <cellStyle name="Normal 2 3 7 2 2 2 4" xfId="29167" xr:uid="{0E4D8B40-732A-42DE-ACF1-2541016BAD50}"/>
    <cellStyle name="Normal 2 3 7 2 2 2 5" xfId="49535" xr:uid="{5D8ADB0D-14D4-401D-B10A-B130DC59417A}"/>
    <cellStyle name="Normal 2 3 7 2 2 3" xfId="12743" xr:uid="{77A053C4-0856-4416-9CED-E5905CCEA0B3}"/>
    <cellStyle name="Normal 2 3 7 2 2 3 2" xfId="33111" xr:uid="{0EA2BC98-6360-47A3-BE5B-7A7DF31B1DCB}"/>
    <cellStyle name="Normal 2 3 7 2 2 4" xfId="19530" xr:uid="{CB31A8D0-17E5-4A0B-98C0-981E2D41A63A}"/>
    <cellStyle name="Normal 2 3 7 2 2 4 2" xfId="39898" xr:uid="{B39B5F11-F812-44FC-B08B-95B6C08E7D2A}"/>
    <cellStyle name="Normal 2 3 7 2 2 5" xfId="26319" xr:uid="{376FBD81-94C0-4B16-AF93-715229250EAB}"/>
    <cellStyle name="Normal 2 3 7 2 2 6" xfId="46687" xr:uid="{CDEB68E1-63FC-42EE-BD76-B161A59AC70A}"/>
    <cellStyle name="Normal 2 3 7 2 2_Exec Drivers" xfId="8296" xr:uid="{0E540309-3245-4709-A674-EDD5A9764475}"/>
    <cellStyle name="Normal 2 3 7 2 3" xfId="4813" xr:uid="{C100829F-97AD-404B-A8F5-294CB6CBEB3F}"/>
    <cellStyle name="Normal 2 3 7 2 3 2" xfId="7661" xr:uid="{40BE791D-63BA-46AF-B8A7-36C10C293301}"/>
    <cellStyle name="Normal 2 3 7 2 3 2 2" xfId="16303" xr:uid="{E7DCC1AF-8242-4E84-9BAB-B3D11A84F4E4}"/>
    <cellStyle name="Normal 2 3 7 2 3 2 2 2" xfId="36671" xr:uid="{751BD055-0C44-4B6C-BE02-4E8940F032BF}"/>
    <cellStyle name="Normal 2 3 7 2 3 2 3" xfId="23090" xr:uid="{A2421262-02FD-4EE2-AD05-FD1E9AA97796}"/>
    <cellStyle name="Normal 2 3 7 2 3 2 3 2" xfId="43458" xr:uid="{05C4FC97-72B3-41B0-AB98-F5F8EA77CEE4}"/>
    <cellStyle name="Normal 2 3 7 2 3 2 4" xfId="29879" xr:uid="{AA9F4484-DBD6-4750-AC16-D5206FB83BE1}"/>
    <cellStyle name="Normal 2 3 7 2 3 2 5" xfId="50247" xr:uid="{3CF3DE1D-0308-41C3-87AF-FFAC93B5B08F}"/>
    <cellStyle name="Normal 2 3 7 2 3 3" xfId="13455" xr:uid="{01DF0C49-AAC8-4BE9-AF55-E38CE9351370}"/>
    <cellStyle name="Normal 2 3 7 2 3 3 2" xfId="33823" xr:uid="{4C5CBA3A-3BDA-43EB-AE96-E575FC07393F}"/>
    <cellStyle name="Normal 2 3 7 2 3 4" xfId="20242" xr:uid="{9DA168DE-2C12-4AD1-BE91-9CE8DE21C03A}"/>
    <cellStyle name="Normal 2 3 7 2 3 4 2" xfId="40610" xr:uid="{FA163C60-2B9C-486B-8D02-F6AD7855516B}"/>
    <cellStyle name="Normal 2 3 7 2 3 5" xfId="27031" xr:uid="{CD5005C5-D1D9-405B-B672-EACE24FBBF5D}"/>
    <cellStyle name="Normal 2 3 7 2 3 6" xfId="47399" xr:uid="{EE310DEE-E4EC-46EF-A204-B628F7DD501B}"/>
    <cellStyle name="Normal 2 3 7 2 4" xfId="3341" xr:uid="{54687E69-A418-4E96-B91B-F3D6C8B8229F}"/>
    <cellStyle name="Normal 2 3 7 2 4 2" xfId="6237" xr:uid="{5A49B892-C2E0-46BE-A560-BF5BC32F6913}"/>
    <cellStyle name="Normal 2 3 7 2 4 2 2" xfId="14879" xr:uid="{897CF67D-BF33-4CD8-A048-E314C2E35E97}"/>
    <cellStyle name="Normal 2 3 7 2 4 2 2 2" xfId="35247" xr:uid="{0224F421-D07A-4DA7-814B-30072614298A}"/>
    <cellStyle name="Normal 2 3 7 2 4 2 3" xfId="21666" xr:uid="{D2320EA5-B12E-4453-A002-FA6AE1AA61CE}"/>
    <cellStyle name="Normal 2 3 7 2 4 2 3 2" xfId="42034" xr:uid="{FA2E7B2F-60B8-48D4-AE19-F98295F5FF2E}"/>
    <cellStyle name="Normal 2 3 7 2 4 2 4" xfId="28455" xr:uid="{680CA89D-7F99-408E-93D2-774D88C15733}"/>
    <cellStyle name="Normal 2 3 7 2 4 2 5" xfId="48823" xr:uid="{7D4E262F-D7DC-4BF2-BEAC-20D8B18DDE46}"/>
    <cellStyle name="Normal 2 3 7 2 4 3" xfId="12031" xr:uid="{767F302E-1EA5-4A8B-8B41-E7B72BEF56E9}"/>
    <cellStyle name="Normal 2 3 7 2 4 3 2" xfId="32399" xr:uid="{5D03D45E-C25C-4E17-80FF-11EFED868B1A}"/>
    <cellStyle name="Normal 2 3 7 2 4 4" xfId="18818" xr:uid="{52BD7C5A-E8E6-4959-903F-7AA5B6517D03}"/>
    <cellStyle name="Normal 2 3 7 2 4 4 2" xfId="39186" xr:uid="{6DE31A52-4748-4C3B-A2C8-0E7B2990E100}"/>
    <cellStyle name="Normal 2 3 7 2 4 5" xfId="25607" xr:uid="{9A1F7C3B-9406-424D-9E34-2880AA022BC6}"/>
    <cellStyle name="Normal 2 3 7 2 4 6" xfId="45975" xr:uid="{F8513C17-2504-4D9B-B319-B9A1841B5895}"/>
    <cellStyle name="Normal 2 3 7 2 5" xfId="5525" xr:uid="{F5ED994F-B21F-4591-B469-3793D7D2FCBA}"/>
    <cellStyle name="Normal 2 3 7 2 5 2" xfId="14167" xr:uid="{4734A364-5388-468F-81EF-F659FD16FC4C}"/>
    <cellStyle name="Normal 2 3 7 2 5 2 2" xfId="34535" xr:uid="{CE740D25-A637-44FA-9454-05DAFCD4EBBD}"/>
    <cellStyle name="Normal 2 3 7 2 5 3" xfId="20954" xr:uid="{9A40442C-FD7C-475F-8613-29E0C1577091}"/>
    <cellStyle name="Normal 2 3 7 2 5 3 2" xfId="41322" xr:uid="{5C8255DC-97F0-4A7D-AA07-ADE6566494DF}"/>
    <cellStyle name="Normal 2 3 7 2 5 4" xfId="27743" xr:uid="{8A7BEAC5-9757-49B1-AC57-861C6AF02E53}"/>
    <cellStyle name="Normal 2 3 7 2 5 5" xfId="48111" xr:uid="{BB88A307-1ABB-4639-AEB5-E6CAB8F59039}"/>
    <cellStyle name="Normal 2 3 7 2 6" xfId="2592" xr:uid="{9E6943D5-3B50-4195-A61D-31CFAD917ACC}"/>
    <cellStyle name="Normal 2 3 7 2 6 2" xfId="11319" xr:uid="{462CC7BE-144C-4D3E-999E-32F2EB30F4DA}"/>
    <cellStyle name="Normal 2 3 7 2 6 2 2" xfId="31687" xr:uid="{C7CDABAD-CFCA-4926-9462-B5597FDA3D1E}"/>
    <cellStyle name="Normal 2 3 7 2 6 3" xfId="18106" xr:uid="{99AB922F-16FC-4378-A8AE-E1C7658965E5}"/>
    <cellStyle name="Normal 2 3 7 2 6 3 2" xfId="38474" xr:uid="{60C6A553-7A33-4D73-9D42-2CB38BD2809F}"/>
    <cellStyle name="Normal 2 3 7 2 6 4" xfId="24895" xr:uid="{320A91B4-B590-4DA0-95AF-15EEE8A249FD}"/>
    <cellStyle name="Normal 2 3 7 2 6 5" xfId="45263" xr:uid="{4D2C2522-308E-4F7B-983F-9C80D09B542D}"/>
    <cellStyle name="Normal 2 3 7 2 7" xfId="10340" xr:uid="{FCE38CE9-F4CD-48F7-9A6A-4B287F461703}"/>
    <cellStyle name="Normal 2 3 7 2 7 2" xfId="30708" xr:uid="{5A6A55A9-4E1F-4277-A27C-5EE2F69E6D34}"/>
    <cellStyle name="Normal 2 3 7 2 8" xfId="17127" xr:uid="{D67AA4A3-93EB-4848-AE29-EE015E593DE3}"/>
    <cellStyle name="Normal 2 3 7 2 8 2" xfId="37495" xr:uid="{DB5802AB-7E09-44CE-9797-FDC2100F172D}"/>
    <cellStyle name="Normal 2 3 7 2 9" xfId="23916" xr:uid="{4E6BD0DC-F3FF-4792-80A3-482935F1D72F}"/>
    <cellStyle name="Normal 2 3 7 2_Exec Drivers" xfId="2296" xr:uid="{7BF55C66-947F-4E52-89BD-7636735353D2}"/>
    <cellStyle name="Normal 2 3 7 3" xfId="3724" xr:uid="{3C2CAA83-1719-476B-AC51-B113C787ABB6}"/>
    <cellStyle name="Normal 2 3 7 3 2" xfId="6608" xr:uid="{F210926D-AF2B-4471-9390-403D56504158}"/>
    <cellStyle name="Normal 2 3 7 3 2 2" xfId="15250" xr:uid="{46F1ECAD-21F8-4E9B-BDD1-C263184DA08A}"/>
    <cellStyle name="Normal 2 3 7 3 2 2 2" xfId="35618" xr:uid="{06B3DAFA-67A9-426F-B98A-15E739AB619A}"/>
    <cellStyle name="Normal 2 3 7 3 2 3" xfId="22037" xr:uid="{FB5204DF-B8A8-4679-B808-5C5A20513CD3}"/>
    <cellStyle name="Normal 2 3 7 3 2 3 2" xfId="42405" xr:uid="{EE211956-5DCF-401B-B70E-5BFF8757CB71}"/>
    <cellStyle name="Normal 2 3 7 3 2 4" xfId="28826" xr:uid="{C3652623-EA0A-4821-B450-7DC3D51098FB}"/>
    <cellStyle name="Normal 2 3 7 3 2 5" xfId="49194" xr:uid="{24B801BA-D981-4E14-813C-33981CCCF129}"/>
    <cellStyle name="Normal 2 3 7 3 3" xfId="12402" xr:uid="{9BEA21A3-7826-45CE-8D4F-95FE81F2C612}"/>
    <cellStyle name="Normal 2 3 7 3 3 2" xfId="32770" xr:uid="{F3064156-94AD-4EE9-8953-03751418996F}"/>
    <cellStyle name="Normal 2 3 7 3 4" xfId="19189" xr:uid="{BD57B16F-383A-4B30-A029-DB2E92596813}"/>
    <cellStyle name="Normal 2 3 7 3 4 2" xfId="39557" xr:uid="{A9710A34-CF50-4AA6-A556-66B6FBB93E9F}"/>
    <cellStyle name="Normal 2 3 7 3 5" xfId="25978" xr:uid="{F1D8A9FE-24B2-4170-AECA-02DD202DA042}"/>
    <cellStyle name="Normal 2 3 7 3 6" xfId="46346" xr:uid="{85E3050B-8A20-4EB8-9A28-2D94C5777BD1}"/>
    <cellStyle name="Normal 2 3 7 3_Exec Drivers" xfId="8464" xr:uid="{014E2F5A-144F-43CA-87C2-E06A18E2FBCC}"/>
    <cellStyle name="Normal 2 3 7 4" xfId="4472" xr:uid="{0C8B91C1-3CE6-4B01-9D8D-21E090CA657D}"/>
    <cellStyle name="Normal 2 3 7 4 2" xfId="7320" xr:uid="{31D501B0-C0BC-4464-AB13-A723D119E76E}"/>
    <cellStyle name="Normal 2 3 7 4 2 2" xfId="15962" xr:uid="{8F4A587D-5CAA-4B3B-9B46-2DE0D457B58A}"/>
    <cellStyle name="Normal 2 3 7 4 2 2 2" xfId="36330" xr:uid="{506F309C-28EB-4045-A4E9-503FCD7A2276}"/>
    <cellStyle name="Normal 2 3 7 4 2 3" xfId="22749" xr:uid="{1FFEB8AB-1590-4AF4-A00A-ADC4BDFEEB2D}"/>
    <cellStyle name="Normal 2 3 7 4 2 3 2" xfId="43117" xr:uid="{9BFC5E25-A8AA-4906-AC7A-648AA67ED0B6}"/>
    <cellStyle name="Normal 2 3 7 4 2 4" xfId="29538" xr:uid="{106F0AE6-17D6-4F1C-BB86-2C74EC111DF3}"/>
    <cellStyle name="Normal 2 3 7 4 2 5" xfId="49906" xr:uid="{4486DB96-677D-46C9-8A25-C73BAAA5442E}"/>
    <cellStyle name="Normal 2 3 7 4 3" xfId="13114" xr:uid="{1D209458-478F-4F2E-955F-B056FF9DEDEA}"/>
    <cellStyle name="Normal 2 3 7 4 3 2" xfId="33482" xr:uid="{135B56BF-97C5-4ABF-84F6-4965545082C4}"/>
    <cellStyle name="Normal 2 3 7 4 4" xfId="19901" xr:uid="{168F19C6-2221-45E4-AAA3-CD6F79D41069}"/>
    <cellStyle name="Normal 2 3 7 4 4 2" xfId="40269" xr:uid="{D15C1E48-3015-4843-8751-8EBEDBD553B4}"/>
    <cellStyle name="Normal 2 3 7 4 5" xfId="26690" xr:uid="{B0D384D0-2212-4B45-8E47-3113FEB3470C}"/>
    <cellStyle name="Normal 2 3 7 4 6" xfId="47058" xr:uid="{16D2A665-401B-4059-87BD-239623260658}"/>
    <cellStyle name="Normal 2 3 7 5" xfId="2976" xr:uid="{431AD783-2865-4D3D-90B4-F675D013A896}"/>
    <cellStyle name="Normal 2 3 7 5 2" xfId="5896" xr:uid="{4113B415-03CD-49F1-B93C-468FB15281ED}"/>
    <cellStyle name="Normal 2 3 7 5 2 2" xfId="14538" xr:uid="{FD02360D-AC3E-46C6-84CF-1327294CA76A}"/>
    <cellStyle name="Normal 2 3 7 5 2 2 2" xfId="34906" xr:uid="{9D1ECBED-D680-494B-96B8-386AB491C8BE}"/>
    <cellStyle name="Normal 2 3 7 5 2 3" xfId="21325" xr:uid="{43685CD9-7D87-438F-BC66-BA697B6D8D2A}"/>
    <cellStyle name="Normal 2 3 7 5 2 3 2" xfId="41693" xr:uid="{1D273454-FDE8-42AF-9423-9A86C574FA8D}"/>
    <cellStyle name="Normal 2 3 7 5 2 4" xfId="28114" xr:uid="{68874577-44CA-4994-86F9-C4226952CB47}"/>
    <cellStyle name="Normal 2 3 7 5 2 5" xfId="48482" xr:uid="{6B8EA8EA-CB6D-4F39-9A98-466CFB8D5B7E}"/>
    <cellStyle name="Normal 2 3 7 5 3" xfId="11690" xr:uid="{C21948B9-CA53-4FAB-B9BC-16046FF0ACB2}"/>
    <cellStyle name="Normal 2 3 7 5 3 2" xfId="32058" xr:uid="{BA4025F9-7FB7-4111-A17C-C9AFD6544709}"/>
    <cellStyle name="Normal 2 3 7 5 4" xfId="18477" xr:uid="{8B118F04-9D27-44F2-B79B-181B19DDA9EA}"/>
    <cellStyle name="Normal 2 3 7 5 4 2" xfId="38845" xr:uid="{75570DA8-00DB-4666-BC15-267D68D53721}"/>
    <cellStyle name="Normal 2 3 7 5 5" xfId="25266" xr:uid="{9DB47B46-E912-4C35-94DD-F36815F7DA77}"/>
    <cellStyle name="Normal 2 3 7 5 6" xfId="45634" xr:uid="{21F45B60-76F6-4DFE-8E63-00CAA8ADEF60}"/>
    <cellStyle name="Normal 2 3 7 6" xfId="5184" xr:uid="{F2FC1E0B-B766-4C09-9C67-AE9F28597BC4}"/>
    <cellStyle name="Normal 2 3 7 6 2" xfId="13826" xr:uid="{3C261E2D-B73D-4E95-AF9E-B65F9404B077}"/>
    <cellStyle name="Normal 2 3 7 6 2 2" xfId="34194" xr:uid="{C46B934C-0456-4973-8AE3-CDA2F39953FB}"/>
    <cellStyle name="Normal 2 3 7 6 3" xfId="20613" xr:uid="{B52F6F54-B8FE-469A-84B2-731C69F90FB8}"/>
    <cellStyle name="Normal 2 3 7 6 3 2" xfId="40981" xr:uid="{FF01F77B-14B7-4103-8658-FDD98AF0F328}"/>
    <cellStyle name="Normal 2 3 7 6 4" xfId="27402" xr:uid="{B6D7D3A3-14A8-4547-AF40-B602923603FC}"/>
    <cellStyle name="Normal 2 3 7 6 5" xfId="47770" xr:uid="{D8B15042-DDF0-4205-B544-9D34809C4BC1}"/>
    <cellStyle name="Normal 2 3 7 7" xfId="2122" xr:uid="{805A79E9-0B64-409C-B933-A7865747D244}"/>
    <cellStyle name="Normal 2 3 7 7 2" xfId="10978" xr:uid="{22BE9FB3-ABB7-4F60-B783-B6B47F6257B5}"/>
    <cellStyle name="Normal 2 3 7 7 2 2" xfId="31346" xr:uid="{B0B897EE-8A72-4CA7-B3A4-609FB1AA7902}"/>
    <cellStyle name="Normal 2 3 7 7 3" xfId="17765" xr:uid="{00E92E78-2F7E-4994-8648-7DF2A9B1C4C4}"/>
    <cellStyle name="Normal 2 3 7 7 3 2" xfId="38133" xr:uid="{E4A7B861-B0CC-4476-BBEC-B8651B9559F3}"/>
    <cellStyle name="Normal 2 3 7 7 4" xfId="24554" xr:uid="{4E6320FA-BEC8-45C2-81F0-529454C6BB89}"/>
    <cellStyle name="Normal 2 3 7 7 5" xfId="44922" xr:uid="{556D6223-8742-4486-A1EE-E458DE61343C}"/>
    <cellStyle name="Normal 2 3 7 8" xfId="9756" xr:uid="{B09662BD-3341-4FD0-B3EE-FC8AEC4315A8}"/>
    <cellStyle name="Normal 2 3 7 8 2" xfId="30124" xr:uid="{33AE2FCE-2AFD-4644-84BB-021139EBD160}"/>
    <cellStyle name="Normal 2 3 7 9" xfId="16544" xr:uid="{CDE73526-6A7A-4831-A8DD-78BF4CD3D4CE}"/>
    <cellStyle name="Normal 2 3 7 9 2" xfId="36912" xr:uid="{460963B5-FFA5-4644-BABA-C24BD31595D6}"/>
    <cellStyle name="Normal 2 3 7_Exec Drivers" xfId="8707" xr:uid="{92DB4286-2C00-4923-9F69-9463656882B6}"/>
    <cellStyle name="Normal 2 3 8" xfId="109" xr:uid="{63F329CE-3AB1-496D-9216-CD3176BDF053}"/>
    <cellStyle name="Normal 2 3 8 10" xfId="23343" xr:uid="{9E52AA2C-3B0E-4A5B-BB22-1B70C329007A}"/>
    <cellStyle name="Normal 2 3 8 11" xfId="43711" xr:uid="{79FDDD43-BFEF-4D61-A91B-F9F173B3AE75}"/>
    <cellStyle name="Normal 2 3 8 2" xfId="1434" xr:uid="{C13C4055-FEB3-4A73-8F83-77387D49F9CB}"/>
    <cellStyle name="Normal 2 3 8 2 10" xfId="44294" xr:uid="{B9E0205E-BE56-4606-B1E2-C4A515EB327F}"/>
    <cellStyle name="Normal 2 3 8 2 2" xfId="4079" xr:uid="{69F303E8-7F12-4EC4-BC72-EBBFF2783ACC}"/>
    <cellStyle name="Normal 2 3 8 2 2 2" xfId="6939" xr:uid="{7337AA10-A0FB-467F-86E7-CC0036C5CBB8}"/>
    <cellStyle name="Normal 2 3 8 2 2 2 2" xfId="15581" xr:uid="{48A62A6F-7210-4690-935B-80E873C9AA5C}"/>
    <cellStyle name="Normal 2 3 8 2 2 2 2 2" xfId="35949" xr:uid="{349892D4-DC36-45E0-B5E2-1A8CF141D3F3}"/>
    <cellStyle name="Normal 2 3 8 2 2 2 3" xfId="22368" xr:uid="{95005414-AF23-4331-8F18-2E5BD1574E54}"/>
    <cellStyle name="Normal 2 3 8 2 2 2 3 2" xfId="42736" xr:uid="{79E4AE5F-F6D3-4179-8720-A4E23B3B1A10}"/>
    <cellStyle name="Normal 2 3 8 2 2 2 4" xfId="29157" xr:uid="{37045F27-EC2C-4BC3-B689-398D37B3CAC5}"/>
    <cellStyle name="Normal 2 3 8 2 2 2 5" xfId="49525" xr:uid="{B4258C48-16CF-4F28-9B64-47DC98B378ED}"/>
    <cellStyle name="Normal 2 3 8 2 2 3" xfId="12733" xr:uid="{E8DE3FE6-D5A9-45AA-835D-A17E4C2AD1D7}"/>
    <cellStyle name="Normal 2 3 8 2 2 3 2" xfId="33101" xr:uid="{68663A46-7F1D-4F16-A6CF-84A49BAD77CE}"/>
    <cellStyle name="Normal 2 3 8 2 2 4" xfId="19520" xr:uid="{57A0E614-E628-47C0-ADC8-DE1138AC54CF}"/>
    <cellStyle name="Normal 2 3 8 2 2 4 2" xfId="39888" xr:uid="{887E8A49-9A80-4511-BF0A-F84953BD170C}"/>
    <cellStyle name="Normal 2 3 8 2 2 5" xfId="26309" xr:uid="{712BEB4C-4C53-4F35-8C6D-09DC8541CFBE}"/>
    <cellStyle name="Normal 2 3 8 2 2 6" xfId="46677" xr:uid="{F4D90B21-703A-4132-B185-6777C441435E}"/>
    <cellStyle name="Normal 2 3 8 2 2_Exec Drivers" xfId="2084" xr:uid="{B3FA04D8-58F7-499B-B7FC-7DBC6E14496E}"/>
    <cellStyle name="Normal 2 3 8 2 3" xfId="4803" xr:uid="{E627F4CA-E2E0-40CC-8840-AC30B3F3EEA4}"/>
    <cellStyle name="Normal 2 3 8 2 3 2" xfId="7651" xr:uid="{0F2507F8-0576-469A-BB04-14C91DF54B0D}"/>
    <cellStyle name="Normal 2 3 8 2 3 2 2" xfId="16293" xr:uid="{06881FEA-0073-466E-9A13-24380F6CAE25}"/>
    <cellStyle name="Normal 2 3 8 2 3 2 2 2" xfId="36661" xr:uid="{AE7CEECA-DF2E-4291-910E-0781DBC74715}"/>
    <cellStyle name="Normal 2 3 8 2 3 2 3" xfId="23080" xr:uid="{8FB70BFA-1B23-4573-8EF8-7FD2C5A63B4A}"/>
    <cellStyle name="Normal 2 3 8 2 3 2 3 2" xfId="43448" xr:uid="{E787640D-4197-4A94-9FBC-1B2494539D3D}"/>
    <cellStyle name="Normal 2 3 8 2 3 2 4" xfId="29869" xr:uid="{950B428E-A703-4EEA-9014-86F2DB44EBDD}"/>
    <cellStyle name="Normal 2 3 8 2 3 2 5" xfId="50237" xr:uid="{9E9E375A-8777-4631-AE42-20B2194CDEBB}"/>
    <cellStyle name="Normal 2 3 8 2 3 3" xfId="13445" xr:uid="{B2DB09F7-A169-463F-BA9E-3F128C18BDFB}"/>
    <cellStyle name="Normal 2 3 8 2 3 3 2" xfId="33813" xr:uid="{F4FC5F2E-F2C3-4543-BA50-DD0DD5EE2C11}"/>
    <cellStyle name="Normal 2 3 8 2 3 4" xfId="20232" xr:uid="{A9A4818A-0241-449B-BBAF-093BA3325882}"/>
    <cellStyle name="Normal 2 3 8 2 3 4 2" xfId="40600" xr:uid="{A1E5D358-D335-4C1A-AA62-82C707BD9CA6}"/>
    <cellStyle name="Normal 2 3 8 2 3 5" xfId="27021" xr:uid="{3F86A64C-A5CF-4067-9562-B7CB57B833EA}"/>
    <cellStyle name="Normal 2 3 8 2 3 6" xfId="47389" xr:uid="{0C4A314D-E8ED-4D21-B8BC-847030D96187}"/>
    <cellStyle name="Normal 2 3 8 2 4" xfId="3331" xr:uid="{BE662FB7-FEA5-4B3A-9D7B-8F91CE686B7A}"/>
    <cellStyle name="Normal 2 3 8 2 4 2" xfId="6227" xr:uid="{4FADC106-0015-4F66-9ACE-6D691BEDB235}"/>
    <cellStyle name="Normal 2 3 8 2 4 2 2" xfId="14869" xr:uid="{C083E48B-1E0D-40EF-B156-76B5B498124E}"/>
    <cellStyle name="Normal 2 3 8 2 4 2 2 2" xfId="35237" xr:uid="{988E2AB6-B677-44F8-AFC3-9AF4F5C199C0}"/>
    <cellStyle name="Normal 2 3 8 2 4 2 3" xfId="21656" xr:uid="{7FCD6772-6F3B-41B9-9BEA-6E0B8623A2F1}"/>
    <cellStyle name="Normal 2 3 8 2 4 2 3 2" xfId="42024" xr:uid="{644253FC-DF01-42AD-AA82-F18890117471}"/>
    <cellStyle name="Normal 2 3 8 2 4 2 4" xfId="28445" xr:uid="{A623B947-5693-4E9B-A7D8-0644E564D1CA}"/>
    <cellStyle name="Normal 2 3 8 2 4 2 5" xfId="48813" xr:uid="{EEAA0125-36B9-4BBB-ACE8-BD2F2CC84045}"/>
    <cellStyle name="Normal 2 3 8 2 4 3" xfId="12021" xr:uid="{4F78C749-F895-480D-83EC-FE49B2773DB7}"/>
    <cellStyle name="Normal 2 3 8 2 4 3 2" xfId="32389" xr:uid="{C90C1012-63DE-4F3F-8A2E-B720E83179D6}"/>
    <cellStyle name="Normal 2 3 8 2 4 4" xfId="18808" xr:uid="{335DF453-5F61-4958-98CE-69D9FDCA107A}"/>
    <cellStyle name="Normal 2 3 8 2 4 4 2" xfId="39176" xr:uid="{B5F221FA-0666-4F69-B877-3292A55A80C6}"/>
    <cellStyle name="Normal 2 3 8 2 4 5" xfId="25597" xr:uid="{E967160C-2A41-4097-B503-446B175C5CCB}"/>
    <cellStyle name="Normal 2 3 8 2 4 6" xfId="45965" xr:uid="{18FBBE64-7503-42D6-B62C-5337E6E07EF6}"/>
    <cellStyle name="Normal 2 3 8 2 5" xfId="5515" xr:uid="{1D1BD9B9-A510-4ECA-92B1-4D9F9DFEAF5F}"/>
    <cellStyle name="Normal 2 3 8 2 5 2" xfId="14157" xr:uid="{441D3995-640B-4B0F-9692-23E98FC3B9D1}"/>
    <cellStyle name="Normal 2 3 8 2 5 2 2" xfId="34525" xr:uid="{E16239CC-F4BA-4ABD-9C3C-C18FA06F6519}"/>
    <cellStyle name="Normal 2 3 8 2 5 3" xfId="20944" xr:uid="{E1B3C3E0-C051-4457-8A9F-C234C603BF55}"/>
    <cellStyle name="Normal 2 3 8 2 5 3 2" xfId="41312" xr:uid="{A6622BE7-B6A0-44CE-A931-668AB95E432E}"/>
    <cellStyle name="Normal 2 3 8 2 5 4" xfId="27733" xr:uid="{89EBC1E7-C101-4D55-B6F8-A38CA23CC942}"/>
    <cellStyle name="Normal 2 3 8 2 5 5" xfId="48101" xr:uid="{C110AC86-A497-470C-B7F4-FA4A1ED0221D}"/>
    <cellStyle name="Normal 2 3 8 2 6" xfId="2582" xr:uid="{6F677139-B14F-4F3F-BE9C-B70A4EB1AA27}"/>
    <cellStyle name="Normal 2 3 8 2 6 2" xfId="11309" xr:uid="{BB85F813-6822-41BB-911D-DCEC901E9D60}"/>
    <cellStyle name="Normal 2 3 8 2 6 2 2" xfId="31677" xr:uid="{094660BB-DACE-46D5-A3A6-84EF2366E682}"/>
    <cellStyle name="Normal 2 3 8 2 6 3" xfId="18096" xr:uid="{A888FC31-D454-421A-A71C-863F84C3454D}"/>
    <cellStyle name="Normal 2 3 8 2 6 3 2" xfId="38464" xr:uid="{89AAB47B-6215-479A-AE43-D3AAB10DD487}"/>
    <cellStyle name="Normal 2 3 8 2 6 4" xfId="24885" xr:uid="{6B5FEA70-3B4A-480F-A4E6-90E62EBB20BA}"/>
    <cellStyle name="Normal 2 3 8 2 6 5" xfId="45253" xr:uid="{63A86056-8518-41D1-83D0-81BCC6E9CEC0}"/>
    <cellStyle name="Normal 2 3 8 2 7" xfId="10350" xr:uid="{D902E1E1-1FF3-4F5E-857C-923B2C2C7EA8}"/>
    <cellStyle name="Normal 2 3 8 2 7 2" xfId="30718" xr:uid="{2D747987-C77A-44D0-AD50-DDBFA0ABBBB6}"/>
    <cellStyle name="Normal 2 3 8 2 8" xfId="17137" xr:uid="{8984A9BE-34A6-402B-9A83-B2BFBF400AE2}"/>
    <cellStyle name="Normal 2 3 8 2 8 2" xfId="37505" xr:uid="{42A4D3DC-8739-44C0-AE75-0F819BDC74FE}"/>
    <cellStyle name="Normal 2 3 8 2 9" xfId="23926" xr:uid="{E29CB879-40FE-4726-B9A3-1BE807BBBF28}"/>
    <cellStyle name="Normal 2 3 8 2_Exec Drivers" xfId="8562" xr:uid="{F58D5919-5B45-4915-89E6-BE47FE77DDD1}"/>
    <cellStyle name="Normal 2 3 8 3" xfId="3725" xr:uid="{6DC44C5E-6E67-4937-81AD-FC621A98C944}"/>
    <cellStyle name="Normal 2 3 8 3 2" xfId="6609" xr:uid="{B440018E-CC29-471F-A5C9-20B70F85E5C3}"/>
    <cellStyle name="Normal 2 3 8 3 2 2" xfId="15251" xr:uid="{3049C476-FCA5-4661-9306-0DC289379636}"/>
    <cellStyle name="Normal 2 3 8 3 2 2 2" xfId="35619" xr:uid="{4E58D861-667A-4599-AB9A-028A118A345E}"/>
    <cellStyle name="Normal 2 3 8 3 2 3" xfId="22038" xr:uid="{1C3E6489-9AC6-44BF-B396-FF664BB92125}"/>
    <cellStyle name="Normal 2 3 8 3 2 3 2" xfId="42406" xr:uid="{490AE2BB-50F6-450F-B7B1-DCECA49125C1}"/>
    <cellStyle name="Normal 2 3 8 3 2 4" xfId="28827" xr:uid="{E210FE2F-7D8F-45F0-8A85-229FB3A08308}"/>
    <cellStyle name="Normal 2 3 8 3 2 5" xfId="49195" xr:uid="{A81C2FE0-2E85-4DF5-8059-05AC9D74F7DD}"/>
    <cellStyle name="Normal 2 3 8 3 3" xfId="12403" xr:uid="{36B44CC7-45AF-46BB-9FFE-AC34B7D8285E}"/>
    <cellStyle name="Normal 2 3 8 3 3 2" xfId="32771" xr:uid="{30846D9A-B789-4AA1-9239-E6E6291AE665}"/>
    <cellStyle name="Normal 2 3 8 3 4" xfId="19190" xr:uid="{5CE2F05A-2B55-4A79-BDD6-6227350A53A3}"/>
    <cellStyle name="Normal 2 3 8 3 4 2" xfId="39558" xr:uid="{4FF0322D-E114-4B1B-9ED8-34F14B5222DF}"/>
    <cellStyle name="Normal 2 3 8 3 5" xfId="25979" xr:uid="{066A8F80-EB45-4AE1-B259-9D63E6BEEC75}"/>
    <cellStyle name="Normal 2 3 8 3 6" xfId="46347" xr:uid="{6808D3ED-F505-4250-8DCC-84E59CB48C01}"/>
    <cellStyle name="Normal 2 3 8 3_Exec Drivers" xfId="8977" xr:uid="{A8C11FD5-FC87-41A5-8B4A-A7BCD8C2EAAE}"/>
    <cellStyle name="Normal 2 3 8 4" xfId="4473" xr:uid="{E550C4E7-7492-4D33-8AB0-FA9D6F1D7ADB}"/>
    <cellStyle name="Normal 2 3 8 4 2" xfId="7321" xr:uid="{572F1C84-A6F4-4E66-B99D-2E36B0C4918B}"/>
    <cellStyle name="Normal 2 3 8 4 2 2" xfId="15963" xr:uid="{B0DCD5D0-1A2A-4E7E-B33E-EE248EF6C9A7}"/>
    <cellStyle name="Normal 2 3 8 4 2 2 2" xfId="36331" xr:uid="{B655772D-F9F6-48C5-945E-8E29CD18E04A}"/>
    <cellStyle name="Normal 2 3 8 4 2 3" xfId="22750" xr:uid="{C376DC8D-9E13-4F25-A4A7-8FB656E4153C}"/>
    <cellStyle name="Normal 2 3 8 4 2 3 2" xfId="43118" xr:uid="{597ACF51-F3D8-4A42-A14F-605CA05CAB38}"/>
    <cellStyle name="Normal 2 3 8 4 2 4" xfId="29539" xr:uid="{CB64F639-B49D-4C4D-ACF7-5AC3FB8AFBC8}"/>
    <cellStyle name="Normal 2 3 8 4 2 5" xfId="49907" xr:uid="{90EC1772-9152-430A-84D0-A0039C7FC83E}"/>
    <cellStyle name="Normal 2 3 8 4 3" xfId="13115" xr:uid="{AD876AD7-0137-4B2F-897C-BB98B9E66869}"/>
    <cellStyle name="Normal 2 3 8 4 3 2" xfId="33483" xr:uid="{72B4C4B5-1BBB-4D2B-A273-FDC4A9362B40}"/>
    <cellStyle name="Normal 2 3 8 4 4" xfId="19902" xr:uid="{0E604AA5-B166-472A-82B8-7DD02445C889}"/>
    <cellStyle name="Normal 2 3 8 4 4 2" xfId="40270" xr:uid="{BC07F20C-88A4-4635-8AFE-9809049B8DFB}"/>
    <cellStyle name="Normal 2 3 8 4 5" xfId="26691" xr:uid="{1EC5429D-9430-4EC1-8CE1-051ADA502934}"/>
    <cellStyle name="Normal 2 3 8 4 6" xfId="47059" xr:uid="{783CB0AB-A8A4-4DD6-AD3F-EC4325320B79}"/>
    <cellStyle name="Normal 2 3 8 5" xfId="2977" xr:uid="{22FC286D-9986-4A91-8FE5-A325CDFC04D8}"/>
    <cellStyle name="Normal 2 3 8 5 2" xfId="5897" xr:uid="{040A3138-C8A1-4436-A41C-962A4B97FAB7}"/>
    <cellStyle name="Normal 2 3 8 5 2 2" xfId="14539" xr:uid="{3733E8F2-FB91-4C8C-A215-F900199377D6}"/>
    <cellStyle name="Normal 2 3 8 5 2 2 2" xfId="34907" xr:uid="{1EA5EDE5-FA01-400F-B03C-75B1AB1DB960}"/>
    <cellStyle name="Normal 2 3 8 5 2 3" xfId="21326" xr:uid="{0BDEEFDF-9786-44D2-BC52-F9F28EA2597D}"/>
    <cellStyle name="Normal 2 3 8 5 2 3 2" xfId="41694" xr:uid="{65EDF5E6-A458-45EF-865D-BFC2E8C58AD0}"/>
    <cellStyle name="Normal 2 3 8 5 2 4" xfId="28115" xr:uid="{2A243A47-D966-4A76-AEF8-3CBF0B540087}"/>
    <cellStyle name="Normal 2 3 8 5 2 5" xfId="48483" xr:uid="{C4F91770-206F-47A7-82D4-85FEB40B1C81}"/>
    <cellStyle name="Normal 2 3 8 5 3" xfId="11691" xr:uid="{FCF47C37-6FB0-4342-BB71-B63428716F4E}"/>
    <cellStyle name="Normal 2 3 8 5 3 2" xfId="32059" xr:uid="{EDB6B659-B873-4FD9-A706-887D55D8FC48}"/>
    <cellStyle name="Normal 2 3 8 5 4" xfId="18478" xr:uid="{FD86A8B8-98EC-4460-982A-F5C978FD2181}"/>
    <cellStyle name="Normal 2 3 8 5 4 2" xfId="38846" xr:uid="{85B45045-8133-46F9-9647-8BEC3590B25D}"/>
    <cellStyle name="Normal 2 3 8 5 5" xfId="25267" xr:uid="{AE17368A-5936-466B-AE93-754CA43B9E7F}"/>
    <cellStyle name="Normal 2 3 8 5 6" xfId="45635" xr:uid="{16C96376-5261-45BD-801B-3D6CC6A12260}"/>
    <cellStyle name="Normal 2 3 8 6" xfId="5185" xr:uid="{FD59F685-7992-42FA-A93C-9E993A0020E6}"/>
    <cellStyle name="Normal 2 3 8 6 2" xfId="13827" xr:uid="{7B1666F3-5ED8-4393-AF8B-B988DE778E1B}"/>
    <cellStyle name="Normal 2 3 8 6 2 2" xfId="34195" xr:uid="{48F9AAF1-59E3-4618-A157-0E1B7D6AA393}"/>
    <cellStyle name="Normal 2 3 8 6 3" xfId="20614" xr:uid="{71A4C74E-33A9-4B21-B479-6BB3656EF87F}"/>
    <cellStyle name="Normal 2 3 8 6 3 2" xfId="40982" xr:uid="{3F8942AD-24D8-4616-B111-42A4C99336D3}"/>
    <cellStyle name="Normal 2 3 8 6 4" xfId="27403" xr:uid="{508A1EAC-0EDE-49CF-AC67-4762FF241807}"/>
    <cellStyle name="Normal 2 3 8 6 5" xfId="47771" xr:uid="{031E30DB-84BD-45A4-86E7-8B5F312B10E8}"/>
    <cellStyle name="Normal 2 3 8 7" xfId="2123" xr:uid="{30C16DC6-039D-418A-8FA8-22C6393BB18D}"/>
    <cellStyle name="Normal 2 3 8 7 2" xfId="10979" xr:uid="{726B3462-B65D-44BE-8A74-902ED26946DD}"/>
    <cellStyle name="Normal 2 3 8 7 2 2" xfId="31347" xr:uid="{4CDC2484-E1F0-44A6-A200-B5C9E4FF24FB}"/>
    <cellStyle name="Normal 2 3 8 7 3" xfId="17766" xr:uid="{B56162AF-BE1F-4823-B53B-9151D4B39058}"/>
    <cellStyle name="Normal 2 3 8 7 3 2" xfId="38134" xr:uid="{40212838-EC4F-4F1B-B9A0-F40F3CF07841}"/>
    <cellStyle name="Normal 2 3 8 7 4" xfId="24555" xr:uid="{9E3B9581-A26A-4DF5-A0E3-BF64D126905D}"/>
    <cellStyle name="Normal 2 3 8 7 5" xfId="44923" xr:uid="{BE2287A6-B617-49A5-B7DE-FBCFAF3868A0}"/>
    <cellStyle name="Normal 2 3 8 8" xfId="9766" xr:uid="{8822173B-4BD4-45AF-A955-93032EE62FDA}"/>
    <cellStyle name="Normal 2 3 8 8 2" xfId="30134" xr:uid="{91193EED-544D-449C-8D2D-D3B8FC392BC8}"/>
    <cellStyle name="Normal 2 3 8 9" xfId="16554" xr:uid="{5B2F3E44-DD86-4AC7-8108-4F3C17F37C9C}"/>
    <cellStyle name="Normal 2 3 8 9 2" xfId="36922" xr:uid="{0F4BF9E7-4FB3-45EA-8B54-ED087279AF54}"/>
    <cellStyle name="Normal 2 3 8_Exec Drivers" xfId="9371" xr:uid="{461E113A-ABEE-4901-98DE-F9E849209A58}"/>
    <cellStyle name="Normal 2 3 9" xfId="122" xr:uid="{2A71E9B3-DAA4-41F3-BFA7-38B63198790E}"/>
    <cellStyle name="Normal 2 3 9 10" xfId="23350" xr:uid="{79644BFC-CF0C-467F-81F9-E8EF9AFB76B4}"/>
    <cellStyle name="Normal 2 3 9 11" xfId="43718" xr:uid="{BA3D8510-BA15-4B35-B3E7-C1A14CF529D8}"/>
    <cellStyle name="Normal 2 3 9 2" xfId="1441" xr:uid="{D27D0687-AB83-45BA-BDDE-9D54889A2919}"/>
    <cellStyle name="Normal 2 3 9 2 10" xfId="44301" xr:uid="{E1E057EE-95C0-4EEB-A757-62319B45EB30}"/>
    <cellStyle name="Normal 2 3 9 2 2" xfId="4072" xr:uid="{A52714D2-A6AA-435A-9412-4891E2FA6181}"/>
    <cellStyle name="Normal 2 3 9 2 2 2" xfId="6932" xr:uid="{6D246CB7-FB8A-4EBB-97D5-1F6AF0D2A45E}"/>
    <cellStyle name="Normal 2 3 9 2 2 2 2" xfId="15574" xr:uid="{2093C057-E402-4F88-A4A5-2CF8F8D8020A}"/>
    <cellStyle name="Normal 2 3 9 2 2 2 2 2" xfId="35942" xr:uid="{9ED31783-FEA2-4989-AC45-A4E19E11027F}"/>
    <cellStyle name="Normal 2 3 9 2 2 2 3" xfId="22361" xr:uid="{02601516-BAD1-49E5-A070-2CF6C6D09273}"/>
    <cellStyle name="Normal 2 3 9 2 2 2 3 2" xfId="42729" xr:uid="{896A652F-712C-4922-9861-51ED81A45E1F}"/>
    <cellStyle name="Normal 2 3 9 2 2 2 4" xfId="29150" xr:uid="{264A038A-3BC9-448C-8187-A1F5C58E3E8F}"/>
    <cellStyle name="Normal 2 3 9 2 2 2 5" xfId="49518" xr:uid="{D9906C3F-186E-4EEE-A928-1A004B362ADA}"/>
    <cellStyle name="Normal 2 3 9 2 2 3" xfId="12726" xr:uid="{691B4D89-5B11-4734-9593-BEF93131DA75}"/>
    <cellStyle name="Normal 2 3 9 2 2 3 2" xfId="33094" xr:uid="{074EE728-BFDF-409F-BCE5-656CD9F66EF4}"/>
    <cellStyle name="Normal 2 3 9 2 2 4" xfId="19513" xr:uid="{E9681D39-79D5-4625-9F4D-8C992BF39B3C}"/>
    <cellStyle name="Normal 2 3 9 2 2 4 2" xfId="39881" xr:uid="{E9B6FC4B-52B3-4FBA-8AF3-A37339DA9AB3}"/>
    <cellStyle name="Normal 2 3 9 2 2 5" xfId="26302" xr:uid="{7C1C0B2C-0178-439F-B9BB-5CEFE07B70A5}"/>
    <cellStyle name="Normal 2 3 9 2 2 6" xfId="46670" xr:uid="{F4E0348B-8BBB-4AD2-B862-AAF39CD26489}"/>
    <cellStyle name="Normal 2 3 9 2 2_Exec Drivers" xfId="9308" xr:uid="{D794E775-1EFD-46E5-84A9-46BFCC4E7FBA}"/>
    <cellStyle name="Normal 2 3 9 2 3" xfId="4796" xr:uid="{95B1A0D8-861E-402B-9D7F-022E0440F32F}"/>
    <cellStyle name="Normal 2 3 9 2 3 2" xfId="7644" xr:uid="{115EE235-BE79-4336-800D-A42738B74BFA}"/>
    <cellStyle name="Normal 2 3 9 2 3 2 2" xfId="16286" xr:uid="{99B49349-29B6-4D55-9359-628B3541033A}"/>
    <cellStyle name="Normal 2 3 9 2 3 2 2 2" xfId="36654" xr:uid="{AF672C33-07E9-4759-AD4C-CBC04FDDC08F}"/>
    <cellStyle name="Normal 2 3 9 2 3 2 3" xfId="23073" xr:uid="{8ADC5E6B-F35F-4E56-A80A-EE798E0ACA5C}"/>
    <cellStyle name="Normal 2 3 9 2 3 2 3 2" xfId="43441" xr:uid="{2BD1A475-FAB8-4EBA-9B51-DBD818A82D93}"/>
    <cellStyle name="Normal 2 3 9 2 3 2 4" xfId="29862" xr:uid="{CD726FC9-A148-489C-88FB-92EA9C698942}"/>
    <cellStyle name="Normal 2 3 9 2 3 2 5" xfId="50230" xr:uid="{081BF81D-C089-4A2D-8582-70C1C206D06D}"/>
    <cellStyle name="Normal 2 3 9 2 3 3" xfId="13438" xr:uid="{EBA0CFCB-DA3B-4D60-B187-886E74381A11}"/>
    <cellStyle name="Normal 2 3 9 2 3 3 2" xfId="33806" xr:uid="{B1E810D2-B980-4369-ACAB-0805F29F7754}"/>
    <cellStyle name="Normal 2 3 9 2 3 4" xfId="20225" xr:uid="{B350C5CC-3AB3-48D8-A649-80B13056689A}"/>
    <cellStyle name="Normal 2 3 9 2 3 4 2" xfId="40593" xr:uid="{CC37F3C1-37A6-4A63-9051-71D9D7D82D8E}"/>
    <cellStyle name="Normal 2 3 9 2 3 5" xfId="27014" xr:uid="{A7373268-029A-4011-BE82-00B463A4D357}"/>
    <cellStyle name="Normal 2 3 9 2 3 6" xfId="47382" xr:uid="{E88CD69A-DD94-4238-853B-5F9BE1244BB6}"/>
    <cellStyle name="Normal 2 3 9 2 4" xfId="3324" xr:uid="{BA63CDFD-6EF5-49E2-BE03-1CA290F1BF3F}"/>
    <cellStyle name="Normal 2 3 9 2 4 2" xfId="6220" xr:uid="{1A7FD512-180F-43A3-AD61-4141ED4BF705}"/>
    <cellStyle name="Normal 2 3 9 2 4 2 2" xfId="14862" xr:uid="{215A9524-AAF4-4F40-A150-EBB74C933B30}"/>
    <cellStyle name="Normal 2 3 9 2 4 2 2 2" xfId="35230" xr:uid="{ED823AC2-16CC-4C37-B3DD-C660D19B83E8}"/>
    <cellStyle name="Normal 2 3 9 2 4 2 3" xfId="21649" xr:uid="{52EFCA04-57EA-40CC-A541-1672036E296E}"/>
    <cellStyle name="Normal 2 3 9 2 4 2 3 2" xfId="42017" xr:uid="{03E0244B-9B57-45C5-8E37-8D678ED366E9}"/>
    <cellStyle name="Normal 2 3 9 2 4 2 4" xfId="28438" xr:uid="{512C090C-854C-45C1-9AC9-F61A66C83934}"/>
    <cellStyle name="Normal 2 3 9 2 4 2 5" xfId="48806" xr:uid="{A121130E-F02F-446C-8F64-7D9F5A2B43AC}"/>
    <cellStyle name="Normal 2 3 9 2 4 3" xfId="12014" xr:uid="{BA9636BF-23F6-44C7-B8B3-D6234942F654}"/>
    <cellStyle name="Normal 2 3 9 2 4 3 2" xfId="32382" xr:uid="{D9B516CD-1019-4CEE-8BEE-8DAD71B813FA}"/>
    <cellStyle name="Normal 2 3 9 2 4 4" xfId="18801" xr:uid="{7D2DCDA4-EE0F-4BB7-BAA3-BD740526812C}"/>
    <cellStyle name="Normal 2 3 9 2 4 4 2" xfId="39169" xr:uid="{17202144-40FA-4B22-96BB-58DC0AABD7A3}"/>
    <cellStyle name="Normal 2 3 9 2 4 5" xfId="25590" xr:uid="{9FCD011D-4B76-4AC8-9B39-CCA47C42C2F0}"/>
    <cellStyle name="Normal 2 3 9 2 4 6" xfId="45958" xr:uid="{5B2616EC-D0D2-4863-9E13-794C5944CD88}"/>
    <cellStyle name="Normal 2 3 9 2 5" xfId="5508" xr:uid="{2FC96DFC-E126-499E-985C-A6F007B3EE95}"/>
    <cellStyle name="Normal 2 3 9 2 5 2" xfId="14150" xr:uid="{3176AA71-9078-4B14-8224-BA8302EF61E7}"/>
    <cellStyle name="Normal 2 3 9 2 5 2 2" xfId="34518" xr:uid="{69116DA5-28B6-4F34-A6E9-23781B48F270}"/>
    <cellStyle name="Normal 2 3 9 2 5 3" xfId="20937" xr:uid="{EFCC0FBF-EF4A-4987-AC1C-BF3E41AD71F5}"/>
    <cellStyle name="Normal 2 3 9 2 5 3 2" xfId="41305" xr:uid="{4A5685CE-3905-41E1-A4DF-511AF29F988E}"/>
    <cellStyle name="Normal 2 3 9 2 5 4" xfId="27726" xr:uid="{19516F03-AC9E-44EE-A33C-F6CDA9EE83DC}"/>
    <cellStyle name="Normal 2 3 9 2 5 5" xfId="48094" xr:uid="{D9A0920E-48F2-49EC-82D7-A70CBE97D3DD}"/>
    <cellStyle name="Normal 2 3 9 2 6" xfId="2575" xr:uid="{6CCD732A-B724-4A3E-BFCA-364A5DE21C1A}"/>
    <cellStyle name="Normal 2 3 9 2 6 2" xfId="11302" xr:uid="{21F0130B-F7C0-444F-B161-85D212507F3B}"/>
    <cellStyle name="Normal 2 3 9 2 6 2 2" xfId="31670" xr:uid="{F320A2FF-36D3-4A67-A593-B721A32C805B}"/>
    <cellStyle name="Normal 2 3 9 2 6 3" xfId="18089" xr:uid="{3C3FC2E6-8AEA-4BED-9473-358D52D7CF35}"/>
    <cellStyle name="Normal 2 3 9 2 6 3 2" xfId="38457" xr:uid="{1C40056C-6FA4-4401-BD2B-3FFD37F54F3C}"/>
    <cellStyle name="Normal 2 3 9 2 6 4" xfId="24878" xr:uid="{CBC1C8D2-C6AE-40F8-836F-DE7A68D6005E}"/>
    <cellStyle name="Normal 2 3 9 2 6 5" xfId="45246" xr:uid="{4852D9AA-4B62-4C9D-9912-B63EDB0B86D5}"/>
    <cellStyle name="Normal 2 3 9 2 7" xfId="10357" xr:uid="{BCF55849-D8D5-4E2D-B56D-77B6F57B240E}"/>
    <cellStyle name="Normal 2 3 9 2 7 2" xfId="30725" xr:uid="{D58F414E-F0BB-48CC-B180-9D0F573CBB4E}"/>
    <cellStyle name="Normal 2 3 9 2 8" xfId="17144" xr:uid="{79F9A174-5223-4FCB-8FD7-61E5EEB04D91}"/>
    <cellStyle name="Normal 2 3 9 2 8 2" xfId="37512" xr:uid="{55287C64-CCB7-4925-8CD8-21EB4B62F918}"/>
    <cellStyle name="Normal 2 3 9 2 9" xfId="23933" xr:uid="{8264EBCC-DD2D-49FE-9B4A-9EEDBDAA3B03}"/>
    <cellStyle name="Normal 2 3 9 2_Exec Drivers" xfId="9302" xr:uid="{95894AB9-68A2-4423-977D-383901A43669}"/>
    <cellStyle name="Normal 2 3 9 3" xfId="3726" xr:uid="{A4887CE5-3F20-4C2F-85FC-60100C249324}"/>
    <cellStyle name="Normal 2 3 9 3 2" xfId="6610" xr:uid="{F07E44C3-BFDF-4F85-B110-5E37C811A332}"/>
    <cellStyle name="Normal 2 3 9 3 2 2" xfId="15252" xr:uid="{39DAB5DA-20FC-4A1C-9A1D-6A991974FCEA}"/>
    <cellStyle name="Normal 2 3 9 3 2 2 2" xfId="35620" xr:uid="{F20CD9E3-DA0A-49B7-9B2C-CE25AA4E946A}"/>
    <cellStyle name="Normal 2 3 9 3 2 3" xfId="22039" xr:uid="{21B07B24-6C07-4FBD-BCE9-FC7312236A4B}"/>
    <cellStyle name="Normal 2 3 9 3 2 3 2" xfId="42407" xr:uid="{E741C83D-191C-4598-8C90-8E64761EE3BB}"/>
    <cellStyle name="Normal 2 3 9 3 2 4" xfId="28828" xr:uid="{910C77B3-AE5D-4572-BFA9-5F4410CA30D1}"/>
    <cellStyle name="Normal 2 3 9 3 2 5" xfId="49196" xr:uid="{46ABC68A-12EE-45DC-9635-1580F2D4C8D4}"/>
    <cellStyle name="Normal 2 3 9 3 3" xfId="12404" xr:uid="{FC53F2C9-413F-40DB-A1E3-1F0339B14FE2}"/>
    <cellStyle name="Normal 2 3 9 3 3 2" xfId="32772" xr:uid="{E071D0E8-79D3-4FB1-9DFE-4C9C005EDEBE}"/>
    <cellStyle name="Normal 2 3 9 3 4" xfId="19191" xr:uid="{74932E63-5380-4F4B-92C4-2987823280DA}"/>
    <cellStyle name="Normal 2 3 9 3 4 2" xfId="39559" xr:uid="{165387E1-7234-4DEA-A75E-12C0F6E27413}"/>
    <cellStyle name="Normal 2 3 9 3 5" xfId="25980" xr:uid="{83114A74-E091-4EF3-B2F7-6BFA6EB3E332}"/>
    <cellStyle name="Normal 2 3 9 3 6" xfId="46348" xr:uid="{34D4707F-3E89-4611-87FD-1429FDB051F6}"/>
    <cellStyle name="Normal 2 3 9 3_Exec Drivers" xfId="8161" xr:uid="{528933D9-822A-4C71-B042-535CEE5FEA3B}"/>
    <cellStyle name="Normal 2 3 9 4" xfId="4474" xr:uid="{E5C1C825-2DA8-4F91-9ED4-F174DEA760F1}"/>
    <cellStyle name="Normal 2 3 9 4 2" xfId="7322" xr:uid="{26959F17-46AC-4ED8-99F7-8E07D73C4DB5}"/>
    <cellStyle name="Normal 2 3 9 4 2 2" xfId="15964" xr:uid="{58A0DB53-C3B4-4CF5-B307-91C64DA78F02}"/>
    <cellStyle name="Normal 2 3 9 4 2 2 2" xfId="36332" xr:uid="{ADB30F66-5796-4E18-B6BC-DF4FB30AB14E}"/>
    <cellStyle name="Normal 2 3 9 4 2 3" xfId="22751" xr:uid="{035B9B4B-29D4-4CE4-A1C2-99DD25F164E6}"/>
    <cellStyle name="Normal 2 3 9 4 2 3 2" xfId="43119" xr:uid="{A5ECCFF1-870B-428D-A12F-A1AC6748F6F0}"/>
    <cellStyle name="Normal 2 3 9 4 2 4" xfId="29540" xr:uid="{1A88CBA4-642F-402C-92C5-444FE525FFA5}"/>
    <cellStyle name="Normal 2 3 9 4 2 5" xfId="49908" xr:uid="{379E67BB-5DD0-4E51-B675-B0ABE17EBC62}"/>
    <cellStyle name="Normal 2 3 9 4 3" xfId="13116" xr:uid="{7435252D-6D0E-424C-9083-D435CD640C7F}"/>
    <cellStyle name="Normal 2 3 9 4 3 2" xfId="33484" xr:uid="{53A10C0F-6D38-4384-87E0-EDF1B61C1E43}"/>
    <cellStyle name="Normal 2 3 9 4 4" xfId="19903" xr:uid="{FB996AD6-0944-4E74-9CB8-B0723AEDFE72}"/>
    <cellStyle name="Normal 2 3 9 4 4 2" xfId="40271" xr:uid="{4D4D695E-DA22-4C39-BF46-C0EEB5286FF0}"/>
    <cellStyle name="Normal 2 3 9 4 5" xfId="26692" xr:uid="{BA3D755C-568B-42F6-8615-14213B4E4603}"/>
    <cellStyle name="Normal 2 3 9 4 6" xfId="47060" xr:uid="{39007CBC-62BC-41A3-82AE-CCFA9980109C}"/>
    <cellStyle name="Normal 2 3 9 5" xfId="2978" xr:uid="{0CC6D4AE-7EA0-40AB-9C6D-41B6C1D245E6}"/>
    <cellStyle name="Normal 2 3 9 5 2" xfId="5898" xr:uid="{B1CC5643-B9DF-4A56-B41F-0CFE121AB759}"/>
    <cellStyle name="Normal 2 3 9 5 2 2" xfId="14540" xr:uid="{737B58FA-21E1-4BAE-9C0A-45DE6EE0CB10}"/>
    <cellStyle name="Normal 2 3 9 5 2 2 2" xfId="34908" xr:uid="{A5DD886F-C819-45FF-9FF6-AEF91E23C820}"/>
    <cellStyle name="Normal 2 3 9 5 2 3" xfId="21327" xr:uid="{28224287-F27A-4C1F-9FF3-01150C0279E5}"/>
    <cellStyle name="Normal 2 3 9 5 2 3 2" xfId="41695" xr:uid="{A3FD62EC-7F4C-4A38-9699-0DC45189E4EC}"/>
    <cellStyle name="Normal 2 3 9 5 2 4" xfId="28116" xr:uid="{ED377E22-A9F6-42D6-88C5-EE14488003D8}"/>
    <cellStyle name="Normal 2 3 9 5 2 5" xfId="48484" xr:uid="{878ED055-A961-443C-8915-B97352242837}"/>
    <cellStyle name="Normal 2 3 9 5 3" xfId="11692" xr:uid="{058ED7F7-DE1D-4637-AB74-F0C59172EBBF}"/>
    <cellStyle name="Normal 2 3 9 5 3 2" xfId="32060" xr:uid="{523ABFD1-BB05-4C7B-8FB5-D2B6F79CE09D}"/>
    <cellStyle name="Normal 2 3 9 5 4" xfId="18479" xr:uid="{4684F8D6-FF0C-4477-8294-601110AE3276}"/>
    <cellStyle name="Normal 2 3 9 5 4 2" xfId="38847" xr:uid="{1B2783C8-6343-40DD-AD68-15D3954E80FA}"/>
    <cellStyle name="Normal 2 3 9 5 5" xfId="25268" xr:uid="{FC88DFC4-2B70-407E-94A1-83FC4BC14FC0}"/>
    <cellStyle name="Normal 2 3 9 5 6" xfId="45636" xr:uid="{0CAAF458-4325-47F5-B873-4137C5B38F6B}"/>
    <cellStyle name="Normal 2 3 9 6" xfId="5186" xr:uid="{649D9C3B-F994-4EB2-A0DE-67823BDD4141}"/>
    <cellStyle name="Normal 2 3 9 6 2" xfId="13828" xr:uid="{4214EB27-F869-460E-9CF7-7528AFCB3AD8}"/>
    <cellStyle name="Normal 2 3 9 6 2 2" xfId="34196" xr:uid="{55C3636D-1D7D-40C4-95E6-8BC5BD4883B7}"/>
    <cellStyle name="Normal 2 3 9 6 3" xfId="20615" xr:uid="{61A21B6C-42F7-46DE-B549-0A7B0ECADA1C}"/>
    <cellStyle name="Normal 2 3 9 6 3 2" xfId="40983" xr:uid="{0BD38C9C-D24F-4133-BB01-0ED39A8FD2AC}"/>
    <cellStyle name="Normal 2 3 9 6 4" xfId="27404" xr:uid="{92C3B6F3-485A-4FD2-85EE-241BC13E806F}"/>
    <cellStyle name="Normal 2 3 9 6 5" xfId="47772" xr:uid="{9FC061A4-8431-4A56-BEC9-B74D2306FD8A}"/>
    <cellStyle name="Normal 2 3 9 7" xfId="2124" xr:uid="{D0AA2462-6AC8-496D-94E1-0772617E2BB8}"/>
    <cellStyle name="Normal 2 3 9 7 2" xfId="10980" xr:uid="{BFC902FC-5540-4203-9FC4-C19F7BEC9E26}"/>
    <cellStyle name="Normal 2 3 9 7 2 2" xfId="31348" xr:uid="{EC7AD986-A805-48A4-92BF-43F489177E22}"/>
    <cellStyle name="Normal 2 3 9 7 3" xfId="17767" xr:uid="{53EABE23-5B66-42A8-A783-1CC757E02B80}"/>
    <cellStyle name="Normal 2 3 9 7 3 2" xfId="38135" xr:uid="{ED47848F-044F-4787-9941-9B3EF718F52F}"/>
    <cellStyle name="Normal 2 3 9 7 4" xfId="24556" xr:uid="{EEE16E71-2894-4B5C-971B-3DC06B8C7F41}"/>
    <cellStyle name="Normal 2 3 9 7 5" xfId="44924" xr:uid="{62B09676-C55A-49A2-A0F7-0F6B38128B6F}"/>
    <cellStyle name="Normal 2 3 9 8" xfId="9773" xr:uid="{2523ECC1-D240-45C3-8D9C-E33E5AB3EC29}"/>
    <cellStyle name="Normal 2 3 9 8 2" xfId="30141" xr:uid="{667D8C9F-D571-4578-BAAD-915E5BDE1081}"/>
    <cellStyle name="Normal 2 3 9 9" xfId="16561" xr:uid="{28E23B63-D71A-49C8-A0EB-84D4BF262A0E}"/>
    <cellStyle name="Normal 2 3 9 9 2" xfId="36929" xr:uid="{FBDF9932-D3FC-4700-9A6E-08EB7294E4FF}"/>
    <cellStyle name="Normal 2 3 9_Exec Drivers" xfId="9189" xr:uid="{DFB2EC76-212F-4EB7-A3FA-AE4A2B073290}"/>
    <cellStyle name="Normal 2 30" xfId="339" xr:uid="{576F0956-F88B-4211-85B7-8DCA0E7E5FE5}"/>
    <cellStyle name="Normal 2 31" xfId="352" xr:uid="{B2C93115-EBDF-4BFD-8922-32D1E162A94C}"/>
    <cellStyle name="Normal 2 32" xfId="365" xr:uid="{5441AF85-FB04-409E-98E9-D29D9B0E393B}"/>
    <cellStyle name="Normal 2 33" xfId="378" xr:uid="{FB000B94-9EA5-4375-A363-B26E3EA0609B}"/>
    <cellStyle name="Normal 2 34" xfId="391" xr:uid="{205E42F8-EFE3-456E-9485-0FD053652848}"/>
    <cellStyle name="Normal 2 35" xfId="402" xr:uid="{375A5FFB-76E6-4083-84E5-A0B6DE9DB7A3}"/>
    <cellStyle name="Normal 2 36" xfId="413" xr:uid="{199CD436-FA93-40F8-9724-9916E3DE15CC}"/>
    <cellStyle name="Normal 2 37" xfId="425" xr:uid="{65BBA951-1ED0-4D27-8477-9CCD07D590DB}"/>
    <cellStyle name="Normal 2 38" xfId="437" xr:uid="{743282C9-9FA2-4BD3-B686-1EE89C8BB8BE}"/>
    <cellStyle name="Normal 2 39" xfId="443" xr:uid="{35C3195E-0CAD-4C41-9F96-A9A150499AA8}"/>
    <cellStyle name="Normal 2 4" xfId="30" xr:uid="{5DCDEC91-A2A5-4B3E-BA62-8B973F1ADB09}"/>
    <cellStyle name="Normal 2 4 10" xfId="16516" xr:uid="{5D6F49DD-92CC-4993-A0B1-B05A069A2A30}"/>
    <cellStyle name="Normal 2 4 10 2" xfId="36884" xr:uid="{9318B1B2-A694-40C7-AC7E-C672FBF627FE}"/>
    <cellStyle name="Normal 2 4 11" xfId="23305" xr:uid="{348984E4-EAD6-48F8-9187-3C9083933958}"/>
    <cellStyle name="Normal 2 4 12" xfId="43673" xr:uid="{B1C077E1-6A62-477A-B89C-5B2E949285AE}"/>
    <cellStyle name="Normal 2 4 2" xfId="1075" xr:uid="{7C55B815-9BEA-42BE-B0BC-A05B9AD8219D}"/>
    <cellStyle name="Normal 2 4 3" xfId="1398" xr:uid="{E1E423FC-ED22-420B-8D0A-EE6BCFDE9FB0}"/>
    <cellStyle name="Normal 2 4 3 10" xfId="44258" xr:uid="{EDDBC86F-B70B-4663-8A3B-9A6D69F6F5FA}"/>
    <cellStyle name="Normal 2 4 3 2" xfId="4121" xr:uid="{6D51FEB9-1866-4472-9991-F9CA41E7FDAF}"/>
    <cellStyle name="Normal 2 4 3 2 2" xfId="6975" xr:uid="{840904F5-2D22-4ED1-8AD7-5542043A1E87}"/>
    <cellStyle name="Normal 2 4 3 2 2 2" xfId="15617" xr:uid="{A05EF890-97E0-40EC-B978-C6B72027B31A}"/>
    <cellStyle name="Normal 2 4 3 2 2 2 2" xfId="35985" xr:uid="{45B0073F-E5BF-43EC-AF06-7AD96B5975AC}"/>
    <cellStyle name="Normal 2 4 3 2 2 3" xfId="22404" xr:uid="{F70C6F66-7724-4901-8A30-F7516BF21D76}"/>
    <cellStyle name="Normal 2 4 3 2 2 3 2" xfId="42772" xr:uid="{3B23D0E6-531F-40ED-8EB0-23E34FFB988F}"/>
    <cellStyle name="Normal 2 4 3 2 2 4" xfId="29193" xr:uid="{94A8B758-2CEC-46ED-B81E-8228B8C9EA12}"/>
    <cellStyle name="Normal 2 4 3 2 2 5" xfId="49561" xr:uid="{9D55715D-9F0B-4D5D-9362-A7CE053B8436}"/>
    <cellStyle name="Normal 2 4 3 2 3" xfId="12769" xr:uid="{C16457C5-2F78-41C1-AB2D-1EA89E2092CE}"/>
    <cellStyle name="Normal 2 4 3 2 3 2" xfId="33137" xr:uid="{F1D56CD3-3954-4381-94D0-53B8923AF348}"/>
    <cellStyle name="Normal 2 4 3 2 4" xfId="19556" xr:uid="{4AD27F5B-DE76-44F1-AE94-403BC9E74333}"/>
    <cellStyle name="Normal 2 4 3 2 4 2" xfId="39924" xr:uid="{1900859D-5533-4555-A90A-A94492111D23}"/>
    <cellStyle name="Normal 2 4 3 2 5" xfId="26345" xr:uid="{FE988216-2DF2-4715-AE9E-F94791A1B720}"/>
    <cellStyle name="Normal 2 4 3 2 6" xfId="46713" xr:uid="{71F518B8-D982-46CC-9303-4F60A2828A7A}"/>
    <cellStyle name="Normal 2 4 3 2_Exec Drivers" xfId="9025" xr:uid="{5B7DBF20-95BB-4113-A84C-14786EAF5F05}"/>
    <cellStyle name="Normal 2 4 3 3" xfId="4839" xr:uid="{85D9736F-338A-48CB-85D1-F7B02311EA5B}"/>
    <cellStyle name="Normal 2 4 3 3 2" xfId="7687" xr:uid="{6D81C82C-DCA7-4D77-B616-89D6D51C436D}"/>
    <cellStyle name="Normal 2 4 3 3 2 2" xfId="16329" xr:uid="{83DF46D4-BD61-4CB4-8F69-CB9DC14955AA}"/>
    <cellStyle name="Normal 2 4 3 3 2 2 2" xfId="36697" xr:uid="{F596F827-F6BF-443C-BEEB-C49531C48169}"/>
    <cellStyle name="Normal 2 4 3 3 2 3" xfId="23116" xr:uid="{AE2E85CD-5037-4EEA-B2B5-610C6D60DCE4}"/>
    <cellStyle name="Normal 2 4 3 3 2 3 2" xfId="43484" xr:uid="{AC1820B1-B111-4276-BFF0-405C06A93B3D}"/>
    <cellStyle name="Normal 2 4 3 3 2 4" xfId="29905" xr:uid="{2A7D1ED1-6759-4DCF-8DE0-9222EE68E49D}"/>
    <cellStyle name="Normal 2 4 3 3 2 5" xfId="50273" xr:uid="{29B398B9-8AF5-4995-8DA5-E2D778F7E8A9}"/>
    <cellStyle name="Normal 2 4 3 3 3" xfId="13481" xr:uid="{A0FAF168-A1CA-48F9-AF15-701D8F27EB06}"/>
    <cellStyle name="Normal 2 4 3 3 3 2" xfId="33849" xr:uid="{CF0967AA-1C22-40D9-A9DA-6E89B7CCE1F5}"/>
    <cellStyle name="Normal 2 4 3 3 4" xfId="20268" xr:uid="{040116CB-4A5C-4432-8974-915D9228040C}"/>
    <cellStyle name="Normal 2 4 3 3 4 2" xfId="40636" xr:uid="{ED0BE87C-6822-483F-8F04-01BAA3ABB447}"/>
    <cellStyle name="Normal 2 4 3 3 5" xfId="27057" xr:uid="{668C0DCE-D401-4478-9640-2E02756BF454}"/>
    <cellStyle name="Normal 2 4 3 3 6" xfId="47425" xr:uid="{880822C2-F3A3-4F2D-AB66-67C835D4683F}"/>
    <cellStyle name="Normal 2 4 3 4" xfId="3373" xr:uid="{CA1BB64D-C70B-4288-A876-BFB5B2DF2F85}"/>
    <cellStyle name="Normal 2 4 3 4 2" xfId="6263" xr:uid="{FA3BADD9-9AAD-436A-8454-2B2A7C549693}"/>
    <cellStyle name="Normal 2 4 3 4 2 2" xfId="14905" xr:uid="{481BC414-6339-49C7-A7E4-0950EB1FA148}"/>
    <cellStyle name="Normal 2 4 3 4 2 2 2" xfId="35273" xr:uid="{6EA3EF67-C0AC-4018-8E9C-4B909D4A2B0A}"/>
    <cellStyle name="Normal 2 4 3 4 2 3" xfId="21692" xr:uid="{2FC12684-D806-4630-B2D0-E500883F33CE}"/>
    <cellStyle name="Normal 2 4 3 4 2 3 2" xfId="42060" xr:uid="{120297EF-8D44-47FB-A31A-F7C9E6726529}"/>
    <cellStyle name="Normal 2 4 3 4 2 4" xfId="28481" xr:uid="{16E73BD4-B451-4412-BF74-CB669F1E8513}"/>
    <cellStyle name="Normal 2 4 3 4 2 5" xfId="48849" xr:uid="{FA440A02-C7FC-45F3-B39D-33175751928E}"/>
    <cellStyle name="Normal 2 4 3 4 3" xfId="12057" xr:uid="{983D8D32-4CEB-41D6-93C1-463A68E750F4}"/>
    <cellStyle name="Normal 2 4 3 4 3 2" xfId="32425" xr:uid="{886B29BC-234E-45D6-A4BF-9F9494E2A79C}"/>
    <cellStyle name="Normal 2 4 3 4 4" xfId="18844" xr:uid="{061E1CFC-0B56-44E4-A404-5F3EABD6F5E6}"/>
    <cellStyle name="Normal 2 4 3 4 4 2" xfId="39212" xr:uid="{7094A9C0-88CC-433A-A529-6B7432033B2A}"/>
    <cellStyle name="Normal 2 4 3 4 5" xfId="25633" xr:uid="{BC84055D-6260-4A21-B7DA-029F94D0BAA8}"/>
    <cellStyle name="Normal 2 4 3 4 6" xfId="46001" xr:uid="{DC65605C-D627-44C4-A6DF-2F69F92D889E}"/>
    <cellStyle name="Normal 2 4 3 5" xfId="5551" xr:uid="{772D34C1-1AD9-4A01-8718-87A36E3D73B8}"/>
    <cellStyle name="Normal 2 4 3 5 2" xfId="14193" xr:uid="{3A320401-F21C-4C97-876D-F2900852E4CA}"/>
    <cellStyle name="Normal 2 4 3 5 2 2" xfId="34561" xr:uid="{EE0C9114-7DA9-48C1-B01F-4AB865AAEA7D}"/>
    <cellStyle name="Normal 2 4 3 5 3" xfId="20980" xr:uid="{653EFA9B-C15C-4906-B1EA-3844D63A1418}"/>
    <cellStyle name="Normal 2 4 3 5 3 2" xfId="41348" xr:uid="{31E9468A-9E58-418B-8F04-35206CB6ED30}"/>
    <cellStyle name="Normal 2 4 3 5 4" xfId="27769" xr:uid="{CB84AC34-F4E4-424A-BB90-77FA64439B3D}"/>
    <cellStyle name="Normal 2 4 3 5 5" xfId="48137" xr:uid="{0F038909-7034-4C48-A1F4-6A955750B7EE}"/>
    <cellStyle name="Normal 2 4 3 6" xfId="2624" xr:uid="{FD38AD34-2F27-4C3E-B0E7-2CBC4269611D}"/>
    <cellStyle name="Normal 2 4 3 6 2" xfId="11345" xr:uid="{54CD1477-052C-42FA-A001-16DCD87E8292}"/>
    <cellStyle name="Normal 2 4 3 6 2 2" xfId="31713" xr:uid="{D9369D49-5E0F-4A1A-A343-5763DF6D8E96}"/>
    <cellStyle name="Normal 2 4 3 6 3" xfId="18132" xr:uid="{C5702C15-60EA-4C42-BCC9-4E7E585D7EF8}"/>
    <cellStyle name="Normal 2 4 3 6 3 2" xfId="38500" xr:uid="{7E6DC9FE-4820-436B-BBD3-D13B16827AE6}"/>
    <cellStyle name="Normal 2 4 3 6 4" xfId="24921" xr:uid="{D21A2C2D-0F74-4AD0-975F-3EC3DC5D659B}"/>
    <cellStyle name="Normal 2 4 3 6 5" xfId="45289" xr:uid="{B191A44B-D44B-437B-BF39-011FB8120FFE}"/>
    <cellStyle name="Normal 2 4 3 7" xfId="10314" xr:uid="{6ABC0B41-264A-4E6E-8A20-0E77E4736A2C}"/>
    <cellStyle name="Normal 2 4 3 7 2" xfId="30682" xr:uid="{3D6C08D9-75B8-4D36-93D4-A2DC211E8024}"/>
    <cellStyle name="Normal 2 4 3 8" xfId="17101" xr:uid="{ED7741BE-F1A1-4891-AA82-688FB559E8A1}"/>
    <cellStyle name="Normal 2 4 3 8 2" xfId="37469" xr:uid="{7A868177-C2D9-435B-A73E-0532275BA7BC}"/>
    <cellStyle name="Normal 2 4 3 9" xfId="23890" xr:uid="{1CDDF523-CD9E-4FC4-BC60-8C5644CEBCFF}"/>
    <cellStyle name="Normal 2 4 3_Exec Drivers" xfId="8658" xr:uid="{43126654-B1FA-4083-B2FC-FDF6FFA7CE55}"/>
    <cellStyle name="Normal 2 4 4" xfId="3727" xr:uid="{F60314FD-DB37-47E9-8BC1-2D4D0BC2C7F2}"/>
    <cellStyle name="Normal 2 4 4 2" xfId="6611" xr:uid="{21FC37CD-0E71-40F8-BF51-3384B5B57E33}"/>
    <cellStyle name="Normal 2 4 4 2 2" xfId="15253" xr:uid="{D75C40EC-7438-488D-858B-810FA7ECD917}"/>
    <cellStyle name="Normal 2 4 4 2 2 2" xfId="35621" xr:uid="{25DAA307-F974-49C6-962B-9BB33DC426AC}"/>
    <cellStyle name="Normal 2 4 4 2 3" xfId="22040" xr:uid="{0955EEA8-B912-4E58-BAD6-EB003471522C}"/>
    <cellStyle name="Normal 2 4 4 2 3 2" xfId="42408" xr:uid="{330A8BCF-FD89-4D0B-A78A-CBCD72EEF4B7}"/>
    <cellStyle name="Normal 2 4 4 2 4" xfId="28829" xr:uid="{68F35FB1-970F-4340-92A6-9607BE7DAA01}"/>
    <cellStyle name="Normal 2 4 4 2 5" xfId="49197" xr:uid="{DE118FD1-06C2-474E-868B-77460EAE90A3}"/>
    <cellStyle name="Normal 2 4 4 3" xfId="12405" xr:uid="{2D2A13A1-7D0D-4862-8D57-3DD2F95C4893}"/>
    <cellStyle name="Normal 2 4 4 3 2" xfId="32773" xr:uid="{170AD35B-9D30-475D-8F99-A9052779A4F0}"/>
    <cellStyle name="Normal 2 4 4 4" xfId="19192" xr:uid="{455BFC8F-BE90-49E7-9458-BECA22CCFE82}"/>
    <cellStyle name="Normal 2 4 4 4 2" xfId="39560" xr:uid="{A2472FC2-5A72-4475-91D8-BB1D26704121}"/>
    <cellStyle name="Normal 2 4 4 5" xfId="25981" xr:uid="{9802F47B-A5FE-4296-80C2-6D3F15E84406}"/>
    <cellStyle name="Normal 2 4 4 6" xfId="46349" xr:uid="{F79CB843-C466-4DAE-8431-CB0F7E737A33}"/>
    <cellStyle name="Normal 2 4 4_Exec Drivers" xfId="8800" xr:uid="{3D3F9A41-9F42-4AA1-8C0C-2F93725CE9C2}"/>
    <cellStyle name="Normal 2 4 5" xfId="4475" xr:uid="{D163E8AD-2614-4305-AA89-4B06D707FB59}"/>
    <cellStyle name="Normal 2 4 5 2" xfId="7323" xr:uid="{FAEDE55F-3EC0-41AE-A682-14C2DA584BB1}"/>
    <cellStyle name="Normal 2 4 5 2 2" xfId="15965" xr:uid="{80154273-C232-4864-8608-47CE16FE2DBD}"/>
    <cellStyle name="Normal 2 4 5 2 2 2" xfId="36333" xr:uid="{EFCE1774-3413-4B56-9143-4F6C0F67F40B}"/>
    <cellStyle name="Normal 2 4 5 2 3" xfId="22752" xr:uid="{80469E39-4352-42A9-8667-25C02D3B1A62}"/>
    <cellStyle name="Normal 2 4 5 2 3 2" xfId="43120" xr:uid="{A16123F7-55C2-429D-8EF8-B52C04482E77}"/>
    <cellStyle name="Normal 2 4 5 2 4" xfId="29541" xr:uid="{34AA7E7A-4BDA-4EF4-BB01-E4C1F4C439F0}"/>
    <cellStyle name="Normal 2 4 5 2 5" xfId="49909" xr:uid="{440CA132-1331-423A-8259-737956AD396A}"/>
    <cellStyle name="Normal 2 4 5 3" xfId="13117" xr:uid="{B13BEFB2-2460-4633-9069-2AAAC93EE293}"/>
    <cellStyle name="Normal 2 4 5 3 2" xfId="33485" xr:uid="{B92C9C6B-14ED-40E5-BF84-8C4F22E8DF13}"/>
    <cellStyle name="Normal 2 4 5 4" xfId="19904" xr:uid="{60AF179C-B833-404C-88F0-836BABA274BC}"/>
    <cellStyle name="Normal 2 4 5 4 2" xfId="40272" xr:uid="{7A3A0684-C80A-49B8-B5D5-743B11874292}"/>
    <cellStyle name="Normal 2 4 5 5" xfId="26693" xr:uid="{E6197739-82ED-485E-A58C-71C6231CB803}"/>
    <cellStyle name="Normal 2 4 5 6" xfId="47061" xr:uid="{0E87DA78-1058-4D80-BA64-90868FAF0094}"/>
    <cellStyle name="Normal 2 4 6" xfId="2979" xr:uid="{67D07E07-F98D-4B4E-97F8-3AF14D513BBB}"/>
    <cellStyle name="Normal 2 4 6 2" xfId="5899" xr:uid="{C9A41EF3-A6C4-405C-9D4D-20255A50783A}"/>
    <cellStyle name="Normal 2 4 6 2 2" xfId="14541" xr:uid="{54B481D6-D31B-4B26-8EF2-E81395086A24}"/>
    <cellStyle name="Normal 2 4 6 2 2 2" xfId="34909" xr:uid="{19931059-4459-45AB-B059-CBCCF77E00CF}"/>
    <cellStyle name="Normal 2 4 6 2 3" xfId="21328" xr:uid="{038ABADD-4C55-4BF0-A3CE-838A0FB9E48D}"/>
    <cellStyle name="Normal 2 4 6 2 3 2" xfId="41696" xr:uid="{1E6F7266-F021-4F13-BEDF-02EC36F8578A}"/>
    <cellStyle name="Normal 2 4 6 2 4" xfId="28117" xr:uid="{0FE5B8D9-2A08-4BB7-9EC2-564D143DB88B}"/>
    <cellStyle name="Normal 2 4 6 2 5" xfId="48485" xr:uid="{8DBD970C-67B7-43EC-883E-AC093525077B}"/>
    <cellStyle name="Normal 2 4 6 3" xfId="11693" xr:uid="{F2CD9173-159A-4493-A339-95A3F56222F1}"/>
    <cellStyle name="Normal 2 4 6 3 2" xfId="32061" xr:uid="{3A07BD20-5CED-410D-B63C-B49D75DCF050}"/>
    <cellStyle name="Normal 2 4 6 4" xfId="18480" xr:uid="{761E7F4C-00EB-4885-A7D5-E18D4B5575F6}"/>
    <cellStyle name="Normal 2 4 6 4 2" xfId="38848" xr:uid="{861C53CE-760B-4D97-88A8-87E490B917DD}"/>
    <cellStyle name="Normal 2 4 6 5" xfId="25269" xr:uid="{A0BC7300-8009-40CE-99F5-B43246817A07}"/>
    <cellStyle name="Normal 2 4 6 6" xfId="45637" xr:uid="{0D0DFE90-7C47-469A-ACA6-2CDCC224D5A6}"/>
    <cellStyle name="Normal 2 4 7" xfId="5187" xr:uid="{100F4203-0F5F-4979-90A6-A92BF7B75C58}"/>
    <cellStyle name="Normal 2 4 7 2" xfId="13829" xr:uid="{7F15DE62-F806-4D54-BC8C-A58B99830523}"/>
    <cellStyle name="Normal 2 4 7 2 2" xfId="34197" xr:uid="{67BCC37F-C8CD-42F2-9EE3-0509F7B75520}"/>
    <cellStyle name="Normal 2 4 7 3" xfId="20616" xr:uid="{B6EF58D7-6CC7-4AFC-8099-B040E3A52A41}"/>
    <cellStyle name="Normal 2 4 7 3 2" xfId="40984" xr:uid="{3CB9C150-F8A1-4C50-AA10-2A66D1306F57}"/>
    <cellStyle name="Normal 2 4 7 4" xfId="27405" xr:uid="{2BF2FF76-D79B-4ACC-AB10-1CB7F02D6FAD}"/>
    <cellStyle name="Normal 2 4 7 5" xfId="47773" xr:uid="{33314D0D-7383-4F78-968D-462B06C539CB}"/>
    <cellStyle name="Normal 2 4 8" xfId="2129" xr:uid="{6471D821-D84C-45A8-9F37-888C990AEEF1}"/>
    <cellStyle name="Normal 2 4 8 2" xfId="10981" xr:uid="{489BD475-2693-47C9-817E-5000031F37AD}"/>
    <cellStyle name="Normal 2 4 8 2 2" xfId="31349" xr:uid="{13338608-B073-4E34-9A7F-994C11F000AF}"/>
    <cellStyle name="Normal 2 4 8 3" xfId="17768" xr:uid="{87B79295-C87C-44D7-B466-B92C8915134A}"/>
    <cellStyle name="Normal 2 4 8 3 2" xfId="38136" xr:uid="{5B4DBF21-8D96-4511-BB4F-CE7242280E01}"/>
    <cellStyle name="Normal 2 4 8 4" xfId="24557" xr:uid="{F80AFA1F-E029-47BB-8BE3-92EA74C03ED6}"/>
    <cellStyle name="Normal 2 4 8 5" xfId="44925" xr:uid="{5F56AC97-0D88-4C86-BD0E-0EA1200CD964}"/>
    <cellStyle name="Normal 2 4 9" xfId="9728" xr:uid="{7C80CE44-7FF3-405A-934F-D7A6F5A4A1F3}"/>
    <cellStyle name="Normal 2 4 9 2" xfId="30096" xr:uid="{37F8AE56-5E13-45E3-9431-0051616A55E5}"/>
    <cellStyle name="Normal 2 4_Exec Drivers" xfId="9694" xr:uid="{07589C85-2631-4390-BBAC-A9E465E1E83B}"/>
    <cellStyle name="Normal 2 40" xfId="23" xr:uid="{4A2FB4F6-9988-408A-84E9-D7A950EBB01C}"/>
    <cellStyle name="Normal 2 40 10" xfId="23302" xr:uid="{D29DF3C6-81EB-4EE2-992F-ADEE34394931}"/>
    <cellStyle name="Normal 2 40 11" xfId="43670" xr:uid="{EF38146F-5686-4583-A6E7-739298E7DCE0}"/>
    <cellStyle name="Normal 2 40 2" xfId="1395" xr:uid="{DF984E15-DA54-458A-BECA-437F6DCF31A4}"/>
    <cellStyle name="Normal 2 40 2 10" xfId="44256" xr:uid="{CA372E31-1AB0-4B10-AC02-643C449CF07D}"/>
    <cellStyle name="Normal 2 40 2 2" xfId="4124" xr:uid="{98224905-EE9B-405A-841E-537E486DD7AF}"/>
    <cellStyle name="Normal 2 40 2 2 2" xfId="6978" xr:uid="{FB114537-AFE1-45AA-8594-BC8B3F3BC600}"/>
    <cellStyle name="Normal 2 40 2 2 2 2" xfId="15620" xr:uid="{0115C095-0CAB-4363-AE61-C0275A2DFCC5}"/>
    <cellStyle name="Normal 2 40 2 2 2 2 2" xfId="35988" xr:uid="{26228418-6A91-4C22-BE5E-40D22868FC57}"/>
    <cellStyle name="Normal 2 40 2 2 2 3" xfId="22407" xr:uid="{62F4C03E-FAF5-4CE1-8998-015C776396A4}"/>
    <cellStyle name="Normal 2 40 2 2 2 3 2" xfId="42775" xr:uid="{E8D1508A-6D95-4C42-8254-AC806AE95497}"/>
    <cellStyle name="Normal 2 40 2 2 2 4" xfId="29196" xr:uid="{1516B28B-6D45-47D2-AE64-3920E1DC1F81}"/>
    <cellStyle name="Normal 2 40 2 2 2 5" xfId="49564" xr:uid="{7FF98957-EAAD-43AE-BB13-9B15AFF1C25C}"/>
    <cellStyle name="Normal 2 40 2 2 3" xfId="12772" xr:uid="{BB51B5DE-947E-4172-9F46-D7FB5378EE27}"/>
    <cellStyle name="Normal 2 40 2 2 3 2" xfId="33140" xr:uid="{8BE36FD9-4AFC-42FB-9F77-BDD531B735A0}"/>
    <cellStyle name="Normal 2 40 2 2 4" xfId="19559" xr:uid="{768A7070-0034-4D49-AD1D-19B7FE5E4553}"/>
    <cellStyle name="Normal 2 40 2 2 4 2" xfId="39927" xr:uid="{75E56E13-7CC6-400E-8456-61FBDDC274A5}"/>
    <cellStyle name="Normal 2 40 2 2 5" xfId="26348" xr:uid="{64FA7DCA-FBB8-4575-BA05-A6CC653989A0}"/>
    <cellStyle name="Normal 2 40 2 2 6" xfId="46716" xr:uid="{21269EE9-17D3-4280-9ECD-8704373D1F9D}"/>
    <cellStyle name="Normal 2 40 2 2_Exec Drivers" xfId="8304" xr:uid="{7E268416-A00E-4900-BA13-C9696C82B688}"/>
    <cellStyle name="Normal 2 40 2 3" xfId="4842" xr:uid="{3C4627B0-C04B-4A9A-B101-F2683358D783}"/>
    <cellStyle name="Normal 2 40 2 3 2" xfId="7690" xr:uid="{71B34C79-B1FC-4ECF-BCC9-328EFAB8A130}"/>
    <cellStyle name="Normal 2 40 2 3 2 2" xfId="16332" xr:uid="{72BBA500-35F7-4269-884E-E344EFB8E067}"/>
    <cellStyle name="Normal 2 40 2 3 2 2 2" xfId="36700" xr:uid="{B1F9507D-DEFA-4183-9ECD-AED411F42126}"/>
    <cellStyle name="Normal 2 40 2 3 2 3" xfId="23119" xr:uid="{B71A451F-3176-48D9-90FC-FACD6ADD1753}"/>
    <cellStyle name="Normal 2 40 2 3 2 3 2" xfId="43487" xr:uid="{EB1B60A8-061D-4AAD-AB3B-A9A154309DEC}"/>
    <cellStyle name="Normal 2 40 2 3 2 4" xfId="29908" xr:uid="{4814AE3D-EA10-4B21-80EE-07833AA66BA6}"/>
    <cellStyle name="Normal 2 40 2 3 2 5" xfId="50276" xr:uid="{7F5B73E1-C8AB-48D1-82F2-F636A68577BE}"/>
    <cellStyle name="Normal 2 40 2 3 3" xfId="13484" xr:uid="{F27A3565-5CC1-4422-B701-2294971F787A}"/>
    <cellStyle name="Normal 2 40 2 3 3 2" xfId="33852" xr:uid="{34E3E454-EC5D-479E-BB6C-B6CF5333FB47}"/>
    <cellStyle name="Normal 2 40 2 3 4" xfId="20271" xr:uid="{60BF84F8-98B7-45E6-9919-4F0B81292F3C}"/>
    <cellStyle name="Normal 2 40 2 3 4 2" xfId="40639" xr:uid="{EE8CBE03-EED5-4535-A6F6-8CD1C79184CD}"/>
    <cellStyle name="Normal 2 40 2 3 5" xfId="27060" xr:uid="{4946AA4F-DD48-4CA4-99E3-F8FC4DD37AB6}"/>
    <cellStyle name="Normal 2 40 2 3 6" xfId="47428" xr:uid="{20270A24-ADEE-4C89-9DB6-09725FCF2C7D}"/>
    <cellStyle name="Normal 2 40 2 4" xfId="3376" xr:uid="{1C375E20-3838-438F-BBD6-8429E89AFA14}"/>
    <cellStyle name="Normal 2 40 2 4 2" xfId="6266" xr:uid="{43D12139-EAB0-44EB-BB61-D997B79927B1}"/>
    <cellStyle name="Normal 2 40 2 4 2 2" xfId="14908" xr:uid="{201D3128-C735-4F19-9AD2-AA106A9F7FD9}"/>
    <cellStyle name="Normal 2 40 2 4 2 2 2" xfId="35276" xr:uid="{A90A4351-12A3-4DDC-8618-746E817B455A}"/>
    <cellStyle name="Normal 2 40 2 4 2 3" xfId="21695" xr:uid="{0CAB1375-9D44-4729-91ED-EA7B8C8B9D8D}"/>
    <cellStyle name="Normal 2 40 2 4 2 3 2" xfId="42063" xr:uid="{74AD83AE-5675-4C9A-8E09-83A0C5F8BC39}"/>
    <cellStyle name="Normal 2 40 2 4 2 4" xfId="28484" xr:uid="{6B7A7537-3015-4D9A-97EC-C9B44D7F0D96}"/>
    <cellStyle name="Normal 2 40 2 4 2 5" xfId="48852" xr:uid="{4BF9FB58-FA40-4CED-8705-4B5C5C9F8A19}"/>
    <cellStyle name="Normal 2 40 2 4 3" xfId="12060" xr:uid="{C72C706B-7D46-4D78-A4A8-DC7F1CC46EEC}"/>
    <cellStyle name="Normal 2 40 2 4 3 2" xfId="32428" xr:uid="{46120D9B-8AD9-4094-9EDE-FBFD38A75900}"/>
    <cellStyle name="Normal 2 40 2 4 4" xfId="18847" xr:uid="{39AB350F-D44A-4747-89B8-8A7DA2B00E82}"/>
    <cellStyle name="Normal 2 40 2 4 4 2" xfId="39215" xr:uid="{0722AA59-C942-4896-9017-DE7065F6A11D}"/>
    <cellStyle name="Normal 2 40 2 4 5" xfId="25636" xr:uid="{1D94E882-E226-4890-821E-0EEB191ED35E}"/>
    <cellStyle name="Normal 2 40 2 4 6" xfId="46004" xr:uid="{B2D61DE4-D833-4558-9FEE-C34EE01BD786}"/>
    <cellStyle name="Normal 2 40 2 5" xfId="5554" xr:uid="{F6E21CC9-50A4-473B-B79A-E70743B1585D}"/>
    <cellStyle name="Normal 2 40 2 5 2" xfId="14196" xr:uid="{B888810E-67C0-4B49-AC7B-AB7AE1212FC2}"/>
    <cellStyle name="Normal 2 40 2 5 2 2" xfId="34564" xr:uid="{B5AEF9D8-86C8-4217-BBDE-086A73C7CA1A}"/>
    <cellStyle name="Normal 2 40 2 5 3" xfId="20983" xr:uid="{80FF8268-57D5-424E-88C1-26EB59F5353B}"/>
    <cellStyle name="Normal 2 40 2 5 3 2" xfId="41351" xr:uid="{13AC71D4-8A69-4F8E-ADBB-9CF07B56230F}"/>
    <cellStyle name="Normal 2 40 2 5 4" xfId="27772" xr:uid="{B800A786-6DF3-4CAE-A2FC-99B01D6603F1}"/>
    <cellStyle name="Normal 2 40 2 5 5" xfId="48140" xr:uid="{19EE3DE8-EDE1-49A8-B319-CDF42440517F}"/>
    <cellStyle name="Normal 2 40 2 6" xfId="2627" xr:uid="{3D91EDB4-C72E-4C1C-BC27-67BFB861F5C0}"/>
    <cellStyle name="Normal 2 40 2 6 2" xfId="11348" xr:uid="{8D91E73E-8327-4F53-85EB-19211A5D1B63}"/>
    <cellStyle name="Normal 2 40 2 6 2 2" xfId="31716" xr:uid="{AFFC74DD-B7C6-41BD-91F7-5F97DBF22EE7}"/>
    <cellStyle name="Normal 2 40 2 6 3" xfId="18135" xr:uid="{6FD0494A-C57F-41EE-B69D-EF6DE56AD904}"/>
    <cellStyle name="Normal 2 40 2 6 3 2" xfId="38503" xr:uid="{C38B9875-97A7-44A2-B54B-0A66BF0F89CE}"/>
    <cellStyle name="Normal 2 40 2 6 4" xfId="24924" xr:uid="{5BFE2A5E-730D-4C52-B42E-F3A8C3761A19}"/>
    <cellStyle name="Normal 2 40 2 6 5" xfId="45292" xr:uid="{15E21128-E4D6-46B5-A372-4F3CE0F00DFF}"/>
    <cellStyle name="Normal 2 40 2 7" xfId="10312" xr:uid="{BB1E1838-90B7-4CCF-9632-998683D2B0FD}"/>
    <cellStyle name="Normal 2 40 2 7 2" xfId="30680" xr:uid="{D7258573-7A88-4B56-94B1-D9A2EF3B0265}"/>
    <cellStyle name="Normal 2 40 2 8" xfId="17099" xr:uid="{F8FE0CDF-D6D1-4084-826A-6E8606A5A802}"/>
    <cellStyle name="Normal 2 40 2 8 2" xfId="37467" xr:uid="{4C9520F1-B610-48DC-AF47-9583057CF7DA}"/>
    <cellStyle name="Normal 2 40 2 9" xfId="23888" xr:uid="{D8067151-0FAE-4B65-9A2F-FF51509F62C4}"/>
    <cellStyle name="Normal 2 40 2_Exec Drivers" xfId="8213" xr:uid="{55232F7A-459E-476B-BAEC-2A751D8C8892}"/>
    <cellStyle name="Normal 2 40 3" xfId="3728" xr:uid="{4B0D8667-A933-4870-8C98-ED895CCF2491}"/>
    <cellStyle name="Normal 2 40 3 2" xfId="6612" xr:uid="{633B7EEB-8803-494E-8109-7B63AB180E3C}"/>
    <cellStyle name="Normal 2 40 3 2 2" xfId="15254" xr:uid="{4743FE28-573B-43FC-8FB7-B33F114BEA69}"/>
    <cellStyle name="Normal 2 40 3 2 2 2" xfId="35622" xr:uid="{1F502B62-2D13-40B1-B3CA-E4AECA601C34}"/>
    <cellStyle name="Normal 2 40 3 2 3" xfId="22041" xr:uid="{8EC00383-D288-4B77-816F-FDDC06157C3C}"/>
    <cellStyle name="Normal 2 40 3 2 3 2" xfId="42409" xr:uid="{3368D307-3ACA-4F9C-9DF5-3165E7F5D745}"/>
    <cellStyle name="Normal 2 40 3 2 4" xfId="28830" xr:uid="{808622C2-09BE-41D2-B6EF-36128045F6B2}"/>
    <cellStyle name="Normal 2 40 3 2 5" xfId="49198" xr:uid="{02B8F8A6-32E8-4258-8FF4-2BA7F537D27C}"/>
    <cellStyle name="Normal 2 40 3 3" xfId="12406" xr:uid="{F6E10BCB-5836-48C1-A992-E33EE92E23D2}"/>
    <cellStyle name="Normal 2 40 3 3 2" xfId="32774" xr:uid="{9E8161A9-2C3F-4623-93C8-019C26840AC7}"/>
    <cellStyle name="Normal 2 40 3 4" xfId="19193" xr:uid="{ABFE8974-3999-4E77-B6DF-87C227C693F9}"/>
    <cellStyle name="Normal 2 40 3 4 2" xfId="39561" xr:uid="{2F519F55-5EA9-48EF-89EF-3F4D2560284C}"/>
    <cellStyle name="Normal 2 40 3 5" xfId="25982" xr:uid="{657393CB-83CB-4A0F-A533-F2FB6EC52E8E}"/>
    <cellStyle name="Normal 2 40 3 6" xfId="46350" xr:uid="{E1E6D44B-D1C5-45AB-BF0C-10330C1E06DD}"/>
    <cellStyle name="Normal 2 40 3_Exec Drivers" xfId="8386" xr:uid="{670BF262-BAAC-4B15-B089-BF4A08598E99}"/>
    <cellStyle name="Normal 2 40 4" xfId="4476" xr:uid="{C72BF41A-71A0-4417-9838-09DAF6C28E5C}"/>
    <cellStyle name="Normal 2 40 4 2" xfId="7324" xr:uid="{CA831590-0422-4202-8725-53096CFF0D52}"/>
    <cellStyle name="Normal 2 40 4 2 2" xfId="15966" xr:uid="{CEAC6E02-E26A-444D-9FC1-C4D0BB9676DC}"/>
    <cellStyle name="Normal 2 40 4 2 2 2" xfId="36334" xr:uid="{CA4739D1-960D-4640-8C72-56BB302AA636}"/>
    <cellStyle name="Normal 2 40 4 2 3" xfId="22753" xr:uid="{797B816B-4FE1-42A7-94FB-F2CEC3957B8A}"/>
    <cellStyle name="Normal 2 40 4 2 3 2" xfId="43121" xr:uid="{20C01F8C-03C1-45C3-B1E3-1C4694DD2B80}"/>
    <cellStyle name="Normal 2 40 4 2 4" xfId="29542" xr:uid="{5B5FAD22-BC4C-4E20-AB01-1249C63DED1C}"/>
    <cellStyle name="Normal 2 40 4 2 5" xfId="49910" xr:uid="{5E8475D2-E5CD-48F3-94C7-9ECC38298F1B}"/>
    <cellStyle name="Normal 2 40 4 3" xfId="13118" xr:uid="{1A1A511B-1D3A-410C-B722-B5B41D3DC56A}"/>
    <cellStyle name="Normal 2 40 4 3 2" xfId="33486" xr:uid="{AB8BF315-D907-4C50-81E6-1F03EB4B805E}"/>
    <cellStyle name="Normal 2 40 4 4" xfId="19905" xr:uid="{960A29F7-5B6E-431E-B3A5-D724484B951A}"/>
    <cellStyle name="Normal 2 40 4 4 2" xfId="40273" xr:uid="{42AA7D7C-7F44-4A91-A951-B01A2BC1DE03}"/>
    <cellStyle name="Normal 2 40 4 5" xfId="26694" xr:uid="{F56197B4-F257-42F7-AB94-B663220C7A7D}"/>
    <cellStyle name="Normal 2 40 4 6" xfId="47062" xr:uid="{426FA627-A0DB-4602-A3D9-0A70047C4A61}"/>
    <cellStyle name="Normal 2 40 5" xfId="2980" xr:uid="{5EFCBBC2-9E96-468B-85FA-B77A6AF60A40}"/>
    <cellStyle name="Normal 2 40 5 2" xfId="5900" xr:uid="{0E3ACC57-B1DA-446B-BE28-C95394CE03B4}"/>
    <cellStyle name="Normal 2 40 5 2 2" xfId="14542" xr:uid="{E8531192-D851-488D-871C-F16034CAB7A8}"/>
    <cellStyle name="Normal 2 40 5 2 2 2" xfId="34910" xr:uid="{7E0166A1-88CB-4391-B961-A48CD24283B8}"/>
    <cellStyle name="Normal 2 40 5 2 3" xfId="21329" xr:uid="{954152F1-59A2-45CE-B564-4700C6559A3A}"/>
    <cellStyle name="Normal 2 40 5 2 3 2" xfId="41697" xr:uid="{0552C2A1-CEA3-4A54-B0C1-BE948D987210}"/>
    <cellStyle name="Normal 2 40 5 2 4" xfId="28118" xr:uid="{0C7D6A54-EF48-4E95-8190-0CFFE016378E}"/>
    <cellStyle name="Normal 2 40 5 2 5" xfId="48486" xr:uid="{B70EBF4A-EE6E-43A7-B9F3-8523CBD5B549}"/>
    <cellStyle name="Normal 2 40 5 3" xfId="11694" xr:uid="{F5E84C20-EF97-4FF1-80DD-431FA056ACFD}"/>
    <cellStyle name="Normal 2 40 5 3 2" xfId="32062" xr:uid="{D5C33243-C927-4CA4-82F4-BEE30808E947}"/>
    <cellStyle name="Normal 2 40 5 4" xfId="18481" xr:uid="{77667135-D239-409A-AA31-9FFEA3522091}"/>
    <cellStyle name="Normal 2 40 5 4 2" xfId="38849" xr:uid="{1F9D7037-6BD1-4958-A9BB-CD53B15C9D48}"/>
    <cellStyle name="Normal 2 40 5 5" xfId="25270" xr:uid="{79D162D0-A296-4739-83F4-0CC2AA1D680A}"/>
    <cellStyle name="Normal 2 40 5 6" xfId="45638" xr:uid="{3161BED5-11C2-4B22-AE15-3EEFCA347C80}"/>
    <cellStyle name="Normal 2 40 6" xfId="5188" xr:uid="{A3AC0F13-37D7-428A-8E1E-5778CF2369FB}"/>
    <cellStyle name="Normal 2 40 6 2" xfId="13830" xr:uid="{9E4471EF-A588-43AF-BFF3-B605A396F3A8}"/>
    <cellStyle name="Normal 2 40 6 2 2" xfId="34198" xr:uid="{101AB4B6-E5BD-41EE-803F-C1C65525210A}"/>
    <cellStyle name="Normal 2 40 6 3" xfId="20617" xr:uid="{E8E4C76B-F8E0-4527-BA12-61CB4873ABFF}"/>
    <cellStyle name="Normal 2 40 6 3 2" xfId="40985" xr:uid="{F307FB8E-3F74-4208-9905-9567F28B978F}"/>
    <cellStyle name="Normal 2 40 6 4" xfId="27406" xr:uid="{3491C34D-67B1-4887-924E-653EF408637C}"/>
    <cellStyle name="Normal 2 40 6 5" xfId="47774" xr:uid="{87EC2A37-BA06-4F54-84E2-3FBECCDE86A7}"/>
    <cellStyle name="Normal 2 40 7" xfId="2130" xr:uid="{20F1178C-262A-4A32-AE1A-8C444B9155D3}"/>
    <cellStyle name="Normal 2 40 7 2" xfId="10982" xr:uid="{5A597C36-702E-4880-AA31-51971191750E}"/>
    <cellStyle name="Normal 2 40 7 2 2" xfId="31350" xr:uid="{BAFDC357-F415-4C45-A673-462BC1524D3F}"/>
    <cellStyle name="Normal 2 40 7 3" xfId="17769" xr:uid="{16E09980-F90C-41D2-BE26-254EAFF42C72}"/>
    <cellStyle name="Normal 2 40 7 3 2" xfId="38137" xr:uid="{BD67907F-E701-41B7-B80C-A969F1156FED}"/>
    <cellStyle name="Normal 2 40 7 4" xfId="24558" xr:uid="{4653C867-755B-4D7B-9400-E23FE5C57392}"/>
    <cellStyle name="Normal 2 40 7 5" xfId="44926" xr:uid="{5FD6C0FF-272E-4CFE-8F8B-763F88C9A27E}"/>
    <cellStyle name="Normal 2 40 8" xfId="9725" xr:uid="{C60CAC1E-7BAB-4881-98DB-07CB98EE85F4}"/>
    <cellStyle name="Normal 2 40 8 2" xfId="30093" xr:uid="{5375E0F9-3B6A-4772-A1D1-9D825A2DC6A5}"/>
    <cellStyle name="Normal 2 40 9" xfId="16513" xr:uid="{8792B7A1-1CA1-4C04-AB56-B031F34C2B6B}"/>
    <cellStyle name="Normal 2 40 9 2" xfId="36881" xr:uid="{65751923-1E63-48AC-A27C-F7492066CEB0}"/>
    <cellStyle name="Normal 2 40_Exec Drivers" xfId="9491" xr:uid="{360CE717-F328-47B9-B348-AA821DB9314D}"/>
    <cellStyle name="Normal 2 41" xfId="21" xr:uid="{FF885CDA-6377-4908-ADE9-DCD240E01950}"/>
    <cellStyle name="Normal 2 42" xfId="663" xr:uid="{F9F4B7D2-2696-4031-8D5C-90420820F022}"/>
    <cellStyle name="Normal 2 42 10" xfId="23642" xr:uid="{575F4AF6-6CBD-4130-9135-4991B7B8780D}"/>
    <cellStyle name="Normal 2 42 11" xfId="44010" xr:uid="{13AB6469-F255-4F5B-92BB-BD80AB88DD62}"/>
    <cellStyle name="Normal 2 42 2" xfId="1698" xr:uid="{738DE6C0-FADC-4F3A-8ED7-A41377DBAC83}"/>
    <cellStyle name="Normal 2 42 2 10" xfId="44553" xr:uid="{3CDA4E1D-D1B0-4D58-A96B-134A2A1E3D56}"/>
    <cellStyle name="Normal 2 42 2 2" xfId="4266" xr:uid="{E72C78C5-899D-456E-8445-63A16A3E2481}"/>
    <cellStyle name="Normal 2 42 2 2 2" xfId="7114" xr:uid="{02104607-0A3D-4D73-8EF4-22453A388AAA}"/>
    <cellStyle name="Normal 2 42 2 2 2 2" xfId="15756" xr:uid="{3E4F7BE6-94F1-4DC9-9C24-86C019A0F117}"/>
    <cellStyle name="Normal 2 42 2 2 2 2 2" xfId="36124" xr:uid="{C6838D65-3FEC-4C8F-A00F-CE5EF8B773D1}"/>
    <cellStyle name="Normal 2 42 2 2 2 3" xfId="22543" xr:uid="{77943B89-2C84-4CD9-8EA7-FE0CD671824E}"/>
    <cellStyle name="Normal 2 42 2 2 2 3 2" xfId="42911" xr:uid="{DE084126-2B0F-4D1E-900E-5C3C54BE8D4D}"/>
    <cellStyle name="Normal 2 42 2 2 2 4" xfId="29332" xr:uid="{CA03E559-C22D-475C-AD3A-23991CE20B28}"/>
    <cellStyle name="Normal 2 42 2 2 2 5" xfId="49700" xr:uid="{5C8CD4EC-E53D-4A28-B00E-4CB51269D615}"/>
    <cellStyle name="Normal 2 42 2 2 3" xfId="12908" xr:uid="{2A4121E1-F979-41DA-9628-6844C633C65B}"/>
    <cellStyle name="Normal 2 42 2 2 3 2" xfId="33276" xr:uid="{B506DCE3-9526-4A1A-84E7-642E55A4A3F4}"/>
    <cellStyle name="Normal 2 42 2 2 4" xfId="19695" xr:uid="{627A73E1-3486-47F9-B469-18AEEE4D4F2B}"/>
    <cellStyle name="Normal 2 42 2 2 4 2" xfId="40063" xr:uid="{8A7A063E-6515-4E8C-AAE3-EC845158D19B}"/>
    <cellStyle name="Normal 2 42 2 2 5" xfId="26484" xr:uid="{52425D7F-1561-4A4A-910F-263A4135550D}"/>
    <cellStyle name="Normal 2 42 2 2 6" xfId="46852" xr:uid="{48ADE90B-30D3-446E-8909-E18A67B7E568}"/>
    <cellStyle name="Normal 2 42 2 2_Exec Drivers" xfId="9022" xr:uid="{851B2486-7A5C-447B-BE96-3AC0FE1D9D7E}"/>
    <cellStyle name="Normal 2 42 2 3" xfId="4978" xr:uid="{92F70166-7B75-439B-820B-13309BF2EB1D}"/>
    <cellStyle name="Normal 2 42 2 3 2" xfId="7826" xr:uid="{B26CC1C5-1B99-4819-90B6-2A0A43B6A6CD}"/>
    <cellStyle name="Normal 2 42 2 3 2 2" xfId="16468" xr:uid="{742687D4-9DBB-45AE-B8A7-0CBB0A196114}"/>
    <cellStyle name="Normal 2 42 2 3 2 2 2" xfId="36836" xr:uid="{013A6D5D-B28A-46A7-8F7C-914AB6E431F7}"/>
    <cellStyle name="Normal 2 42 2 3 2 3" xfId="23255" xr:uid="{85DB7BCC-E620-483B-809B-0DA5031CC568}"/>
    <cellStyle name="Normal 2 42 2 3 2 3 2" xfId="43623" xr:uid="{F2582212-B583-49D0-97F8-293AEB43A738}"/>
    <cellStyle name="Normal 2 42 2 3 2 4" xfId="30044" xr:uid="{0817F4CA-4D2F-4CED-AEF8-94CAE44398B2}"/>
    <cellStyle name="Normal 2 42 2 3 2 5" xfId="50412" xr:uid="{2F9EEC6C-EBB2-47F1-B850-0F7B6C16177A}"/>
    <cellStyle name="Normal 2 42 2 3 3" xfId="13620" xr:uid="{D8582FAF-457E-4C79-B402-B7FB80696B29}"/>
    <cellStyle name="Normal 2 42 2 3 3 2" xfId="33988" xr:uid="{34828C3F-DE22-4142-B5EA-97ACCA37B214}"/>
    <cellStyle name="Normal 2 42 2 3 4" xfId="20407" xr:uid="{538B4D50-40C3-4C7A-883E-2842AD6E4D16}"/>
    <cellStyle name="Normal 2 42 2 3 4 2" xfId="40775" xr:uid="{ABC2EA71-EC1B-42A7-B19F-FA5DAEBB8089}"/>
    <cellStyle name="Normal 2 42 2 3 5" xfId="27196" xr:uid="{6CCFA4CB-6FD8-45C8-8581-283F5ABA8963}"/>
    <cellStyle name="Normal 2 42 2 3 6" xfId="47564" xr:uid="{36668ACF-B20B-46D0-B6DC-A526C6DD71F7}"/>
    <cellStyle name="Normal 2 42 2 4" xfId="3518" xr:uid="{04B8516C-C28D-43ED-8856-B842D098E978}"/>
    <cellStyle name="Normal 2 42 2 4 2" xfId="6402" xr:uid="{1B941EBE-E351-4B36-BCFA-37E88A6086B2}"/>
    <cellStyle name="Normal 2 42 2 4 2 2" xfId="15044" xr:uid="{B6F53AF2-E478-4378-B930-E23F72291D7F}"/>
    <cellStyle name="Normal 2 42 2 4 2 2 2" xfId="35412" xr:uid="{54E4A4F9-EDD1-4203-9DE3-319AFB281540}"/>
    <cellStyle name="Normal 2 42 2 4 2 3" xfId="21831" xr:uid="{F388141A-AE24-4F2E-9498-D61364C122AD}"/>
    <cellStyle name="Normal 2 42 2 4 2 3 2" xfId="42199" xr:uid="{58605581-F0DC-4059-9AEF-FE7C9C82DAD8}"/>
    <cellStyle name="Normal 2 42 2 4 2 4" xfId="28620" xr:uid="{7E431975-E07E-425A-B5BE-33CA09B0AD55}"/>
    <cellStyle name="Normal 2 42 2 4 2 5" xfId="48988" xr:uid="{A6B53219-36BE-4C2B-9A26-E2491C36E974}"/>
    <cellStyle name="Normal 2 42 2 4 3" xfId="12196" xr:uid="{5827E3D5-4DB9-4C30-9925-000789717335}"/>
    <cellStyle name="Normal 2 42 2 4 3 2" xfId="32564" xr:uid="{E3967CAD-BB42-447F-9923-C99709A3A91D}"/>
    <cellStyle name="Normal 2 42 2 4 4" xfId="18983" xr:uid="{0E8F8A24-9192-4DD0-AEC5-1AE5CD3D9996}"/>
    <cellStyle name="Normal 2 42 2 4 4 2" xfId="39351" xr:uid="{D5CD1AA8-72B6-4111-B570-021BF1A5F913}"/>
    <cellStyle name="Normal 2 42 2 4 5" xfId="25772" xr:uid="{B39E212B-AC00-4872-91A7-777AB7EEF776}"/>
    <cellStyle name="Normal 2 42 2 4 6" xfId="46140" xr:uid="{C73BC610-D2EA-4DD2-9C85-1AAACECF86DE}"/>
    <cellStyle name="Normal 2 42 2 5" xfId="5690" xr:uid="{0B3B4F7B-1B9D-4EE0-99BC-C6984F43EA6D}"/>
    <cellStyle name="Normal 2 42 2 5 2" xfId="14332" xr:uid="{10BDCA2F-92FC-4125-859F-74432FB23FC3}"/>
    <cellStyle name="Normal 2 42 2 5 2 2" xfId="34700" xr:uid="{951225A0-9D51-4A72-A404-EE9E7C5C8297}"/>
    <cellStyle name="Normal 2 42 2 5 3" xfId="21119" xr:uid="{1555F658-A76C-4E3A-B83C-BF98132182F6}"/>
    <cellStyle name="Normal 2 42 2 5 3 2" xfId="41487" xr:uid="{6FB482D4-3980-408D-B182-C49AB31A5B0C}"/>
    <cellStyle name="Normal 2 42 2 5 4" xfId="27908" xr:uid="{EAAA5CEE-FBE4-4739-B268-EA147A242ED1}"/>
    <cellStyle name="Normal 2 42 2 5 5" xfId="48276" xr:uid="{4954AAF4-8695-4369-A994-51827E94A685}"/>
    <cellStyle name="Normal 2 42 2 6" xfId="2769" xr:uid="{68F4D4B8-4F29-48E3-A519-3D1F85701B3A}"/>
    <cellStyle name="Normal 2 42 2 6 2" xfId="11484" xr:uid="{27FBC431-09F2-48E7-8334-B3BE6F7013AE}"/>
    <cellStyle name="Normal 2 42 2 6 2 2" xfId="31852" xr:uid="{10F1EEB9-7AF7-410B-9C4E-699181057CB7}"/>
    <cellStyle name="Normal 2 42 2 6 3" xfId="18271" xr:uid="{49D45616-7749-47B7-BA99-9F2AB2DF7511}"/>
    <cellStyle name="Normal 2 42 2 6 3 2" xfId="38639" xr:uid="{35120CD7-1535-4684-8BA6-EA96F7AB52FE}"/>
    <cellStyle name="Normal 2 42 2 6 4" xfId="25060" xr:uid="{E113896C-62EC-4430-B6F5-3BCBFABBFCE8}"/>
    <cellStyle name="Normal 2 42 2 6 5" xfId="45428" xr:uid="{5D9738DA-66FE-4320-8FFB-38CEFEEC41F9}"/>
    <cellStyle name="Normal 2 42 2 7" xfId="10609" xr:uid="{3E7BECF9-4899-4047-AD2A-6BDF200D18E5}"/>
    <cellStyle name="Normal 2 42 2 7 2" xfId="30977" xr:uid="{8B6CD5F3-C851-41E4-9F0B-E0C0C109A5C7}"/>
    <cellStyle name="Normal 2 42 2 8" xfId="17396" xr:uid="{D30C6B1B-6893-4921-8E44-C0EDA53EC060}"/>
    <cellStyle name="Normal 2 42 2 8 2" xfId="37764" xr:uid="{75B9961A-AE08-44BA-84B3-E1963C8CC77C}"/>
    <cellStyle name="Normal 2 42 2 9" xfId="24185" xr:uid="{3A81170E-8F4A-4A7A-8956-EE5F51FDC950}"/>
    <cellStyle name="Normal 2 42 2_Exec Drivers" xfId="9170" xr:uid="{B3829AB1-AAAA-4010-B9C4-6B5DC979231B}"/>
    <cellStyle name="Normal 2 42 3" xfId="3729" xr:uid="{3E41ED9A-DA01-43E0-BA13-3A9C8768CD95}"/>
    <cellStyle name="Normal 2 42 3 2" xfId="6613" xr:uid="{D00BE2E1-5C45-40AD-962F-574E73876033}"/>
    <cellStyle name="Normal 2 42 3 2 2" xfId="15255" xr:uid="{CAF611BF-5CBE-44FD-AA52-E854AA51A525}"/>
    <cellStyle name="Normal 2 42 3 2 2 2" xfId="35623" xr:uid="{712B7375-1FC3-4F51-B95D-FA2020E84BCF}"/>
    <cellStyle name="Normal 2 42 3 2 3" xfId="22042" xr:uid="{1EAE6129-F161-4D20-8182-768EAE4A178E}"/>
    <cellStyle name="Normal 2 42 3 2 3 2" xfId="42410" xr:uid="{28F3D50C-D2F6-4A57-8459-8A547B5754EC}"/>
    <cellStyle name="Normal 2 42 3 2 4" xfId="28831" xr:uid="{D1178807-0755-4413-B545-103FD63AF52E}"/>
    <cellStyle name="Normal 2 42 3 2 5" xfId="49199" xr:uid="{06DF8737-7F90-46CA-AAFE-57B224852858}"/>
    <cellStyle name="Normal 2 42 3 3" xfId="12407" xr:uid="{779FA5EB-4391-4373-B19A-C0951AEABF01}"/>
    <cellStyle name="Normal 2 42 3 3 2" xfId="32775" xr:uid="{0455147D-E2AC-42D2-855E-D9D32274B4B3}"/>
    <cellStyle name="Normal 2 42 3 4" xfId="19194" xr:uid="{2E97FBA5-8A00-4710-9F55-000D88B5E3D7}"/>
    <cellStyle name="Normal 2 42 3 4 2" xfId="39562" xr:uid="{51F17759-6567-40F8-83A7-588758827F7B}"/>
    <cellStyle name="Normal 2 42 3 5" xfId="25983" xr:uid="{C1B79E4C-361E-4002-95DB-FAE52860E8EB}"/>
    <cellStyle name="Normal 2 42 3 6" xfId="46351" xr:uid="{538CBF3C-9D8F-4FCE-A895-C650AE6A239E}"/>
    <cellStyle name="Normal 2 42 3_Exec Drivers" xfId="9199" xr:uid="{82FACBCC-3757-4A6F-BBE4-DB221D2DA98C}"/>
    <cellStyle name="Normal 2 42 4" xfId="4477" xr:uid="{4C173580-2B0E-47C6-AEB9-2587C9DC3A3E}"/>
    <cellStyle name="Normal 2 42 4 2" xfId="7325" xr:uid="{E162EAF1-AC2E-42B6-B034-505203F11E7A}"/>
    <cellStyle name="Normal 2 42 4 2 2" xfId="15967" xr:uid="{2F2A2AF6-85BC-4D32-9204-E1F79FF7621A}"/>
    <cellStyle name="Normal 2 42 4 2 2 2" xfId="36335" xr:uid="{B957BA40-4B0A-4801-BACF-88816629C8F7}"/>
    <cellStyle name="Normal 2 42 4 2 3" xfId="22754" xr:uid="{6B58D7A6-892C-4C8F-95C6-E6FDB158ECF6}"/>
    <cellStyle name="Normal 2 42 4 2 3 2" xfId="43122" xr:uid="{80FD58B3-88E9-463F-9350-7499FCFA26A7}"/>
    <cellStyle name="Normal 2 42 4 2 4" xfId="29543" xr:uid="{33E2B0B3-3283-4D7F-9AC6-14DE4BDB2A14}"/>
    <cellStyle name="Normal 2 42 4 2 5" xfId="49911" xr:uid="{83E53C3A-5354-4630-8218-4D7F9139EC83}"/>
    <cellStyle name="Normal 2 42 4 3" xfId="13119" xr:uid="{0DC5ED55-9702-42CD-983E-22A3C0E8B76A}"/>
    <cellStyle name="Normal 2 42 4 3 2" xfId="33487" xr:uid="{8E446570-F1CB-41F5-8274-680E63F80765}"/>
    <cellStyle name="Normal 2 42 4 4" xfId="19906" xr:uid="{7987397B-DAEE-4E8C-9286-6AE84EA56890}"/>
    <cellStyle name="Normal 2 42 4 4 2" xfId="40274" xr:uid="{94ED2014-3395-43C9-914A-0F03ECDB29B1}"/>
    <cellStyle name="Normal 2 42 4 5" xfId="26695" xr:uid="{DB7A6775-0FD1-4BA5-82FE-993DB48C7964}"/>
    <cellStyle name="Normal 2 42 4 6" xfId="47063" xr:uid="{DB95292C-FA92-4416-ABF3-E4F7499DB0CD}"/>
    <cellStyle name="Normal 2 42 5" xfId="2981" xr:uid="{5E0F8FB1-D4B9-4BF2-9279-4AF7190B9051}"/>
    <cellStyle name="Normal 2 42 5 2" xfId="5901" xr:uid="{237BADF2-1C97-43A7-BB84-BDAC1F483D20}"/>
    <cellStyle name="Normal 2 42 5 2 2" xfId="14543" xr:uid="{41D0BC86-2C76-4CF8-B247-6FBC9D12476E}"/>
    <cellStyle name="Normal 2 42 5 2 2 2" xfId="34911" xr:uid="{1270F48B-E4EA-4DA4-81C6-DD95BDD7BBDA}"/>
    <cellStyle name="Normal 2 42 5 2 3" xfId="21330" xr:uid="{31390A1A-C307-4136-972D-A3B87B2CA66D}"/>
    <cellStyle name="Normal 2 42 5 2 3 2" xfId="41698" xr:uid="{F766DBAC-BF48-45F8-9659-912F2DC8F558}"/>
    <cellStyle name="Normal 2 42 5 2 4" xfId="28119" xr:uid="{E59E8CD0-8941-450D-965B-0B8DDFDE05DA}"/>
    <cellStyle name="Normal 2 42 5 2 5" xfId="48487" xr:uid="{74CA9D97-3D59-4104-85EC-5A651594B47B}"/>
    <cellStyle name="Normal 2 42 5 3" xfId="11695" xr:uid="{783CAB63-9156-4019-817D-9A58A9951ADA}"/>
    <cellStyle name="Normal 2 42 5 3 2" xfId="32063" xr:uid="{429AFF9D-8005-4C47-8B37-B7AE1C189A36}"/>
    <cellStyle name="Normal 2 42 5 4" xfId="18482" xr:uid="{571D95C8-12FF-47DC-BAE6-45099E7ECE5F}"/>
    <cellStyle name="Normal 2 42 5 4 2" xfId="38850" xr:uid="{532717EC-9B9C-4130-A846-F5F9213E3EF4}"/>
    <cellStyle name="Normal 2 42 5 5" xfId="25271" xr:uid="{245407A2-34FD-41B6-AE52-0323EBDEC68D}"/>
    <cellStyle name="Normal 2 42 5 6" xfId="45639" xr:uid="{1BA58E44-4579-47EB-96BE-701F8699E4EA}"/>
    <cellStyle name="Normal 2 42 6" xfId="5189" xr:uid="{7F03F9AD-D107-4237-8A57-97C3FE02207D}"/>
    <cellStyle name="Normal 2 42 6 2" xfId="13831" xr:uid="{5E1E8C02-8408-4843-BBEC-919E2F30A0A8}"/>
    <cellStyle name="Normal 2 42 6 2 2" xfId="34199" xr:uid="{7820297F-792F-40F4-89BE-6501465029CD}"/>
    <cellStyle name="Normal 2 42 6 3" xfId="20618" xr:uid="{3C2334D8-F08B-44BF-9962-4602503626FD}"/>
    <cellStyle name="Normal 2 42 6 3 2" xfId="40986" xr:uid="{79A15A32-BFF6-4321-82BA-35B10C2F48C5}"/>
    <cellStyle name="Normal 2 42 6 4" xfId="27407" xr:uid="{4A2638E1-7191-423F-B9FE-AECDE6E5024A}"/>
    <cellStyle name="Normal 2 42 6 5" xfId="47775" xr:uid="{B776F3EF-34D7-4396-94C6-B43433A71501}"/>
    <cellStyle name="Normal 2 42 7" xfId="2131" xr:uid="{0EB879D9-D83C-4DA9-A932-C48C03834A04}"/>
    <cellStyle name="Normal 2 42 7 2" xfId="10983" xr:uid="{08BFF5FC-11FA-4775-9B62-291E00F47D40}"/>
    <cellStyle name="Normal 2 42 7 2 2" xfId="31351" xr:uid="{7900EF4D-253A-4F6F-A14C-A1ED14920E86}"/>
    <cellStyle name="Normal 2 42 7 3" xfId="17770" xr:uid="{0E293A19-9FE2-47BB-B48C-E47F3ADAEECF}"/>
    <cellStyle name="Normal 2 42 7 3 2" xfId="38138" xr:uid="{FF3A319E-BC53-4308-890C-A626C30D6DC5}"/>
    <cellStyle name="Normal 2 42 7 4" xfId="24559" xr:uid="{F470C661-00B4-4AF8-AEBE-EDE48993F205}"/>
    <cellStyle name="Normal 2 42 7 5" xfId="44927" xr:uid="{67772DFC-24DB-4195-85EF-38079E7E5528}"/>
    <cellStyle name="Normal 2 42 8" xfId="10065" xr:uid="{CBE70749-9208-4ADC-8864-9EC53D9E96CD}"/>
    <cellStyle name="Normal 2 42 8 2" xfId="30433" xr:uid="{156B58CC-B00C-4975-A489-B7D342AA5EF1}"/>
    <cellStyle name="Normal 2 42 9" xfId="16853" xr:uid="{EC434591-4AF3-440A-A2C2-F75908370376}"/>
    <cellStyle name="Normal 2 42 9 2" xfId="37221" xr:uid="{91BD0E0F-AF37-4753-99F8-BAAE9DD39D13}"/>
    <cellStyle name="Normal 2 42_Exec Drivers" xfId="8915" xr:uid="{9B168DBF-2EC6-488B-8B11-D73D5398F51A}"/>
    <cellStyle name="Normal 2 43" xfId="724" xr:uid="{852614FD-BFEC-45C8-A9E5-BE703BCAC0B1}"/>
    <cellStyle name="Normal 2 43 2" xfId="1745" xr:uid="{7E04C361-7B16-4FBD-BFEC-3D23074E4CBE}"/>
    <cellStyle name="Normal 2 43 2 2" xfId="8061" xr:uid="{5A0302E1-747C-4AD4-8EBE-BEAFD54DD659}"/>
    <cellStyle name="Normal 2 43 2 2 2" xfId="16494" xr:uid="{7EA83F3A-7218-4560-BC28-4234CDBB628A}"/>
    <cellStyle name="Normal 2 43 2 2 2 2" xfId="36862" xr:uid="{862D2245-0374-4C36-B947-3F639918837C}"/>
    <cellStyle name="Normal 2 43 2 2 3" xfId="23281" xr:uid="{B338FDE5-C449-4B34-9565-F63908BAA6D5}"/>
    <cellStyle name="Normal 2 43 2 2 3 2" xfId="43649" xr:uid="{81BE5885-67EF-48B1-B645-E232EC627478}"/>
    <cellStyle name="Normal 2 43 2 2 4" xfId="30070" xr:uid="{F3FCCE4B-2A7C-48E6-9D24-22014CC919F1}"/>
    <cellStyle name="Normal 2 43 2 2 5" xfId="50438" xr:uid="{83E2C40E-6043-4FED-9C5D-672F88897EA6}"/>
    <cellStyle name="Normal 2 43 2 3" xfId="10655" xr:uid="{238B5402-B4CA-43FC-8E29-1EDE33B0E85C}"/>
    <cellStyle name="Normal 2 43 2 3 2" xfId="31023" xr:uid="{1E5F3CE6-F280-464F-9CDC-B5C1B30FF46E}"/>
    <cellStyle name="Normal 2 43 2 4" xfId="17442" xr:uid="{BEFF67C5-F5C0-4979-AB07-1DF3FD36F77A}"/>
    <cellStyle name="Normal 2 43 2 4 2" xfId="37810" xr:uid="{6A5376F2-C324-4E3F-81B5-20065137A372}"/>
    <cellStyle name="Normal 2 43 2 5" xfId="24231" xr:uid="{8EE9DD2B-EA25-4F4C-9A4A-2883E19A8DAF}"/>
    <cellStyle name="Normal 2 43 2 6" xfId="44599" xr:uid="{F09ED78C-9CFA-4AA8-8371-9B351D6B6C59}"/>
    <cellStyle name="Normal 2 43 2_Exec Drivers" xfId="2275" xr:uid="{8D5AF807-010B-4DF8-BD35-F9E590A4BBF6}"/>
    <cellStyle name="Normal 2 43 3" xfId="8094" xr:uid="{795894B0-AAC4-42EA-B506-21190A5C5FBE}"/>
    <cellStyle name="Normal 2 43 3 2" xfId="16500" xr:uid="{61AD8C0E-C15C-4375-BFED-6B83F5C13FC1}"/>
    <cellStyle name="Normal 2 43 3 2 2" xfId="36868" xr:uid="{3585B538-BF26-43B1-9D11-CF2E262FC3B5}"/>
    <cellStyle name="Normal 2 43 3 3" xfId="23287" xr:uid="{BBC2FC0D-4543-494E-B980-51EF8FA2639D}"/>
    <cellStyle name="Normal 2 43 3 3 2" xfId="43655" xr:uid="{1FD797C0-0925-4CE7-8709-F538B06B16F0}"/>
    <cellStyle name="Normal 2 43 3 4" xfId="30076" xr:uid="{6FF1A53F-2C7E-448A-936B-4DCC8C621CED}"/>
    <cellStyle name="Normal 2 43 3 5" xfId="50444" xr:uid="{4F1369D2-0C02-4B82-8653-72E9292BA4E9}"/>
    <cellStyle name="Normal 2 43 4" xfId="10113" xr:uid="{4852C10E-0307-4D6C-9AEC-B01853528D17}"/>
    <cellStyle name="Normal 2 43 4 2" xfId="30481" xr:uid="{C4E26924-F7C2-4DD4-9E8A-7D6FB2BEABF4}"/>
    <cellStyle name="Normal 2 43 5" xfId="16901" xr:uid="{F6956FA0-E047-4A5A-983C-BA08C4DB172B}"/>
    <cellStyle name="Normal 2 43 5 2" xfId="37269" xr:uid="{1B7B8D8E-F922-40C2-B1E1-3E82AA57441A}"/>
    <cellStyle name="Normal 2 43 6" xfId="23690" xr:uid="{7EFA4ADD-548E-4061-B370-7F315B1EA8DA}"/>
    <cellStyle name="Normal 2 43 7" xfId="44058" xr:uid="{8B81F721-96F5-4F69-8AF6-28BD6665D0DD}"/>
    <cellStyle name="Normal 2 43_Exec Drivers" xfId="9699" xr:uid="{D2E4F12E-5BF6-415C-9C49-662C49AC31B3}"/>
    <cellStyle name="Normal 2 44" xfId="1072" xr:uid="{AE1EFF29-F9D8-41BD-BBD6-65AF09F7F6CD}"/>
    <cellStyle name="Normal 2 45" xfId="50466" xr:uid="{99C22B8D-153F-43B5-B2BD-51B2BB5F4A4A}"/>
    <cellStyle name="Normal 2 46" xfId="17" xr:uid="{AC4E29D6-3359-4DD2-BEA3-761CC7814A32}"/>
    <cellStyle name="Normal 2 5" xfId="33" xr:uid="{FE4E338E-4794-4186-8826-137C7132797F}"/>
    <cellStyle name="Normal 2 5 10" xfId="23306" xr:uid="{68B4AA8C-A7F2-4F45-B8CC-FC96841F96A5}"/>
    <cellStyle name="Normal 2 5 11" xfId="43674" xr:uid="{6AA2172A-69CA-4B39-8E32-9BFC03133961}"/>
    <cellStyle name="Normal 2 5 2" xfId="1399" xr:uid="{9A88A27A-A8FD-4ED4-9D1C-222D7BDFA9C3}"/>
    <cellStyle name="Normal 2 5 2 10" xfId="44259" xr:uid="{EC2497AA-DBBE-48ED-9C66-0E3878870993}"/>
    <cellStyle name="Normal 2 5 2 2" xfId="4120" xr:uid="{F1F487BB-0164-4180-89F0-E1AB96A47554}"/>
    <cellStyle name="Normal 2 5 2 2 2" xfId="6974" xr:uid="{EA78C9C4-F984-46A4-8F57-77C45261F399}"/>
    <cellStyle name="Normal 2 5 2 2 2 2" xfId="15616" xr:uid="{CA6D919D-2828-4E5D-96BD-4907FDAE101A}"/>
    <cellStyle name="Normal 2 5 2 2 2 2 2" xfId="35984" xr:uid="{EE11EA1C-1C31-4A53-A7A7-62EFE11DD8AC}"/>
    <cellStyle name="Normal 2 5 2 2 2 3" xfId="22403" xr:uid="{062BF45A-9287-4BCA-A849-E2D45B544FFB}"/>
    <cellStyle name="Normal 2 5 2 2 2 3 2" xfId="42771" xr:uid="{DCC4BCC8-4BD0-4694-8A6D-78824A5D3AF0}"/>
    <cellStyle name="Normal 2 5 2 2 2 4" xfId="29192" xr:uid="{2CB8B419-016B-40BD-B098-8B16C68FA100}"/>
    <cellStyle name="Normal 2 5 2 2 2 5" xfId="49560" xr:uid="{E6AC94B2-2CE0-45D9-AB01-07B91614C83F}"/>
    <cellStyle name="Normal 2 5 2 2 3" xfId="12768" xr:uid="{59E80981-0A8B-4527-AC87-D9360C1B4376}"/>
    <cellStyle name="Normal 2 5 2 2 3 2" xfId="33136" xr:uid="{5B394CB2-6D63-4DB0-9D33-719BA61EAED8}"/>
    <cellStyle name="Normal 2 5 2 2 4" xfId="19555" xr:uid="{96DE94D0-A3DF-4D76-B1F4-F3EB6E6BA0F7}"/>
    <cellStyle name="Normal 2 5 2 2 4 2" xfId="39923" xr:uid="{808CBBD7-E3A2-40DF-855D-5E5A8C21FD3C}"/>
    <cellStyle name="Normal 2 5 2 2 5" xfId="26344" xr:uid="{ADF373AC-B390-4311-A746-B2A9AEE0F95E}"/>
    <cellStyle name="Normal 2 5 2 2 6" xfId="46712" xr:uid="{9E241213-84D6-461E-A053-23BDBA76ACAD}"/>
    <cellStyle name="Normal 2 5 2 2_Exec Drivers" xfId="2403" xr:uid="{1E6861CF-D1B4-4D0E-8F0D-2CE019EECF6E}"/>
    <cellStyle name="Normal 2 5 2 3" xfId="4838" xr:uid="{76289BA0-54C2-4754-89CE-A4157ACC3FE5}"/>
    <cellStyle name="Normal 2 5 2 3 2" xfId="7686" xr:uid="{816470AA-8286-429A-84BE-62546FB5B12E}"/>
    <cellStyle name="Normal 2 5 2 3 2 2" xfId="16328" xr:uid="{15F1B617-44C3-400D-9E93-E6B71902B223}"/>
    <cellStyle name="Normal 2 5 2 3 2 2 2" xfId="36696" xr:uid="{8A305E91-3691-415D-BECE-3A18B2ACA28B}"/>
    <cellStyle name="Normal 2 5 2 3 2 3" xfId="23115" xr:uid="{1052351F-B541-4C4B-BF9F-B950E5E63BAF}"/>
    <cellStyle name="Normal 2 5 2 3 2 3 2" xfId="43483" xr:uid="{086061AA-7E89-4B3B-B520-12371ECA6D16}"/>
    <cellStyle name="Normal 2 5 2 3 2 4" xfId="29904" xr:uid="{067D0FF7-CE31-42FB-89D2-D4178A89C802}"/>
    <cellStyle name="Normal 2 5 2 3 2 5" xfId="50272" xr:uid="{E30557CA-EDD8-41C1-BF8C-7A000919EB88}"/>
    <cellStyle name="Normal 2 5 2 3 3" xfId="13480" xr:uid="{EAF9BBD5-A8DA-4567-B12D-6D40A1F1750F}"/>
    <cellStyle name="Normal 2 5 2 3 3 2" xfId="33848" xr:uid="{BFE3EF12-900A-4702-AFD3-C7435E4B173C}"/>
    <cellStyle name="Normal 2 5 2 3 4" xfId="20267" xr:uid="{AF0D6329-D8E0-46EE-B1E8-A4D137995889}"/>
    <cellStyle name="Normal 2 5 2 3 4 2" xfId="40635" xr:uid="{70FAF5CE-F3CD-40D4-8D19-4F86D5A2FA9C}"/>
    <cellStyle name="Normal 2 5 2 3 5" xfId="27056" xr:uid="{E2F08FD4-3066-4FC0-B547-22F7E82D781B}"/>
    <cellStyle name="Normal 2 5 2 3 6" xfId="47424" xr:uid="{701F3C9F-A77E-4461-A8E2-6C80177EEBF0}"/>
    <cellStyle name="Normal 2 5 2 4" xfId="3372" xr:uid="{75116959-A8A8-4A29-B44C-0DCF17EE9018}"/>
    <cellStyle name="Normal 2 5 2 4 2" xfId="6262" xr:uid="{52224363-3332-4621-80B6-4C0789D5ADB1}"/>
    <cellStyle name="Normal 2 5 2 4 2 2" xfId="14904" xr:uid="{7F3551D6-341D-4DD2-AD08-2B956632A0B2}"/>
    <cellStyle name="Normal 2 5 2 4 2 2 2" xfId="35272" xr:uid="{B725060D-7993-4BFC-9BF5-22C049E2E32B}"/>
    <cellStyle name="Normal 2 5 2 4 2 3" xfId="21691" xr:uid="{8D9C87F2-0739-443C-B600-D01207205FE9}"/>
    <cellStyle name="Normal 2 5 2 4 2 3 2" xfId="42059" xr:uid="{DE397E40-FA47-42FA-AD98-06E9AD968B26}"/>
    <cellStyle name="Normal 2 5 2 4 2 4" xfId="28480" xr:uid="{2C54C875-5A4F-4386-965D-5755A899D095}"/>
    <cellStyle name="Normal 2 5 2 4 2 5" xfId="48848" xr:uid="{34AC1D78-B57A-487B-BEBC-6F644296D499}"/>
    <cellStyle name="Normal 2 5 2 4 3" xfId="12056" xr:uid="{22E164E7-78FD-4A6C-82E7-82B935F922B4}"/>
    <cellStyle name="Normal 2 5 2 4 3 2" xfId="32424" xr:uid="{C1BD808D-AF18-4399-838B-E9B5E5E8B43C}"/>
    <cellStyle name="Normal 2 5 2 4 4" xfId="18843" xr:uid="{2E690296-6BFE-40F1-8B43-D90C6FF66E92}"/>
    <cellStyle name="Normal 2 5 2 4 4 2" xfId="39211" xr:uid="{889C9F55-9ED9-451C-B0CA-250E687E3497}"/>
    <cellStyle name="Normal 2 5 2 4 5" xfId="25632" xr:uid="{9E1E552E-D394-4C1B-9C45-818150E60550}"/>
    <cellStyle name="Normal 2 5 2 4 6" xfId="46000" xr:uid="{F4013634-D017-45E7-B8D5-AF0B275BD946}"/>
    <cellStyle name="Normal 2 5 2 5" xfId="5550" xr:uid="{1B5B3C5A-03CF-4E9F-BB41-DE056EBFFD70}"/>
    <cellStyle name="Normal 2 5 2 5 2" xfId="14192" xr:uid="{645EAE43-A33D-43ED-9292-5F838B33C556}"/>
    <cellStyle name="Normal 2 5 2 5 2 2" xfId="34560" xr:uid="{0FC123AB-CDE6-4B95-BA1A-D227955311E6}"/>
    <cellStyle name="Normal 2 5 2 5 3" xfId="20979" xr:uid="{FE779748-8A46-4A67-82D1-B40D20B578F7}"/>
    <cellStyle name="Normal 2 5 2 5 3 2" xfId="41347" xr:uid="{FF4FC340-A056-48E1-BAE0-6D85566B8DCE}"/>
    <cellStyle name="Normal 2 5 2 5 4" xfId="27768" xr:uid="{DC398F32-E252-4F19-B5FE-182378BD0DB7}"/>
    <cellStyle name="Normal 2 5 2 5 5" xfId="48136" xr:uid="{F19A132A-24B0-4BC9-A4CC-5DCEDD37BA63}"/>
    <cellStyle name="Normal 2 5 2 6" xfId="2623" xr:uid="{63A5E992-B32F-4DC2-AF3A-A1756130A350}"/>
    <cellStyle name="Normal 2 5 2 6 2" xfId="11344" xr:uid="{075EA4DE-AE4C-43AB-8AF0-E85B62576E4C}"/>
    <cellStyle name="Normal 2 5 2 6 2 2" xfId="31712" xr:uid="{C7D2037B-79F3-462A-8B2F-3EAB9F2C6C4D}"/>
    <cellStyle name="Normal 2 5 2 6 3" xfId="18131" xr:uid="{6CE7A484-D5C3-4667-BDCF-D76A50995A22}"/>
    <cellStyle name="Normal 2 5 2 6 3 2" xfId="38499" xr:uid="{AD36D4D7-457D-4018-B5D0-DC940370467A}"/>
    <cellStyle name="Normal 2 5 2 6 4" xfId="24920" xr:uid="{12330D01-377E-4425-BFE8-1A345C341031}"/>
    <cellStyle name="Normal 2 5 2 6 5" xfId="45288" xr:uid="{FD692406-E1CF-42C6-BE46-5DE5A00E1112}"/>
    <cellStyle name="Normal 2 5 2 7" xfId="10315" xr:uid="{039C0497-952B-430E-9B0C-66C768382F7B}"/>
    <cellStyle name="Normal 2 5 2 7 2" xfId="30683" xr:uid="{57F120D9-E106-416B-8599-CBE0035B1E22}"/>
    <cellStyle name="Normal 2 5 2 8" xfId="17102" xr:uid="{85388E62-DF8D-46CF-8579-947ACD9FE524}"/>
    <cellStyle name="Normal 2 5 2 8 2" xfId="37470" xr:uid="{FE87EC53-C8B2-49A4-B074-0A52456657A8}"/>
    <cellStyle name="Normal 2 5 2 9" xfId="23891" xr:uid="{F922060F-FF5C-4745-9868-D864032A7D68}"/>
    <cellStyle name="Normal 2 5 2_Exec Drivers" xfId="8192" xr:uid="{118AEBD1-2B16-4F66-84CD-3CAD910A07FD}"/>
    <cellStyle name="Normal 2 5 3" xfId="3730" xr:uid="{E1E57AD5-F4AC-4751-A756-29A0FF8E2687}"/>
    <cellStyle name="Normal 2 5 3 2" xfId="6614" xr:uid="{E111ECDA-B3B2-4001-9184-61A759144955}"/>
    <cellStyle name="Normal 2 5 3 2 2" xfId="15256" xr:uid="{C94AE585-9102-4715-ABDF-92C72A1DA9ED}"/>
    <cellStyle name="Normal 2 5 3 2 2 2" xfId="35624" xr:uid="{312192FC-94A9-49C7-B2D0-5B3D06022934}"/>
    <cellStyle name="Normal 2 5 3 2 3" xfId="22043" xr:uid="{E852969C-1229-4EC8-AABC-DD251424271F}"/>
    <cellStyle name="Normal 2 5 3 2 3 2" xfId="42411" xr:uid="{6D33E8E2-AB75-4CBE-A9CF-D3055533889E}"/>
    <cellStyle name="Normal 2 5 3 2 4" xfId="28832" xr:uid="{D3BC8502-FC2D-4FBA-A5E6-5C2C071AC9E9}"/>
    <cellStyle name="Normal 2 5 3 2 5" xfId="49200" xr:uid="{3A96BB98-9CF5-4A4C-B511-7F3CA2F414B1}"/>
    <cellStyle name="Normal 2 5 3 3" xfId="12408" xr:uid="{E9D5A91C-5CBB-43BC-A080-6FD1446CE849}"/>
    <cellStyle name="Normal 2 5 3 3 2" xfId="32776" xr:uid="{0079C59C-E233-458B-8C98-35D54186EBCE}"/>
    <cellStyle name="Normal 2 5 3 4" xfId="19195" xr:uid="{EEEC0A3C-7388-4E37-B69E-8E2321B5194F}"/>
    <cellStyle name="Normal 2 5 3 4 2" xfId="39563" xr:uid="{A5212037-390B-4A7F-A0D6-1F59034F4924}"/>
    <cellStyle name="Normal 2 5 3 5" xfId="25984" xr:uid="{0A3AD8E8-E9F8-4F0B-B35D-CDE0A8740457}"/>
    <cellStyle name="Normal 2 5 3 6" xfId="46352" xr:uid="{03BCE37C-F5D4-46D6-B040-CDBDB2423298}"/>
    <cellStyle name="Normal 2 5 3_Exec Drivers" xfId="9285" xr:uid="{6D5F6F4C-193C-4077-95C0-40853BD73D00}"/>
    <cellStyle name="Normal 2 5 4" xfId="4478" xr:uid="{C0C194E9-AD68-4012-8181-55367932416B}"/>
    <cellStyle name="Normal 2 5 4 2" xfId="7326" xr:uid="{413F1AFF-AE1D-4FD2-92DC-19B1F825C52B}"/>
    <cellStyle name="Normal 2 5 4 2 2" xfId="15968" xr:uid="{597A6D27-6CED-475E-B82C-E5473E8DCA4B}"/>
    <cellStyle name="Normal 2 5 4 2 2 2" xfId="36336" xr:uid="{5A7465EA-DE6A-488E-B63A-E897766BB538}"/>
    <cellStyle name="Normal 2 5 4 2 3" xfId="22755" xr:uid="{05995D3D-9FDC-4A38-AAC7-4B8B355C019F}"/>
    <cellStyle name="Normal 2 5 4 2 3 2" xfId="43123" xr:uid="{5FD48C6F-96CD-4B0B-8B04-F2D69E3A12FC}"/>
    <cellStyle name="Normal 2 5 4 2 4" xfId="29544" xr:uid="{2EFB045A-CC43-45BC-9D5D-9AE09E8FD3DE}"/>
    <cellStyle name="Normal 2 5 4 2 5" xfId="49912" xr:uid="{1897692E-94FE-4B5B-BD3C-F95274B2A9E3}"/>
    <cellStyle name="Normal 2 5 4 3" xfId="13120" xr:uid="{A8D1A0AE-094A-49B5-ABF9-5B3218648ABE}"/>
    <cellStyle name="Normal 2 5 4 3 2" xfId="33488" xr:uid="{F6C074FB-0ADF-489E-9698-E0870B082C60}"/>
    <cellStyle name="Normal 2 5 4 4" xfId="19907" xr:uid="{D106F557-32D0-4F4A-B787-2F1EA0454AD0}"/>
    <cellStyle name="Normal 2 5 4 4 2" xfId="40275" xr:uid="{4710F6E7-A27E-4E02-AB74-E16E399C01A9}"/>
    <cellStyle name="Normal 2 5 4 5" xfId="26696" xr:uid="{BCE1FB01-3830-4384-9806-36A8A903FA80}"/>
    <cellStyle name="Normal 2 5 4 6" xfId="47064" xr:uid="{6DE32DC2-56CA-45FA-A72B-5BB6ED865AC0}"/>
    <cellStyle name="Normal 2 5 5" xfId="2982" xr:uid="{6AB0C7A9-AF3B-48DB-B629-EE5F6E83C3B0}"/>
    <cellStyle name="Normal 2 5 5 2" xfId="5902" xr:uid="{A64915E0-3A4D-479D-96D3-2B50CB256595}"/>
    <cellStyle name="Normal 2 5 5 2 2" xfId="14544" xr:uid="{19EE1094-0A81-42C8-80EB-3E5290AC03F2}"/>
    <cellStyle name="Normal 2 5 5 2 2 2" xfId="34912" xr:uid="{DA556C77-DFAC-4002-B1BF-045043FD79BF}"/>
    <cellStyle name="Normal 2 5 5 2 3" xfId="21331" xr:uid="{AF2BFA46-0B95-446C-B4A6-15179950C3AE}"/>
    <cellStyle name="Normal 2 5 5 2 3 2" xfId="41699" xr:uid="{181A1877-278C-4395-9C40-4E0B804B62CA}"/>
    <cellStyle name="Normal 2 5 5 2 4" xfId="28120" xr:uid="{772BAB89-602B-44C7-9289-0CEEC24FB214}"/>
    <cellStyle name="Normal 2 5 5 2 5" xfId="48488" xr:uid="{CBFBA8A8-22AB-4E7B-8915-617F465DBB6C}"/>
    <cellStyle name="Normal 2 5 5 3" xfId="11696" xr:uid="{7CFBFB23-FF4E-417B-8EB0-7C2CCBDE9E3A}"/>
    <cellStyle name="Normal 2 5 5 3 2" xfId="32064" xr:uid="{B15DBE5E-DF0D-4350-A767-CDC65B9839F4}"/>
    <cellStyle name="Normal 2 5 5 4" xfId="18483" xr:uid="{2C8E1EDD-81D3-488F-A592-6AF554AA3F9D}"/>
    <cellStyle name="Normal 2 5 5 4 2" xfId="38851" xr:uid="{A42671C2-5898-4A83-857D-EA165AE3B02F}"/>
    <cellStyle name="Normal 2 5 5 5" xfId="25272" xr:uid="{AA3684D2-1339-43CD-AA39-E3F5A8A23866}"/>
    <cellStyle name="Normal 2 5 5 6" xfId="45640" xr:uid="{CDDA6351-302A-4F2B-AFC1-223243DC8663}"/>
    <cellStyle name="Normal 2 5 6" xfId="5190" xr:uid="{582AC8CF-84F3-42D7-95AA-2AAE9005B961}"/>
    <cellStyle name="Normal 2 5 6 2" xfId="13832" xr:uid="{1F50836F-B565-4A95-97C0-040C2AC7E065}"/>
    <cellStyle name="Normal 2 5 6 2 2" xfId="34200" xr:uid="{F4FF133C-0957-458D-B3DE-8A89765FE479}"/>
    <cellStyle name="Normal 2 5 6 3" xfId="20619" xr:uid="{AFB96B76-5758-482C-AED6-D1123AE50A4C}"/>
    <cellStyle name="Normal 2 5 6 3 2" xfId="40987" xr:uid="{111975EA-9DAE-4D41-BA93-F377A2D99C95}"/>
    <cellStyle name="Normal 2 5 6 4" xfId="27408" xr:uid="{DE0B7AD1-69E1-4C34-B243-BB8F49118C53}"/>
    <cellStyle name="Normal 2 5 6 5" xfId="47776" xr:uid="{70AB98F3-905B-4014-B816-F36B548A4365}"/>
    <cellStyle name="Normal 2 5 7" xfId="2132" xr:uid="{B358CAF2-FEF5-4C0E-B977-B5C4EC4E1087}"/>
    <cellStyle name="Normal 2 5 7 2" xfId="10984" xr:uid="{5E3C2506-5EE5-42A0-8A32-09052DDEB8C5}"/>
    <cellStyle name="Normal 2 5 7 2 2" xfId="31352" xr:uid="{CB683D5E-16FF-4651-830A-2B6C11122C43}"/>
    <cellStyle name="Normal 2 5 7 3" xfId="17771" xr:uid="{1FF61A37-2BA7-48E6-8248-F7A9E79AA765}"/>
    <cellStyle name="Normal 2 5 7 3 2" xfId="38139" xr:uid="{844DC68C-C37A-4CAA-AC45-AE414BB38794}"/>
    <cellStyle name="Normal 2 5 7 4" xfId="24560" xr:uid="{6F73644C-164A-4A8C-9750-33B83573993D}"/>
    <cellStyle name="Normal 2 5 7 5" xfId="44928" xr:uid="{A96DBD95-9D57-4327-85F1-36F32EB40A99}"/>
    <cellStyle name="Normal 2 5 8" xfId="9729" xr:uid="{C680E8FC-9BA7-4BF3-B1F4-6B33BBBBB0EC}"/>
    <cellStyle name="Normal 2 5 8 2" xfId="30097" xr:uid="{CBA9EFDD-5ED6-4128-A19C-281C6E0C868C}"/>
    <cellStyle name="Normal 2 5 9" xfId="16517" xr:uid="{C4137111-D29C-4D8F-8042-E9ADEF5CB34A}"/>
    <cellStyle name="Normal 2 5 9 2" xfId="36885" xr:uid="{D0AD815B-8CDD-4F22-87E8-1F3B7FF4F82F}"/>
    <cellStyle name="Normal 2 5_Exec Drivers" xfId="2111" xr:uid="{4547EB5F-9D73-4A05-A8FB-5CB9050C87F9}"/>
    <cellStyle name="Normal 2 6" xfId="36" xr:uid="{3D3F02BF-D441-441E-BB98-29EF32D3FA1E}"/>
    <cellStyle name="Normal 2 6 10" xfId="162" xr:uid="{A81C7320-AB35-4C20-A1C2-104393EE57DF}"/>
    <cellStyle name="Normal 2 6 10 10" xfId="23370" xr:uid="{B98A59B5-38EC-4633-B645-EA481923CE8F}"/>
    <cellStyle name="Normal 2 6 10 11" xfId="43738" xr:uid="{AA01C771-518B-4539-9978-145F0624B73B}"/>
    <cellStyle name="Normal 2 6 10 2" xfId="1461" xr:uid="{9707715E-4655-4E6A-811C-1BDDC3CA3F23}"/>
    <cellStyle name="Normal 2 6 10 2 10" xfId="44321" xr:uid="{06883B8E-7089-4F0C-AA82-0517AAB9303E}"/>
    <cellStyle name="Normal 2 6 10 2 2" xfId="4047" xr:uid="{C05F2F19-5109-48A6-8510-5C8DEFB805A5}"/>
    <cellStyle name="Normal 2 6 10 2 2 2" xfId="6913" xr:uid="{0D2E6D19-D9CD-423A-A050-55AAB034E89E}"/>
    <cellStyle name="Normal 2 6 10 2 2 2 2" xfId="15555" xr:uid="{10277FC3-7134-44B8-82F3-03163CF18622}"/>
    <cellStyle name="Normal 2 6 10 2 2 2 2 2" xfId="35923" xr:uid="{663384B9-D313-4A46-8636-83B9C2FFBAB0}"/>
    <cellStyle name="Normal 2 6 10 2 2 2 3" xfId="22342" xr:uid="{F18C0A7E-CAF3-4B5F-A311-FD3A3E43417C}"/>
    <cellStyle name="Normal 2 6 10 2 2 2 3 2" xfId="42710" xr:uid="{1C343172-6166-4F9C-BE4C-2D0351622593}"/>
    <cellStyle name="Normal 2 6 10 2 2 2 4" xfId="29131" xr:uid="{E7C641EC-B90C-4FD3-A274-A8A13B8BB294}"/>
    <cellStyle name="Normal 2 6 10 2 2 2 5" xfId="49499" xr:uid="{5F34AB0E-33FA-4EE7-B061-3A7456E539CB}"/>
    <cellStyle name="Normal 2 6 10 2 2 3" xfId="12707" xr:uid="{7478D2AD-DA0A-48F7-A610-43B5102C7A1C}"/>
    <cellStyle name="Normal 2 6 10 2 2 3 2" xfId="33075" xr:uid="{A66C20E7-6912-46C2-84B0-92548236EDCA}"/>
    <cellStyle name="Normal 2 6 10 2 2 4" xfId="19494" xr:uid="{60D1CA17-6E58-48E5-A6A4-6A611E04FCA5}"/>
    <cellStyle name="Normal 2 6 10 2 2 4 2" xfId="39862" xr:uid="{7D640BD5-2707-4311-8BB2-09498B22F6B9}"/>
    <cellStyle name="Normal 2 6 10 2 2 5" xfId="26283" xr:uid="{2DE61BC7-13B8-4054-87E5-56837A401A12}"/>
    <cellStyle name="Normal 2 6 10 2 2 6" xfId="46651" xr:uid="{C9861A61-6C5A-4467-B67F-BE0B4AADFA56}"/>
    <cellStyle name="Normal 2 6 10 2 2_Exec Drivers" xfId="9161" xr:uid="{1F945889-199A-48DA-ACAF-16EB553BC360}"/>
    <cellStyle name="Normal 2 6 10 2 3" xfId="4777" xr:uid="{E180360C-8FC9-4B1C-99D7-61DB355821D9}"/>
    <cellStyle name="Normal 2 6 10 2 3 2" xfId="7625" xr:uid="{DD2C1F23-5998-4E96-9D4A-BB20F7F4277D}"/>
    <cellStyle name="Normal 2 6 10 2 3 2 2" xfId="16267" xr:uid="{BA9BB037-83F1-4A12-B8FA-DCD3021B1DBA}"/>
    <cellStyle name="Normal 2 6 10 2 3 2 2 2" xfId="36635" xr:uid="{D3CEB9B1-B770-4832-9A2F-5E56452D763C}"/>
    <cellStyle name="Normal 2 6 10 2 3 2 3" xfId="23054" xr:uid="{918DDAF0-9892-4CAB-831D-D10D67B76ACC}"/>
    <cellStyle name="Normal 2 6 10 2 3 2 3 2" xfId="43422" xr:uid="{AF672BE2-32B7-4D60-9B6F-C0C3F81C991A}"/>
    <cellStyle name="Normal 2 6 10 2 3 2 4" xfId="29843" xr:uid="{35543C62-B9F3-4574-A9E6-57D6F2A84D76}"/>
    <cellStyle name="Normal 2 6 10 2 3 2 5" xfId="50211" xr:uid="{EBC058CB-7623-4D96-A6B1-0EA7BC8B0BC2}"/>
    <cellStyle name="Normal 2 6 10 2 3 3" xfId="13419" xr:uid="{5DDDD604-1EC2-43D0-B157-7986346BAE48}"/>
    <cellStyle name="Normal 2 6 10 2 3 3 2" xfId="33787" xr:uid="{593B27F2-870C-4733-99F8-E10B6236E238}"/>
    <cellStyle name="Normal 2 6 10 2 3 4" xfId="20206" xr:uid="{8C8F6D24-D353-48F2-B081-F645A815E305}"/>
    <cellStyle name="Normal 2 6 10 2 3 4 2" xfId="40574" xr:uid="{314512A4-7E55-4DA4-9E41-5A5B5E5956F6}"/>
    <cellStyle name="Normal 2 6 10 2 3 5" xfId="26995" xr:uid="{C040FF14-AD7A-4BB6-B7BB-0AEB0D3D859B}"/>
    <cellStyle name="Normal 2 6 10 2 3 6" xfId="47363" xr:uid="{0F70284B-DBF6-4BC3-BE55-54AE72F10845}"/>
    <cellStyle name="Normal 2 6 10 2 4" xfId="3299" xr:uid="{A04A72A5-7D40-4B6E-94AF-BA4250DB4BDE}"/>
    <cellStyle name="Normal 2 6 10 2 4 2" xfId="6201" xr:uid="{DBAE8D6D-A439-4EE7-A84E-EE658AE07E3F}"/>
    <cellStyle name="Normal 2 6 10 2 4 2 2" xfId="14843" xr:uid="{9DFC3889-52B4-46BB-A1C8-B7DE51B5716C}"/>
    <cellStyle name="Normal 2 6 10 2 4 2 2 2" xfId="35211" xr:uid="{4CB1973A-3DA3-463D-B5AE-1E5DC542BB6D}"/>
    <cellStyle name="Normal 2 6 10 2 4 2 3" xfId="21630" xr:uid="{435914A2-D7B9-4930-B835-1F71887A3C46}"/>
    <cellStyle name="Normal 2 6 10 2 4 2 3 2" xfId="41998" xr:uid="{7CB44A93-9001-473F-B7A4-2EDF32F0D888}"/>
    <cellStyle name="Normal 2 6 10 2 4 2 4" xfId="28419" xr:uid="{D6B7C4B9-E03A-4BAD-AA06-D460F0932F31}"/>
    <cellStyle name="Normal 2 6 10 2 4 2 5" xfId="48787" xr:uid="{AF25B997-3909-458F-A643-6A7C1A4608D3}"/>
    <cellStyle name="Normal 2 6 10 2 4 3" xfId="11995" xr:uid="{73CAA9A5-B054-46F9-8ABE-B89011FB77D2}"/>
    <cellStyle name="Normal 2 6 10 2 4 3 2" xfId="32363" xr:uid="{43F0D326-C44B-4BF3-AEC1-D64C3EF99B01}"/>
    <cellStyle name="Normal 2 6 10 2 4 4" xfId="18782" xr:uid="{93022810-91FC-41DB-A540-0A3227B2A389}"/>
    <cellStyle name="Normal 2 6 10 2 4 4 2" xfId="39150" xr:uid="{9CD34E45-B07B-4426-9EE5-BD02DF28F232}"/>
    <cellStyle name="Normal 2 6 10 2 4 5" xfId="25571" xr:uid="{3B9FA35B-58ED-4739-9DF0-91C5A201000A}"/>
    <cellStyle name="Normal 2 6 10 2 4 6" xfId="45939" xr:uid="{C38F8397-E7A7-4D29-9BB3-84A904CD519A}"/>
    <cellStyle name="Normal 2 6 10 2 5" xfId="5489" xr:uid="{01D28959-54D7-49A4-8302-248CD3D137C8}"/>
    <cellStyle name="Normal 2 6 10 2 5 2" xfId="14131" xr:uid="{7DB5A75E-60A6-4C52-B3C7-E74BF13C1AA6}"/>
    <cellStyle name="Normal 2 6 10 2 5 2 2" xfId="34499" xr:uid="{955F7C91-DD08-4922-9737-855B6181F48E}"/>
    <cellStyle name="Normal 2 6 10 2 5 3" xfId="20918" xr:uid="{428095A9-277B-4813-95ED-A6F36129C997}"/>
    <cellStyle name="Normal 2 6 10 2 5 3 2" xfId="41286" xr:uid="{5E86405C-1B53-443C-A5A0-CEAAD397F122}"/>
    <cellStyle name="Normal 2 6 10 2 5 4" xfId="27707" xr:uid="{C8C40463-BDB6-4C5A-81EC-7A5773666273}"/>
    <cellStyle name="Normal 2 6 10 2 5 5" xfId="48075" xr:uid="{76D3E2CA-2820-4BF0-AF4D-6CF14C4D3214}"/>
    <cellStyle name="Normal 2 6 10 2 6" xfId="2550" xr:uid="{6829C7AC-7B27-47E8-B93D-C693C8430071}"/>
    <cellStyle name="Normal 2 6 10 2 6 2" xfId="11283" xr:uid="{6A09E689-64B6-4097-9A11-284DADB0BF27}"/>
    <cellStyle name="Normal 2 6 10 2 6 2 2" xfId="31651" xr:uid="{CE19C9BE-73B7-47F7-9940-689AE6869CBD}"/>
    <cellStyle name="Normal 2 6 10 2 6 3" xfId="18070" xr:uid="{6B3F5F5B-BC8D-47AF-ABB2-1FD852A37AB4}"/>
    <cellStyle name="Normal 2 6 10 2 6 3 2" xfId="38438" xr:uid="{ED798F7C-0FC9-40AF-92D6-00676ECB340C}"/>
    <cellStyle name="Normal 2 6 10 2 6 4" xfId="24859" xr:uid="{20C91D94-9333-4129-9456-54C27F7DD33E}"/>
    <cellStyle name="Normal 2 6 10 2 6 5" xfId="45227" xr:uid="{B8D59624-6B20-48EA-B6FC-5E312D7D4852}"/>
    <cellStyle name="Normal 2 6 10 2 7" xfId="10377" xr:uid="{21D79C4A-ED24-4C0A-9D79-B9264AA66A62}"/>
    <cellStyle name="Normal 2 6 10 2 7 2" xfId="30745" xr:uid="{43A58BEC-D00D-429B-B401-B0316DEDA541}"/>
    <cellStyle name="Normal 2 6 10 2 8" xfId="17164" xr:uid="{D3E60B94-6261-4B37-AB08-6B817A751162}"/>
    <cellStyle name="Normal 2 6 10 2 8 2" xfId="37532" xr:uid="{F5792E07-24D8-4378-AD96-C458BD8F8EC1}"/>
    <cellStyle name="Normal 2 6 10 2 9" xfId="23953" xr:uid="{BB480988-8B34-4DCB-8ED3-7CF0B4962A0E}"/>
    <cellStyle name="Normal 2 6 10 2_Exec Drivers" xfId="2354" xr:uid="{89739C0B-074B-44A7-919F-372D20E116B2}"/>
    <cellStyle name="Normal 2 6 10 3" xfId="3731" xr:uid="{83BD3779-AF37-48B2-80F7-0E42812573E7}"/>
    <cellStyle name="Normal 2 6 10 3 2" xfId="6615" xr:uid="{8312FA21-8DC2-4E67-94F5-23D6485C9CC8}"/>
    <cellStyle name="Normal 2 6 10 3 2 2" xfId="15257" xr:uid="{A2EA4EDC-1D9E-4B65-B445-4A4AAEF193B2}"/>
    <cellStyle name="Normal 2 6 10 3 2 2 2" xfId="35625" xr:uid="{C178E358-3A3D-4928-849A-35C3E2BF1A79}"/>
    <cellStyle name="Normal 2 6 10 3 2 3" xfId="22044" xr:uid="{34C20B92-17B6-4A49-9FE4-7FC49DDEC0AC}"/>
    <cellStyle name="Normal 2 6 10 3 2 3 2" xfId="42412" xr:uid="{27135F56-A6B0-46C6-A6E5-80D241FC22C2}"/>
    <cellStyle name="Normal 2 6 10 3 2 4" xfId="28833" xr:uid="{D770EDAD-2896-4426-8A6E-B90B0B02FC90}"/>
    <cellStyle name="Normal 2 6 10 3 2 5" xfId="49201" xr:uid="{F13F5569-041A-460C-AC29-3BDC1EE51EC6}"/>
    <cellStyle name="Normal 2 6 10 3 3" xfId="12409" xr:uid="{8E614EE9-582C-4213-A434-45D341A91BAE}"/>
    <cellStyle name="Normal 2 6 10 3 3 2" xfId="32777" xr:uid="{5B661349-EB40-46F7-AED6-2D0640168E0E}"/>
    <cellStyle name="Normal 2 6 10 3 4" xfId="19196" xr:uid="{9085359B-258E-4090-90D4-D27B3034E2DC}"/>
    <cellStyle name="Normal 2 6 10 3 4 2" xfId="39564" xr:uid="{39AF852E-C32C-4C9E-9933-8314A3B9EFAA}"/>
    <cellStyle name="Normal 2 6 10 3 5" xfId="25985" xr:uid="{599B30EB-558F-4781-8C5B-A61332CFB3AD}"/>
    <cellStyle name="Normal 2 6 10 3 6" xfId="46353" xr:uid="{82E77107-92B5-4D79-8DE7-FCA6177471CF}"/>
    <cellStyle name="Normal 2 6 10 3_Exec Drivers" xfId="8596" xr:uid="{935F303A-634D-4825-B258-CBFBB79A9CB7}"/>
    <cellStyle name="Normal 2 6 10 4" xfId="4479" xr:uid="{CD7436D1-4B1B-4C23-A427-52BE128FFEC2}"/>
    <cellStyle name="Normal 2 6 10 4 2" xfId="7327" xr:uid="{4994AA89-4BD2-49AC-AAC2-2A7D64D1F71F}"/>
    <cellStyle name="Normal 2 6 10 4 2 2" xfId="15969" xr:uid="{B5DBE153-79B5-41A0-BBDB-9E61DA521889}"/>
    <cellStyle name="Normal 2 6 10 4 2 2 2" xfId="36337" xr:uid="{A0FBFF00-B7D6-4B93-A321-7DCE60222D1B}"/>
    <cellStyle name="Normal 2 6 10 4 2 3" xfId="22756" xr:uid="{BDA7592A-CBCD-4976-8928-D7E182D729ED}"/>
    <cellStyle name="Normal 2 6 10 4 2 3 2" xfId="43124" xr:uid="{D581D10B-30FC-4102-8BD3-6785B23CCF3D}"/>
    <cellStyle name="Normal 2 6 10 4 2 4" xfId="29545" xr:uid="{0581DD5E-76A5-4E3F-8A21-CD9142A77A17}"/>
    <cellStyle name="Normal 2 6 10 4 2 5" xfId="49913" xr:uid="{FCB89F23-D4EB-46D7-AAE0-0BDBA9AE179D}"/>
    <cellStyle name="Normal 2 6 10 4 3" xfId="13121" xr:uid="{AE441877-08F9-4CC9-BCA9-B2712E42BFFC}"/>
    <cellStyle name="Normal 2 6 10 4 3 2" xfId="33489" xr:uid="{2E5CC832-8042-4A2C-80E4-6E559672EF64}"/>
    <cellStyle name="Normal 2 6 10 4 4" xfId="19908" xr:uid="{C66B290F-35C4-4846-948B-C7E45670853E}"/>
    <cellStyle name="Normal 2 6 10 4 4 2" xfId="40276" xr:uid="{18395FA5-D52A-42DB-896D-EDE2E3458146}"/>
    <cellStyle name="Normal 2 6 10 4 5" xfId="26697" xr:uid="{FE697B8A-2F72-49CC-A236-BB0814E73913}"/>
    <cellStyle name="Normal 2 6 10 4 6" xfId="47065" xr:uid="{77B0EEDC-151B-486E-9CBD-51FFCADDD69D}"/>
    <cellStyle name="Normal 2 6 10 5" xfId="2983" xr:uid="{98C60260-258C-408E-AD2D-77340A8CFBD9}"/>
    <cellStyle name="Normal 2 6 10 5 2" xfId="5903" xr:uid="{5253A52E-7F65-4415-853F-112EC3CB309C}"/>
    <cellStyle name="Normal 2 6 10 5 2 2" xfId="14545" xr:uid="{5FBEE3B0-1B1E-49C7-AC86-785385179A50}"/>
    <cellStyle name="Normal 2 6 10 5 2 2 2" xfId="34913" xr:uid="{189CBDF3-7D18-49D8-AE36-AF030B7FB421}"/>
    <cellStyle name="Normal 2 6 10 5 2 3" xfId="21332" xr:uid="{11B092E1-D6E6-43A4-B9AC-B919A7879649}"/>
    <cellStyle name="Normal 2 6 10 5 2 3 2" xfId="41700" xr:uid="{DCB288E0-DC23-4BB8-9630-E5E41F77DEFE}"/>
    <cellStyle name="Normal 2 6 10 5 2 4" xfId="28121" xr:uid="{07712A18-D4DB-4A12-B93A-4582EE71CD71}"/>
    <cellStyle name="Normal 2 6 10 5 2 5" xfId="48489" xr:uid="{E12B68DB-94D3-4B52-8CB1-82BFC6BB3667}"/>
    <cellStyle name="Normal 2 6 10 5 3" xfId="11697" xr:uid="{C409209D-BE02-4387-980F-38C38A4D85CD}"/>
    <cellStyle name="Normal 2 6 10 5 3 2" xfId="32065" xr:uid="{7DD519E2-69A5-45DC-A3B7-3E0CAA8BD6EB}"/>
    <cellStyle name="Normal 2 6 10 5 4" xfId="18484" xr:uid="{6AC5BD6E-3F02-4A5D-9C1C-3AF9A255F225}"/>
    <cellStyle name="Normal 2 6 10 5 4 2" xfId="38852" xr:uid="{5262674A-6304-4DCB-93DB-BEE05624C433}"/>
    <cellStyle name="Normal 2 6 10 5 5" xfId="25273" xr:uid="{E6528F02-17BF-4556-A676-4A73E2D240BA}"/>
    <cellStyle name="Normal 2 6 10 5 6" xfId="45641" xr:uid="{DFFB32AC-C819-4ED6-93D9-05BD3F2B7338}"/>
    <cellStyle name="Normal 2 6 10 6" xfId="5191" xr:uid="{BD4A2441-3996-4A7B-A0EE-089EB74C4CD7}"/>
    <cellStyle name="Normal 2 6 10 6 2" xfId="13833" xr:uid="{E9929398-1A39-44A2-B36B-15693159F9E0}"/>
    <cellStyle name="Normal 2 6 10 6 2 2" xfId="34201" xr:uid="{6D805254-F71B-41B1-B44D-320172BC0617}"/>
    <cellStyle name="Normal 2 6 10 6 3" xfId="20620" xr:uid="{16AB4295-1370-4B22-935D-EEE6B208A717}"/>
    <cellStyle name="Normal 2 6 10 6 3 2" xfId="40988" xr:uid="{90A6B2F4-B067-4D1E-9FFD-9262A7E175BC}"/>
    <cellStyle name="Normal 2 6 10 6 4" xfId="27409" xr:uid="{2FF07975-A3DA-473E-9DA0-389614BC1D8D}"/>
    <cellStyle name="Normal 2 6 10 6 5" xfId="47777" xr:uid="{CAF6E1DF-2AF3-48AA-AB8B-773FFC692617}"/>
    <cellStyle name="Normal 2 6 10 7" xfId="2133" xr:uid="{03A189B7-D913-41F4-A9CA-31E125C8ED54}"/>
    <cellStyle name="Normal 2 6 10 7 2" xfId="10985" xr:uid="{7EEEA821-5047-4E8B-B768-DCB38E173036}"/>
    <cellStyle name="Normal 2 6 10 7 2 2" xfId="31353" xr:uid="{DA76C53C-C4AD-433F-9805-B4203000A73F}"/>
    <cellStyle name="Normal 2 6 10 7 3" xfId="17772" xr:uid="{94DF0290-91CC-429A-9A39-E738FC0245FE}"/>
    <cellStyle name="Normal 2 6 10 7 3 2" xfId="38140" xr:uid="{68931705-D10C-420D-B422-8CC51C9E4542}"/>
    <cellStyle name="Normal 2 6 10 7 4" xfId="24561" xr:uid="{B515B244-9967-4CE0-97D5-A544246837EB}"/>
    <cellStyle name="Normal 2 6 10 7 5" xfId="44929" xr:uid="{DE97297F-34F5-4DC5-8F23-8BEDA2DE45B1}"/>
    <cellStyle name="Normal 2 6 10 8" xfId="9793" xr:uid="{F8C9B23C-0043-4194-93FD-4386EE188822}"/>
    <cellStyle name="Normal 2 6 10 8 2" xfId="30161" xr:uid="{0E034E64-45D9-4D93-B77A-0520EF8A2F04}"/>
    <cellStyle name="Normal 2 6 10 9" xfId="16581" xr:uid="{6CCB894E-BA69-4872-8747-942E076AF516}"/>
    <cellStyle name="Normal 2 6 10 9 2" xfId="36949" xr:uid="{C42305B1-D37E-407C-8743-428CD784DB97}"/>
    <cellStyle name="Normal 2 6 10_Exec Drivers" xfId="8980" xr:uid="{9B920AA8-1D39-4E92-A374-B3F5061894FD}"/>
    <cellStyle name="Normal 2 6 11" xfId="175" xr:uid="{B0E1D513-5D27-4501-9095-3933B39475AD}"/>
    <cellStyle name="Normal 2 6 11 10" xfId="23377" xr:uid="{42FB9AEA-3129-4F74-BB8F-18EA9BE10264}"/>
    <cellStyle name="Normal 2 6 11 11" xfId="43745" xr:uid="{C1068975-928E-469B-A07B-AA29A833FC7F}"/>
    <cellStyle name="Normal 2 6 11 2" xfId="1468" xr:uid="{548203C2-D1A2-41F2-A0E8-E7CEB04E8785}"/>
    <cellStyle name="Normal 2 6 11 2 10" xfId="44328" xr:uid="{57C4750C-71A8-4A76-9E5D-4342988B9FF3}"/>
    <cellStyle name="Normal 2 6 11 2 2" xfId="4040" xr:uid="{4F477210-836A-480F-A8D8-EA40EFA6EB78}"/>
    <cellStyle name="Normal 2 6 11 2 2 2" xfId="6906" xr:uid="{A1BCC665-1327-4593-ABE9-B5D24D31AE58}"/>
    <cellStyle name="Normal 2 6 11 2 2 2 2" xfId="15548" xr:uid="{2FF750E2-0346-4D65-907F-028E2CFB3A6B}"/>
    <cellStyle name="Normal 2 6 11 2 2 2 2 2" xfId="35916" xr:uid="{F3D8C060-D63F-4746-AF7E-A917F94BB37A}"/>
    <cellStyle name="Normal 2 6 11 2 2 2 3" xfId="22335" xr:uid="{FDF75BE5-7639-4356-BA56-8DA2F793CCD2}"/>
    <cellStyle name="Normal 2 6 11 2 2 2 3 2" xfId="42703" xr:uid="{AFB4E6EF-0726-4CA0-8BBD-998F622D4A55}"/>
    <cellStyle name="Normal 2 6 11 2 2 2 4" xfId="29124" xr:uid="{3988B5CD-99C4-4129-8E61-B43E6004665B}"/>
    <cellStyle name="Normal 2 6 11 2 2 2 5" xfId="49492" xr:uid="{A4C92D45-4249-4345-8F7F-9E43A80E1A9C}"/>
    <cellStyle name="Normal 2 6 11 2 2 3" xfId="12700" xr:uid="{C079056C-66D2-4502-A305-67512B6AC0DF}"/>
    <cellStyle name="Normal 2 6 11 2 2 3 2" xfId="33068" xr:uid="{657530FC-F24B-431D-A087-5B06EA98B401}"/>
    <cellStyle name="Normal 2 6 11 2 2 4" xfId="19487" xr:uid="{73D0B915-9E6A-4EDF-A9E0-EB102F588333}"/>
    <cellStyle name="Normal 2 6 11 2 2 4 2" xfId="39855" xr:uid="{75E6FCB4-E50A-4196-B629-F184E19E85B7}"/>
    <cellStyle name="Normal 2 6 11 2 2 5" xfId="26276" xr:uid="{FB4DA7BE-7EB4-4C4D-8A6F-A0793A2F463A}"/>
    <cellStyle name="Normal 2 6 11 2 2 6" xfId="46644" xr:uid="{4242DBCC-814A-4476-BF3F-1D3B6C3CDF82}"/>
    <cellStyle name="Normal 2 6 11 2 2_Exec Drivers" xfId="8925" xr:uid="{F927DA32-4531-4DCE-ACFD-2811080F6541}"/>
    <cellStyle name="Normal 2 6 11 2 3" xfId="4770" xr:uid="{EC65515A-3B59-460B-B07C-D246DCC09C7D}"/>
    <cellStyle name="Normal 2 6 11 2 3 2" xfId="7618" xr:uid="{56DA746D-871E-4BFE-B790-38DBA38339FC}"/>
    <cellStyle name="Normal 2 6 11 2 3 2 2" xfId="16260" xr:uid="{2A6DAF13-5C99-4904-A945-1C5502E64E7E}"/>
    <cellStyle name="Normal 2 6 11 2 3 2 2 2" xfId="36628" xr:uid="{032B66E7-CAEF-4045-9E25-6D9AF74211B0}"/>
    <cellStyle name="Normal 2 6 11 2 3 2 3" xfId="23047" xr:uid="{E9B7203B-4511-47C2-ADD2-6728ACB07310}"/>
    <cellStyle name="Normal 2 6 11 2 3 2 3 2" xfId="43415" xr:uid="{A5176C40-3D1D-439E-BCF3-0172F442A37E}"/>
    <cellStyle name="Normal 2 6 11 2 3 2 4" xfId="29836" xr:uid="{2E59F129-EEA0-4049-B9CB-636F6F070DDF}"/>
    <cellStyle name="Normal 2 6 11 2 3 2 5" xfId="50204" xr:uid="{18DA8D3B-CF6D-4FB5-A72D-D718BA852EC6}"/>
    <cellStyle name="Normal 2 6 11 2 3 3" xfId="13412" xr:uid="{F3B2A402-4C0E-42BF-AFFD-68E0548106B2}"/>
    <cellStyle name="Normal 2 6 11 2 3 3 2" xfId="33780" xr:uid="{5F1B9B43-7790-44A1-AD75-02DBE31242D6}"/>
    <cellStyle name="Normal 2 6 11 2 3 4" xfId="20199" xr:uid="{D0FCEE0C-FFAC-4E36-9E5A-2595149FF238}"/>
    <cellStyle name="Normal 2 6 11 2 3 4 2" xfId="40567" xr:uid="{C160D653-F663-4E1D-9234-2453AF8324A4}"/>
    <cellStyle name="Normal 2 6 11 2 3 5" xfId="26988" xr:uid="{873373CA-6C35-4F56-ABE0-B7343F4A56C4}"/>
    <cellStyle name="Normal 2 6 11 2 3 6" xfId="47356" xr:uid="{2B2A476A-C614-4934-9225-FDF21E950D9B}"/>
    <cellStyle name="Normal 2 6 11 2 4" xfId="3292" xr:uid="{C15ABEBD-C88D-4BB5-81CC-43777546B632}"/>
    <cellStyle name="Normal 2 6 11 2 4 2" xfId="6194" xr:uid="{CB13B31D-3D1A-44C0-B65E-78FB2639142D}"/>
    <cellStyle name="Normal 2 6 11 2 4 2 2" xfId="14836" xr:uid="{07E66783-A513-4E50-A107-278BC1195C93}"/>
    <cellStyle name="Normal 2 6 11 2 4 2 2 2" xfId="35204" xr:uid="{B3F38C2C-A528-41B0-A2C6-E31DF6D9B778}"/>
    <cellStyle name="Normal 2 6 11 2 4 2 3" xfId="21623" xr:uid="{91B4517B-6B32-40FC-ACC9-3DD72BA52CAA}"/>
    <cellStyle name="Normal 2 6 11 2 4 2 3 2" xfId="41991" xr:uid="{2A369002-1BB6-4222-A29C-35B182EE75C3}"/>
    <cellStyle name="Normal 2 6 11 2 4 2 4" xfId="28412" xr:uid="{06A3E625-C6DD-495A-870C-023EA5CBC15F}"/>
    <cellStyle name="Normal 2 6 11 2 4 2 5" xfId="48780" xr:uid="{F8830B08-6736-4086-98F1-2E6F2BBDF4A8}"/>
    <cellStyle name="Normal 2 6 11 2 4 3" xfId="11988" xr:uid="{46ADC0AA-7283-4FC9-B1A5-F4EF16FB4432}"/>
    <cellStyle name="Normal 2 6 11 2 4 3 2" xfId="32356" xr:uid="{3DB62F16-6967-4EB5-93C9-06C418A725EF}"/>
    <cellStyle name="Normal 2 6 11 2 4 4" xfId="18775" xr:uid="{06A9F3E6-FE80-4194-A163-AE4B0B06E50C}"/>
    <cellStyle name="Normal 2 6 11 2 4 4 2" xfId="39143" xr:uid="{A9D91B10-D2E1-428D-AF5F-DA1465A78FB0}"/>
    <cellStyle name="Normal 2 6 11 2 4 5" xfId="25564" xr:uid="{CBEC2301-11CC-4B63-A1D6-65A67AF61B6C}"/>
    <cellStyle name="Normal 2 6 11 2 4 6" xfId="45932" xr:uid="{1D1204C3-4472-42D0-B70D-D7DB2E33D628}"/>
    <cellStyle name="Normal 2 6 11 2 5" xfId="5482" xr:uid="{2B634D3F-2165-4C19-9676-CB4FCED82CF0}"/>
    <cellStyle name="Normal 2 6 11 2 5 2" xfId="14124" xr:uid="{63C6361A-EA00-42CC-9EC4-AA2E94E43698}"/>
    <cellStyle name="Normal 2 6 11 2 5 2 2" xfId="34492" xr:uid="{C5D4AB0E-CD4A-4940-9207-1CAE39189F42}"/>
    <cellStyle name="Normal 2 6 11 2 5 3" xfId="20911" xr:uid="{536A4598-7410-49F7-A1FB-01CD11BFDF29}"/>
    <cellStyle name="Normal 2 6 11 2 5 3 2" xfId="41279" xr:uid="{BD18C72C-47D6-4E29-9806-56722AFDB89F}"/>
    <cellStyle name="Normal 2 6 11 2 5 4" xfId="27700" xr:uid="{B6C8337A-0984-4BA9-B21B-92CCD42AFE52}"/>
    <cellStyle name="Normal 2 6 11 2 5 5" xfId="48068" xr:uid="{D464A58D-0BDA-4B68-94B2-A905A59D3987}"/>
    <cellStyle name="Normal 2 6 11 2 6" xfId="2543" xr:uid="{A5F6B1AE-1C6C-4A3C-8D77-2549C9369986}"/>
    <cellStyle name="Normal 2 6 11 2 6 2" xfId="11276" xr:uid="{A83CAC3C-819E-4BBC-85E3-E135276BC845}"/>
    <cellStyle name="Normal 2 6 11 2 6 2 2" xfId="31644" xr:uid="{A2F54079-E696-4BBF-8D89-3061CF967133}"/>
    <cellStyle name="Normal 2 6 11 2 6 3" xfId="18063" xr:uid="{913823B6-D1F2-470E-BAA3-1B247A64EA93}"/>
    <cellStyle name="Normal 2 6 11 2 6 3 2" xfId="38431" xr:uid="{B9A23A54-5849-4F79-BD24-1DDD7B25783E}"/>
    <cellStyle name="Normal 2 6 11 2 6 4" xfId="24852" xr:uid="{2B44B5E9-3026-4EB4-B8CA-E53FD9E95B4D}"/>
    <cellStyle name="Normal 2 6 11 2 6 5" xfId="45220" xr:uid="{1003BFE4-BE5F-4CED-AB15-2B1D83C23503}"/>
    <cellStyle name="Normal 2 6 11 2 7" xfId="10384" xr:uid="{17EA0B0E-F58E-40AB-93A6-58FCDF2FB6F5}"/>
    <cellStyle name="Normal 2 6 11 2 7 2" xfId="30752" xr:uid="{4718F9E4-F82E-40BB-AADC-B84AC20B1FC5}"/>
    <cellStyle name="Normal 2 6 11 2 8" xfId="17171" xr:uid="{FB8BD5A0-E670-42D0-9962-ABF51C35B7E8}"/>
    <cellStyle name="Normal 2 6 11 2 8 2" xfId="37539" xr:uid="{DEE31BCE-F1A8-466B-BBB1-E7AD4ADE5ABF}"/>
    <cellStyle name="Normal 2 6 11 2 9" xfId="23960" xr:uid="{CC416A7D-ABCD-4566-9554-B3E20B9BE3BE}"/>
    <cellStyle name="Normal 2 6 11 2_Exec Drivers" xfId="8166" xr:uid="{72A7184F-A366-4530-BDE4-B31D6793E5E0}"/>
    <cellStyle name="Normal 2 6 11 3" xfId="3732" xr:uid="{77529E50-0CF8-4937-B3C6-F9E58F2E8FEF}"/>
    <cellStyle name="Normal 2 6 11 3 2" xfId="6616" xr:uid="{73387237-6B94-46B6-82C8-716694AF01C2}"/>
    <cellStyle name="Normal 2 6 11 3 2 2" xfId="15258" xr:uid="{E52E4B1D-6617-43CE-A7F7-4EC92954C663}"/>
    <cellStyle name="Normal 2 6 11 3 2 2 2" xfId="35626" xr:uid="{DE72DE72-FEE6-4461-99C9-87C53E169247}"/>
    <cellStyle name="Normal 2 6 11 3 2 3" xfId="22045" xr:uid="{C4D6D582-F015-4E33-9E01-0BAA88CB23DF}"/>
    <cellStyle name="Normal 2 6 11 3 2 3 2" xfId="42413" xr:uid="{A2F5E8E4-C588-410E-82B1-AB6FABE379EC}"/>
    <cellStyle name="Normal 2 6 11 3 2 4" xfId="28834" xr:uid="{5C8DDACB-E471-4174-A201-AA838A0EFC80}"/>
    <cellStyle name="Normal 2 6 11 3 2 5" xfId="49202" xr:uid="{383A822D-EFD0-4C46-9E35-3F43FE688845}"/>
    <cellStyle name="Normal 2 6 11 3 3" xfId="12410" xr:uid="{CBAACABF-58A8-49E6-9760-A64292BFB766}"/>
    <cellStyle name="Normal 2 6 11 3 3 2" xfId="32778" xr:uid="{ECC9F645-35FB-42CD-90F3-EA9137A74C96}"/>
    <cellStyle name="Normal 2 6 11 3 4" xfId="19197" xr:uid="{66C7F5B5-79C6-4739-84BE-28E16E3DE730}"/>
    <cellStyle name="Normal 2 6 11 3 4 2" xfId="39565" xr:uid="{F8DC5971-A82C-43B1-882D-83BEDFE9E236}"/>
    <cellStyle name="Normal 2 6 11 3 5" xfId="25986" xr:uid="{907E7506-225D-453E-9927-E46A23B15A08}"/>
    <cellStyle name="Normal 2 6 11 3 6" xfId="46354" xr:uid="{5DB2B9B9-633A-41D2-89D7-44DF59B2ED66}"/>
    <cellStyle name="Normal 2 6 11 3_Exec Drivers" xfId="8717" xr:uid="{39A598FC-F22F-4D6F-AB30-E4087FF19746}"/>
    <cellStyle name="Normal 2 6 11 4" xfId="4480" xr:uid="{4D03E2B3-219D-4516-A8E3-6C3AA815DA96}"/>
    <cellStyle name="Normal 2 6 11 4 2" xfId="7328" xr:uid="{644F5DF6-89E2-42FC-9EF7-01E59631EE1A}"/>
    <cellStyle name="Normal 2 6 11 4 2 2" xfId="15970" xr:uid="{A2C1D116-16B6-4F03-AA8C-529D90BF14EC}"/>
    <cellStyle name="Normal 2 6 11 4 2 2 2" xfId="36338" xr:uid="{D8417E46-CE92-48DD-AC7C-3F465E9649C0}"/>
    <cellStyle name="Normal 2 6 11 4 2 3" xfId="22757" xr:uid="{03B74DB4-F02E-485F-A66E-028134213C4A}"/>
    <cellStyle name="Normal 2 6 11 4 2 3 2" xfId="43125" xr:uid="{B949B19E-4463-4562-8F9F-D584D383375B}"/>
    <cellStyle name="Normal 2 6 11 4 2 4" xfId="29546" xr:uid="{7C14A396-45BA-4EFB-868D-31B35AF06EDD}"/>
    <cellStyle name="Normal 2 6 11 4 2 5" xfId="49914" xr:uid="{D914EB83-BF7F-4D4B-97E1-8D88F99D3353}"/>
    <cellStyle name="Normal 2 6 11 4 3" xfId="13122" xr:uid="{F15A45BE-9117-46E6-B479-BCE218DBEE97}"/>
    <cellStyle name="Normal 2 6 11 4 3 2" xfId="33490" xr:uid="{F80EEC84-CE50-4DA8-9272-B02B96585B9F}"/>
    <cellStyle name="Normal 2 6 11 4 4" xfId="19909" xr:uid="{E173F9D2-988E-49C5-8BA0-D83EB5FBDAC7}"/>
    <cellStyle name="Normal 2 6 11 4 4 2" xfId="40277" xr:uid="{88C91D99-C207-4224-95CE-EFF5D417955A}"/>
    <cellStyle name="Normal 2 6 11 4 5" xfId="26698" xr:uid="{5ED5873C-5C7A-4525-9280-2279B38FDF37}"/>
    <cellStyle name="Normal 2 6 11 4 6" xfId="47066" xr:uid="{2E21022C-A627-4CA9-8C5A-6D3B4923573B}"/>
    <cellStyle name="Normal 2 6 11 5" xfId="2984" xr:uid="{A4032039-F76B-457A-B3BA-B26799036F5D}"/>
    <cellStyle name="Normal 2 6 11 5 2" xfId="5904" xr:uid="{25E38019-EC08-4E6F-AF19-DC29F4A76933}"/>
    <cellStyle name="Normal 2 6 11 5 2 2" xfId="14546" xr:uid="{BA8C43F5-1EDE-462E-BFE4-C717F584A0B8}"/>
    <cellStyle name="Normal 2 6 11 5 2 2 2" xfId="34914" xr:uid="{842DA0AB-981A-4B42-829C-33A24B0F2727}"/>
    <cellStyle name="Normal 2 6 11 5 2 3" xfId="21333" xr:uid="{9C90E6BD-7175-4936-A3AB-FEB7E45FA433}"/>
    <cellStyle name="Normal 2 6 11 5 2 3 2" xfId="41701" xr:uid="{B6A5367C-77E4-4E5C-A213-E934BD89D8A9}"/>
    <cellStyle name="Normal 2 6 11 5 2 4" xfId="28122" xr:uid="{0FDFBF2D-D872-405C-A43A-5B1E9123A313}"/>
    <cellStyle name="Normal 2 6 11 5 2 5" xfId="48490" xr:uid="{01EB031F-78AB-4941-9029-092BB704DA1C}"/>
    <cellStyle name="Normal 2 6 11 5 3" xfId="11698" xr:uid="{A9537332-4B7F-423A-9D10-A98F064E560D}"/>
    <cellStyle name="Normal 2 6 11 5 3 2" xfId="32066" xr:uid="{FF06656A-21DD-4B92-BF02-58AF55DE2F79}"/>
    <cellStyle name="Normal 2 6 11 5 4" xfId="18485" xr:uid="{EA22906E-6160-4E28-96FA-FD70051F7854}"/>
    <cellStyle name="Normal 2 6 11 5 4 2" xfId="38853" xr:uid="{2C514EE1-5DAC-44CB-BCE7-16DF3B10F233}"/>
    <cellStyle name="Normal 2 6 11 5 5" xfId="25274" xr:uid="{483F6D39-229F-46E6-BFE7-3C39872E7516}"/>
    <cellStyle name="Normal 2 6 11 5 6" xfId="45642" xr:uid="{E590EDB4-4D0F-4308-B626-719E31C95618}"/>
    <cellStyle name="Normal 2 6 11 6" xfId="5192" xr:uid="{44CF60B7-1B00-43CD-828C-EF9B8A3D0688}"/>
    <cellStyle name="Normal 2 6 11 6 2" xfId="13834" xr:uid="{27A6EA82-8692-4633-A45F-5CE6D396C82A}"/>
    <cellStyle name="Normal 2 6 11 6 2 2" xfId="34202" xr:uid="{084B2057-5A8B-46CA-B619-DCA7FC29BEA1}"/>
    <cellStyle name="Normal 2 6 11 6 3" xfId="20621" xr:uid="{5E337B96-6E18-4CAA-906D-192A169B5296}"/>
    <cellStyle name="Normal 2 6 11 6 3 2" xfId="40989" xr:uid="{F9AB49EA-8F81-440B-A94E-69471E49531B}"/>
    <cellStyle name="Normal 2 6 11 6 4" xfId="27410" xr:uid="{3450A0D5-16D1-4C4B-A93D-8EFAE56F9161}"/>
    <cellStyle name="Normal 2 6 11 6 5" xfId="47778" xr:uid="{71472051-37C4-4112-B3AC-FD56D34B893C}"/>
    <cellStyle name="Normal 2 6 11 7" xfId="2134" xr:uid="{3803BA24-9D76-453E-841C-7150BC8755A3}"/>
    <cellStyle name="Normal 2 6 11 7 2" xfId="10986" xr:uid="{4371D032-E858-4195-A5A1-0208735D97A4}"/>
    <cellStyle name="Normal 2 6 11 7 2 2" xfId="31354" xr:uid="{C227C225-2A0E-4FA5-9F84-3B1830FA5486}"/>
    <cellStyle name="Normal 2 6 11 7 3" xfId="17773" xr:uid="{8D7A719F-1E24-4F7A-8985-FAD6FA66176A}"/>
    <cellStyle name="Normal 2 6 11 7 3 2" xfId="38141" xr:uid="{6A001958-E26F-4435-9068-8FB8D1B93A2E}"/>
    <cellStyle name="Normal 2 6 11 7 4" xfId="24562" xr:uid="{6853E132-6EB1-4804-BD72-FE9398214C29}"/>
    <cellStyle name="Normal 2 6 11 7 5" xfId="44930" xr:uid="{05E3CE24-AC97-4EE2-86CD-9D727A7D6A63}"/>
    <cellStyle name="Normal 2 6 11 8" xfId="9800" xr:uid="{B188B945-0AD7-47B3-BD5F-9BA5DCC74AB6}"/>
    <cellStyle name="Normal 2 6 11 8 2" xfId="30168" xr:uid="{59EF3794-21CE-42F9-AB7B-0C38071F38B6}"/>
    <cellStyle name="Normal 2 6 11 9" xfId="16588" xr:uid="{E96648AA-6227-48F3-8B7A-DBFC84C0FE27}"/>
    <cellStyle name="Normal 2 6 11 9 2" xfId="36956" xr:uid="{F681B2DB-3430-439D-AD1B-43352799574E}"/>
    <cellStyle name="Normal 2 6 11_Exec Drivers" xfId="8130" xr:uid="{9F8F6D5E-E69B-495B-A430-CEE8A918F4B0}"/>
    <cellStyle name="Normal 2 6 12" xfId="188" xr:uid="{22033962-0513-4779-8A55-A3CD1B9FBC35}"/>
    <cellStyle name="Normal 2 6 12 10" xfId="23384" xr:uid="{EE450472-5C36-418C-B826-F8D27358A3B6}"/>
    <cellStyle name="Normal 2 6 12 11" xfId="43752" xr:uid="{C2A80D36-D8A6-4DB4-B0D8-78D4E52FC96E}"/>
    <cellStyle name="Normal 2 6 12 2" xfId="1475" xr:uid="{270565D1-09A8-4517-9FAE-5534D91A7C92}"/>
    <cellStyle name="Normal 2 6 12 2 10" xfId="44335" xr:uid="{78C2566B-7D1E-4AD7-9F74-CC2FAF6041E7}"/>
    <cellStyle name="Normal 2 6 12 2 2" xfId="4033" xr:uid="{92A0F1C9-1C2C-4382-B2BA-2816FDBEFD4C}"/>
    <cellStyle name="Normal 2 6 12 2 2 2" xfId="6899" xr:uid="{A19B266F-27ED-4F87-9885-57C77CBD1617}"/>
    <cellStyle name="Normal 2 6 12 2 2 2 2" xfId="15541" xr:uid="{5F3F3594-B705-4E8F-94D3-83C98F6323DE}"/>
    <cellStyle name="Normal 2 6 12 2 2 2 2 2" xfId="35909" xr:uid="{54B8BAEC-1526-4EA0-A399-16FBD0D2C049}"/>
    <cellStyle name="Normal 2 6 12 2 2 2 3" xfId="22328" xr:uid="{4E4C7FE3-8C65-4589-AF95-89B9DE9873EA}"/>
    <cellStyle name="Normal 2 6 12 2 2 2 3 2" xfId="42696" xr:uid="{88926BB4-57EF-491E-ADCD-C92804A7E56B}"/>
    <cellStyle name="Normal 2 6 12 2 2 2 4" xfId="29117" xr:uid="{D43A9416-267F-43BE-8C23-CD79AC7FABE2}"/>
    <cellStyle name="Normal 2 6 12 2 2 2 5" xfId="49485" xr:uid="{143F6DEC-C699-40FC-A976-DB017FE54509}"/>
    <cellStyle name="Normal 2 6 12 2 2 3" xfId="12693" xr:uid="{FFBFA700-17C6-4AE1-8A54-77A886636F71}"/>
    <cellStyle name="Normal 2 6 12 2 2 3 2" xfId="33061" xr:uid="{400B2051-1B52-4A68-8D6E-6770E3109DD2}"/>
    <cellStyle name="Normal 2 6 12 2 2 4" xfId="19480" xr:uid="{792AFF1B-6211-4A2D-8140-BDB3E5E21822}"/>
    <cellStyle name="Normal 2 6 12 2 2 4 2" xfId="39848" xr:uid="{F36F2642-411F-4235-A0B9-39707FA95BBC}"/>
    <cellStyle name="Normal 2 6 12 2 2 5" xfId="26269" xr:uid="{07C20671-D0A4-4FD8-90B9-F5615DE4A348}"/>
    <cellStyle name="Normal 2 6 12 2 2 6" xfId="46637" xr:uid="{DFC3A0E8-31FF-4AA4-81C6-F02817180312}"/>
    <cellStyle name="Normal 2 6 12 2 2_Exec Drivers" xfId="8507" xr:uid="{A0C77BDA-8B8C-4028-8C42-1F82477321EC}"/>
    <cellStyle name="Normal 2 6 12 2 3" xfId="4763" xr:uid="{44D4ADDA-F259-4F6A-9213-2D8CB6BF6FE4}"/>
    <cellStyle name="Normal 2 6 12 2 3 2" xfId="7611" xr:uid="{505AB4BA-75B1-4B01-A432-6FBEC0A17072}"/>
    <cellStyle name="Normal 2 6 12 2 3 2 2" xfId="16253" xr:uid="{B10DEA91-126F-4E17-8EC0-000A387E8055}"/>
    <cellStyle name="Normal 2 6 12 2 3 2 2 2" xfId="36621" xr:uid="{73C75C20-A76F-445F-8E0E-051D7127EC6C}"/>
    <cellStyle name="Normal 2 6 12 2 3 2 3" xfId="23040" xr:uid="{11FB5A9F-5117-410C-8AB8-8D4DC12A9E32}"/>
    <cellStyle name="Normal 2 6 12 2 3 2 3 2" xfId="43408" xr:uid="{B783D1A9-D7A4-4780-8FDA-80DBCC77F1E5}"/>
    <cellStyle name="Normal 2 6 12 2 3 2 4" xfId="29829" xr:uid="{F961F755-BA89-4B6D-81DA-E509543B0BA8}"/>
    <cellStyle name="Normal 2 6 12 2 3 2 5" xfId="50197" xr:uid="{8FF53F0E-5E4A-4683-858C-7A536C932CBE}"/>
    <cellStyle name="Normal 2 6 12 2 3 3" xfId="13405" xr:uid="{20FECFC7-25D0-44C3-A92E-9E9D7B43627C}"/>
    <cellStyle name="Normal 2 6 12 2 3 3 2" xfId="33773" xr:uid="{A1211AA8-5C6E-4171-BB7D-D4FD798E9B57}"/>
    <cellStyle name="Normal 2 6 12 2 3 4" xfId="20192" xr:uid="{E6BC2B0C-7436-4AF8-86AC-3C20F29ADD18}"/>
    <cellStyle name="Normal 2 6 12 2 3 4 2" xfId="40560" xr:uid="{B669E036-3ACF-4048-8E45-466F73349C0A}"/>
    <cellStyle name="Normal 2 6 12 2 3 5" xfId="26981" xr:uid="{0992AD90-4A5B-4FBF-B3E4-53E1029330AE}"/>
    <cellStyle name="Normal 2 6 12 2 3 6" xfId="47349" xr:uid="{49F7EB6F-7416-4B09-8F0B-8E446BD89253}"/>
    <cellStyle name="Normal 2 6 12 2 4" xfId="3285" xr:uid="{077829B6-5787-4247-8BAB-77D48AB048FB}"/>
    <cellStyle name="Normal 2 6 12 2 4 2" xfId="6187" xr:uid="{7532987B-2AEE-41E1-8AF5-4D19C568567C}"/>
    <cellStyle name="Normal 2 6 12 2 4 2 2" xfId="14829" xr:uid="{E2149D81-2E1B-45E3-8C05-820A71CCC20E}"/>
    <cellStyle name="Normal 2 6 12 2 4 2 2 2" xfId="35197" xr:uid="{7C1A4D86-EB6A-408C-BDA5-7B9DA53CEA05}"/>
    <cellStyle name="Normal 2 6 12 2 4 2 3" xfId="21616" xr:uid="{B357A4DF-DDF4-45F2-BC2E-09A85F8974AB}"/>
    <cellStyle name="Normal 2 6 12 2 4 2 3 2" xfId="41984" xr:uid="{AFE56D94-9C13-4226-947B-6589D3D40861}"/>
    <cellStyle name="Normal 2 6 12 2 4 2 4" xfId="28405" xr:uid="{1DEDF46F-8926-443F-9B76-CC99DEADC45A}"/>
    <cellStyle name="Normal 2 6 12 2 4 2 5" xfId="48773" xr:uid="{BFEED9A4-61BD-40B4-BD7F-0F347049BE9C}"/>
    <cellStyle name="Normal 2 6 12 2 4 3" xfId="11981" xr:uid="{9B8BD929-231D-45DC-8005-6452369915A1}"/>
    <cellStyle name="Normal 2 6 12 2 4 3 2" xfId="32349" xr:uid="{A7A3C887-8807-493A-9D1E-8885A66470A1}"/>
    <cellStyle name="Normal 2 6 12 2 4 4" xfId="18768" xr:uid="{CE3D12BA-379D-4BB0-AC5F-8F160BEEDF00}"/>
    <cellStyle name="Normal 2 6 12 2 4 4 2" xfId="39136" xr:uid="{D3FBD8C3-BE8F-4877-B8E7-F2477B9038DE}"/>
    <cellStyle name="Normal 2 6 12 2 4 5" xfId="25557" xr:uid="{1D817CA8-6373-4D89-A751-DDD460F149A1}"/>
    <cellStyle name="Normal 2 6 12 2 4 6" xfId="45925" xr:uid="{658F8948-5AC5-46E8-BBA6-25C9380A4FBA}"/>
    <cellStyle name="Normal 2 6 12 2 5" xfId="5475" xr:uid="{68FC163B-1EFD-451D-A5B1-E47E78E53738}"/>
    <cellStyle name="Normal 2 6 12 2 5 2" xfId="14117" xr:uid="{5B3AD555-97D1-40EB-8B79-F8AA682BE7F5}"/>
    <cellStyle name="Normal 2 6 12 2 5 2 2" xfId="34485" xr:uid="{1B66A2C2-44B8-4241-A73F-481185DD6F57}"/>
    <cellStyle name="Normal 2 6 12 2 5 3" xfId="20904" xr:uid="{B368F0FF-2E25-4E1C-83AB-205AB15FC558}"/>
    <cellStyle name="Normal 2 6 12 2 5 3 2" xfId="41272" xr:uid="{978A83F5-9011-4C65-9859-3387750B1EAB}"/>
    <cellStyle name="Normal 2 6 12 2 5 4" xfId="27693" xr:uid="{C8FD22D4-7BB4-4B0D-8E15-9D026F5246C9}"/>
    <cellStyle name="Normal 2 6 12 2 5 5" xfId="48061" xr:uid="{72E24CBB-12B0-4FF8-94E5-F5FDB1790F6E}"/>
    <cellStyle name="Normal 2 6 12 2 6" xfId="2536" xr:uid="{F188DF13-3A37-4E08-9092-8C242784E0C0}"/>
    <cellStyle name="Normal 2 6 12 2 6 2" xfId="11269" xr:uid="{4EAE5D90-F20B-4CC4-849A-02B92353A569}"/>
    <cellStyle name="Normal 2 6 12 2 6 2 2" xfId="31637" xr:uid="{BC439A96-F89F-42B8-BB38-4323059036E8}"/>
    <cellStyle name="Normal 2 6 12 2 6 3" xfId="18056" xr:uid="{98BE2A0D-7E21-4ADB-B18F-9D667952C2DE}"/>
    <cellStyle name="Normal 2 6 12 2 6 3 2" xfId="38424" xr:uid="{7BBB0C8A-0044-4323-BCEE-BA07D5B20434}"/>
    <cellStyle name="Normal 2 6 12 2 6 4" xfId="24845" xr:uid="{EF6ACBE6-5ED7-4215-B9DB-B62A7FEEE760}"/>
    <cellStyle name="Normal 2 6 12 2 6 5" xfId="45213" xr:uid="{DA83FA19-E4F2-4E0B-8AA8-CEAFA4BF5D20}"/>
    <cellStyle name="Normal 2 6 12 2 7" xfId="10391" xr:uid="{EE658650-3D00-4A22-807F-CF709E69BBE6}"/>
    <cellStyle name="Normal 2 6 12 2 7 2" xfId="30759" xr:uid="{20471F90-83F7-480D-BDCB-870F9E9092DF}"/>
    <cellStyle name="Normal 2 6 12 2 8" xfId="17178" xr:uid="{74DC8E8E-BCA0-40F2-9819-D84D54435187}"/>
    <cellStyle name="Normal 2 6 12 2 8 2" xfId="37546" xr:uid="{62EC143D-8A02-4A05-880C-FBAF8A74E9E8}"/>
    <cellStyle name="Normal 2 6 12 2 9" xfId="23967" xr:uid="{2EB6B49C-B3E0-4688-A406-D73A6542FE34}"/>
    <cellStyle name="Normal 2 6 12 2_Exec Drivers" xfId="9442" xr:uid="{564E9B84-3039-4247-BEB7-63B206D0EBFB}"/>
    <cellStyle name="Normal 2 6 12 3" xfId="3733" xr:uid="{90661DD7-AD2A-4101-AF80-217BC41909A6}"/>
    <cellStyle name="Normal 2 6 12 3 2" xfId="6617" xr:uid="{33A3465C-DD1C-4C77-BA0A-A1A1E8A8FD94}"/>
    <cellStyle name="Normal 2 6 12 3 2 2" xfId="15259" xr:uid="{F5BA6DB0-70C9-4444-95E9-2A40D6D72DF9}"/>
    <cellStyle name="Normal 2 6 12 3 2 2 2" xfId="35627" xr:uid="{040CC954-E0B6-4EF1-9D9F-4B64AA68DD2D}"/>
    <cellStyle name="Normal 2 6 12 3 2 3" xfId="22046" xr:uid="{8F4E5131-6662-4A8B-BAE7-69697BA8960D}"/>
    <cellStyle name="Normal 2 6 12 3 2 3 2" xfId="42414" xr:uid="{3C795A49-2637-4980-AB0B-77E5D9D3DCFE}"/>
    <cellStyle name="Normal 2 6 12 3 2 4" xfId="28835" xr:uid="{1FBE68D5-64EA-409C-B6A6-EC59717057C0}"/>
    <cellStyle name="Normal 2 6 12 3 2 5" xfId="49203" xr:uid="{44EBFFAC-0CDB-4EFB-BD74-713C3C4B5AAB}"/>
    <cellStyle name="Normal 2 6 12 3 3" xfId="12411" xr:uid="{7D57DC3A-24F4-4383-A486-EA549B345D70}"/>
    <cellStyle name="Normal 2 6 12 3 3 2" xfId="32779" xr:uid="{7BF989B9-1FD2-49DA-A09B-E06A077ACD97}"/>
    <cellStyle name="Normal 2 6 12 3 4" xfId="19198" xr:uid="{F4AE12CA-C939-48F5-9180-BD376584B91E}"/>
    <cellStyle name="Normal 2 6 12 3 4 2" xfId="39566" xr:uid="{782B23EF-A41E-4D80-B888-DCEAC1E3DA63}"/>
    <cellStyle name="Normal 2 6 12 3 5" xfId="25987" xr:uid="{9BB50B0C-9829-40E2-8279-F9859ED91865}"/>
    <cellStyle name="Normal 2 6 12 3 6" xfId="46355" xr:uid="{B63DF8D4-81DD-46E4-A68F-E464302C57C1}"/>
    <cellStyle name="Normal 2 6 12 3_Exec Drivers" xfId="8875" xr:uid="{E6122980-E0EB-4AEF-9444-48615689BC9E}"/>
    <cellStyle name="Normal 2 6 12 4" xfId="4481" xr:uid="{A8A19638-AEFA-47E6-B568-3272270AC903}"/>
    <cellStyle name="Normal 2 6 12 4 2" xfId="7329" xr:uid="{DDDEDF53-4CE8-468C-A432-15703CD1AA86}"/>
    <cellStyle name="Normal 2 6 12 4 2 2" xfId="15971" xr:uid="{7A113F99-DBFC-4EBA-9A7B-4BD0C06D691F}"/>
    <cellStyle name="Normal 2 6 12 4 2 2 2" xfId="36339" xr:uid="{ACB6668A-9AC3-439A-9B5D-71A562299579}"/>
    <cellStyle name="Normal 2 6 12 4 2 3" xfId="22758" xr:uid="{9EB2C188-19C7-4016-A28C-4AA21EC452B5}"/>
    <cellStyle name="Normal 2 6 12 4 2 3 2" xfId="43126" xr:uid="{4827DB09-C89F-4165-B5A7-C135E1CE86AC}"/>
    <cellStyle name="Normal 2 6 12 4 2 4" xfId="29547" xr:uid="{B6B191E7-979F-42E9-992D-0B96B0FCD244}"/>
    <cellStyle name="Normal 2 6 12 4 2 5" xfId="49915" xr:uid="{D285D5E9-704F-49EF-95E3-2B4CE86E2008}"/>
    <cellStyle name="Normal 2 6 12 4 3" xfId="13123" xr:uid="{4EA96C5E-BF7A-4EF3-945F-FA13FC56A082}"/>
    <cellStyle name="Normal 2 6 12 4 3 2" xfId="33491" xr:uid="{4BE3385B-0435-43EE-AE0F-8CA2B4882A4E}"/>
    <cellStyle name="Normal 2 6 12 4 4" xfId="19910" xr:uid="{1DE246B5-03C9-4485-B74E-23687E0CA82E}"/>
    <cellStyle name="Normal 2 6 12 4 4 2" xfId="40278" xr:uid="{BA1C639E-14DF-483B-8B9B-9097A52F7183}"/>
    <cellStyle name="Normal 2 6 12 4 5" xfId="26699" xr:uid="{BD669A8A-51EF-473F-95BE-B5C6F5EB48F6}"/>
    <cellStyle name="Normal 2 6 12 4 6" xfId="47067" xr:uid="{C7902828-5EFE-4FB4-9D3B-C2BECCBAF81E}"/>
    <cellStyle name="Normal 2 6 12 5" xfId="2985" xr:uid="{ADCB3D7E-D062-441E-860C-182A2B590A9D}"/>
    <cellStyle name="Normal 2 6 12 5 2" xfId="5905" xr:uid="{ABEF5496-0383-4DEB-901F-79342493A0D3}"/>
    <cellStyle name="Normal 2 6 12 5 2 2" xfId="14547" xr:uid="{3FB5AE19-EEA6-4A9E-BDED-A33089402DF2}"/>
    <cellStyle name="Normal 2 6 12 5 2 2 2" xfId="34915" xr:uid="{BCCA69A3-71BF-4BDD-BBD7-D9C31D7B8008}"/>
    <cellStyle name="Normal 2 6 12 5 2 3" xfId="21334" xr:uid="{0B7F35C0-BCFE-4545-B743-F52E4987FD50}"/>
    <cellStyle name="Normal 2 6 12 5 2 3 2" xfId="41702" xr:uid="{C22BD870-D047-4226-9463-CD3252535B2A}"/>
    <cellStyle name="Normal 2 6 12 5 2 4" xfId="28123" xr:uid="{5D42CEDA-52E3-4320-8A58-E7AF9E0A9182}"/>
    <cellStyle name="Normal 2 6 12 5 2 5" xfId="48491" xr:uid="{C9BB7279-CDCB-4E0A-9BC4-5345C796F085}"/>
    <cellStyle name="Normal 2 6 12 5 3" xfId="11699" xr:uid="{D8B040BF-7296-4C91-85B2-28DC119F1134}"/>
    <cellStyle name="Normal 2 6 12 5 3 2" xfId="32067" xr:uid="{673779FA-CA0F-4E2A-AD04-121EB50C53CD}"/>
    <cellStyle name="Normal 2 6 12 5 4" xfId="18486" xr:uid="{F460BB0E-5F35-4E2C-B323-DCBD92D66D46}"/>
    <cellStyle name="Normal 2 6 12 5 4 2" xfId="38854" xr:uid="{E94A5A48-3AEF-4ADB-9BF9-A7FE7E9007B5}"/>
    <cellStyle name="Normal 2 6 12 5 5" xfId="25275" xr:uid="{562791E1-E612-44C5-8170-99F47AACBB02}"/>
    <cellStyle name="Normal 2 6 12 5 6" xfId="45643" xr:uid="{D3E76B52-A497-4537-84F6-A0BCB83E6F77}"/>
    <cellStyle name="Normal 2 6 12 6" xfId="5193" xr:uid="{E0C9AECC-1097-40CC-AD4E-B248381350B5}"/>
    <cellStyle name="Normal 2 6 12 6 2" xfId="13835" xr:uid="{96575361-B5B0-47D3-BA56-6C8A4E289779}"/>
    <cellStyle name="Normal 2 6 12 6 2 2" xfId="34203" xr:uid="{A14F098B-8098-4865-8D5A-27E875A82B73}"/>
    <cellStyle name="Normal 2 6 12 6 3" xfId="20622" xr:uid="{C897812A-AE07-4A43-8484-DBAE65FE98FC}"/>
    <cellStyle name="Normal 2 6 12 6 3 2" xfId="40990" xr:uid="{8314CF78-C9AB-405D-B335-45FB4A4C69FD}"/>
    <cellStyle name="Normal 2 6 12 6 4" xfId="27411" xr:uid="{F36CEAAF-E967-4139-B783-8B40DD1D9618}"/>
    <cellStyle name="Normal 2 6 12 6 5" xfId="47779" xr:uid="{A665302F-7285-40E8-BCAF-919FF4E3F448}"/>
    <cellStyle name="Normal 2 6 12 7" xfId="2135" xr:uid="{12D788A5-499E-47B1-9A69-EAF6F8E95933}"/>
    <cellStyle name="Normal 2 6 12 7 2" xfId="10987" xr:uid="{A4F4D7AB-9190-40F0-962B-311B94ABDDD2}"/>
    <cellStyle name="Normal 2 6 12 7 2 2" xfId="31355" xr:uid="{1CAD6002-2DE6-40F1-B5BB-16CC2337A06C}"/>
    <cellStyle name="Normal 2 6 12 7 3" xfId="17774" xr:uid="{AA61F131-DA17-4A3B-861A-12DFBB8754AD}"/>
    <cellStyle name="Normal 2 6 12 7 3 2" xfId="38142" xr:uid="{F761C998-2522-439B-8507-8D93E02F4E5E}"/>
    <cellStyle name="Normal 2 6 12 7 4" xfId="24563" xr:uid="{970643C0-BA23-4382-84AC-B4615ED4CBB8}"/>
    <cellStyle name="Normal 2 6 12 7 5" xfId="44931" xr:uid="{E320216A-1B23-4ECD-AD95-FB8878A95B94}"/>
    <cellStyle name="Normal 2 6 12 8" xfId="9807" xr:uid="{EF050AF9-9EFF-4C2C-8B7C-9BF37F945477}"/>
    <cellStyle name="Normal 2 6 12 8 2" xfId="30175" xr:uid="{948BA2E4-AAE2-444C-814B-65CBEF702125}"/>
    <cellStyle name="Normal 2 6 12 9" xfId="16595" xr:uid="{11910074-385F-491B-866A-F5D6B2833503}"/>
    <cellStyle name="Normal 2 6 12 9 2" xfId="36963" xr:uid="{30F896F1-3DA4-4EAD-9750-60BA44C5DDA6}"/>
    <cellStyle name="Normal 2 6 12_Exec Drivers" xfId="8176" xr:uid="{3DE55ADC-2A6D-44AA-8E20-6BB71A9DB5A9}"/>
    <cellStyle name="Normal 2 6 13" xfId="201" xr:uid="{A108CFCD-8C2A-4C56-B89C-94816320AD1A}"/>
    <cellStyle name="Normal 2 6 13 10" xfId="23391" xr:uid="{A7F4108B-2836-4F27-884B-F1331D49A052}"/>
    <cellStyle name="Normal 2 6 13 11" xfId="43759" xr:uid="{05B2C1A5-A4F4-463F-A0AD-BB9AA7F498C7}"/>
    <cellStyle name="Normal 2 6 13 2" xfId="1482" xr:uid="{B4765B04-DF33-4178-98E9-F5EF534EE06D}"/>
    <cellStyle name="Normal 2 6 13 2 10" xfId="44342" xr:uid="{D5695A58-C8A7-4543-96B1-6CD2F382EAFD}"/>
    <cellStyle name="Normal 2 6 13 2 2" xfId="4026" xr:uid="{9347FEFB-F999-4FD5-840B-E0C7FD04721F}"/>
    <cellStyle name="Normal 2 6 13 2 2 2" xfId="6892" xr:uid="{D273A657-6496-4FFE-88B4-9A0583BD4F4B}"/>
    <cellStyle name="Normal 2 6 13 2 2 2 2" xfId="15534" xr:uid="{0D459993-4D60-451A-8BD7-D8015F3D6FC7}"/>
    <cellStyle name="Normal 2 6 13 2 2 2 2 2" xfId="35902" xr:uid="{B83BA32A-FE51-4879-B7D6-2A02A8E9D9E6}"/>
    <cellStyle name="Normal 2 6 13 2 2 2 3" xfId="22321" xr:uid="{EBEA614F-24C9-4B3D-99EC-0AD9D8340346}"/>
    <cellStyle name="Normal 2 6 13 2 2 2 3 2" xfId="42689" xr:uid="{F14DD651-8D22-420D-AB66-8F8FF203E50C}"/>
    <cellStyle name="Normal 2 6 13 2 2 2 4" xfId="29110" xr:uid="{8E2E61A2-5EE2-4692-92FB-316B37474500}"/>
    <cellStyle name="Normal 2 6 13 2 2 2 5" xfId="49478" xr:uid="{2EA8EF6F-EFF2-4259-8FC0-EF7759A3E426}"/>
    <cellStyle name="Normal 2 6 13 2 2 3" xfId="12686" xr:uid="{35489E46-F880-492C-B440-4D2A49751BE0}"/>
    <cellStyle name="Normal 2 6 13 2 2 3 2" xfId="33054" xr:uid="{B1242FEB-5195-4AC8-81B5-EF7288E804EA}"/>
    <cellStyle name="Normal 2 6 13 2 2 4" xfId="19473" xr:uid="{30AD020E-EAB7-4DA3-8B9A-75E3EB4453F6}"/>
    <cellStyle name="Normal 2 6 13 2 2 4 2" xfId="39841" xr:uid="{4A194448-0194-49B4-9245-665BD0A71D67}"/>
    <cellStyle name="Normal 2 6 13 2 2 5" xfId="26262" xr:uid="{F720236A-6FD7-478E-B619-88E6B2697272}"/>
    <cellStyle name="Normal 2 6 13 2 2 6" xfId="46630" xr:uid="{101D11CB-5155-462D-94BD-FB7BDC99CD60}"/>
    <cellStyle name="Normal 2 6 13 2 2_Exec Drivers" xfId="9179" xr:uid="{F2753531-3848-4A5B-8E33-E54832D5A187}"/>
    <cellStyle name="Normal 2 6 13 2 3" xfId="4756" xr:uid="{4E63D7F7-A361-46A8-BC06-9D955B66B8C1}"/>
    <cellStyle name="Normal 2 6 13 2 3 2" xfId="7604" xr:uid="{F6546326-0705-4387-8F3D-3DDF5B06B959}"/>
    <cellStyle name="Normal 2 6 13 2 3 2 2" xfId="16246" xr:uid="{853E8BFE-5C66-46AF-904D-D57C3A03EFF6}"/>
    <cellStyle name="Normal 2 6 13 2 3 2 2 2" xfId="36614" xr:uid="{9CB251CB-B403-4656-8D7F-B084A58ABE1B}"/>
    <cellStyle name="Normal 2 6 13 2 3 2 3" xfId="23033" xr:uid="{6E86E043-5D1F-49C3-BAD5-ED3F12E47776}"/>
    <cellStyle name="Normal 2 6 13 2 3 2 3 2" xfId="43401" xr:uid="{D3BACFFF-8704-424C-9F69-BA82B6A37925}"/>
    <cellStyle name="Normal 2 6 13 2 3 2 4" xfId="29822" xr:uid="{43618BE7-953B-4BCA-A23E-13C62F510424}"/>
    <cellStyle name="Normal 2 6 13 2 3 2 5" xfId="50190" xr:uid="{D1A63AA1-EB4F-4988-8DD7-044B703FBC0B}"/>
    <cellStyle name="Normal 2 6 13 2 3 3" xfId="13398" xr:uid="{6EE3AC64-1525-494D-B2C6-C4A0B6AEE0E7}"/>
    <cellStyle name="Normal 2 6 13 2 3 3 2" xfId="33766" xr:uid="{9621199C-2820-4674-9C73-25C3E92779D5}"/>
    <cellStyle name="Normal 2 6 13 2 3 4" xfId="20185" xr:uid="{6C4DE160-2283-4A6A-B926-29E9DD2A17D6}"/>
    <cellStyle name="Normal 2 6 13 2 3 4 2" xfId="40553" xr:uid="{BB88346C-E847-4D8B-8DB2-CB1A1F4B4910}"/>
    <cellStyle name="Normal 2 6 13 2 3 5" xfId="26974" xr:uid="{BEC584B4-4336-48FF-9ED4-11B2E4D99B81}"/>
    <cellStyle name="Normal 2 6 13 2 3 6" xfId="47342" xr:uid="{13199F10-B05E-4704-8F76-23412719C7EF}"/>
    <cellStyle name="Normal 2 6 13 2 4" xfId="3278" xr:uid="{E65A0ED2-C71E-4089-A034-DAB71164C190}"/>
    <cellStyle name="Normal 2 6 13 2 4 2" xfId="6180" xr:uid="{66142430-350A-41CC-B0CC-900C5A27F9C8}"/>
    <cellStyle name="Normal 2 6 13 2 4 2 2" xfId="14822" xr:uid="{CE381325-D438-432E-9F90-ECD0FE81DCBB}"/>
    <cellStyle name="Normal 2 6 13 2 4 2 2 2" xfId="35190" xr:uid="{637FCD9C-17EF-4688-B2C4-20ACFC104004}"/>
    <cellStyle name="Normal 2 6 13 2 4 2 3" xfId="21609" xr:uid="{51F84DFC-C7D2-4EFA-9B56-EC20A1D37205}"/>
    <cellStyle name="Normal 2 6 13 2 4 2 3 2" xfId="41977" xr:uid="{623B4481-C3B6-4C3D-AF64-1661D5CC3FDE}"/>
    <cellStyle name="Normal 2 6 13 2 4 2 4" xfId="28398" xr:uid="{DD87B750-4DCD-41D2-B670-DF11DA7FBB67}"/>
    <cellStyle name="Normal 2 6 13 2 4 2 5" xfId="48766" xr:uid="{02D838A3-1A80-43E8-8723-C6FFD1866FCB}"/>
    <cellStyle name="Normal 2 6 13 2 4 3" xfId="11974" xr:uid="{008CA3EC-4745-4138-A74F-C9EDB03AE6F1}"/>
    <cellStyle name="Normal 2 6 13 2 4 3 2" xfId="32342" xr:uid="{23461D0D-0C88-42F2-9BD0-E0A25B24B3C2}"/>
    <cellStyle name="Normal 2 6 13 2 4 4" xfId="18761" xr:uid="{308340EB-7D7D-40B0-B27A-B981A26F194E}"/>
    <cellStyle name="Normal 2 6 13 2 4 4 2" xfId="39129" xr:uid="{48DB1097-A7E9-44C2-A679-42142FEB789D}"/>
    <cellStyle name="Normal 2 6 13 2 4 5" xfId="25550" xr:uid="{C2B216F3-4468-420B-814C-4EFC55B2BB06}"/>
    <cellStyle name="Normal 2 6 13 2 4 6" xfId="45918" xr:uid="{0058D21C-82D3-448C-AB7C-115914C7D129}"/>
    <cellStyle name="Normal 2 6 13 2 5" xfId="5468" xr:uid="{E65838F4-6872-4739-A201-A2A03CCCA3FE}"/>
    <cellStyle name="Normal 2 6 13 2 5 2" xfId="14110" xr:uid="{61DE0D12-ADD7-4664-9437-B9E2C8497027}"/>
    <cellStyle name="Normal 2 6 13 2 5 2 2" xfId="34478" xr:uid="{FE3BEA81-F8F9-4B8C-89C3-299CA5F27799}"/>
    <cellStyle name="Normal 2 6 13 2 5 3" xfId="20897" xr:uid="{CAEB34C9-F593-47E6-9ACC-6CFC1D09B751}"/>
    <cellStyle name="Normal 2 6 13 2 5 3 2" xfId="41265" xr:uid="{8EB5AC0C-4898-4A04-A1BA-3744C3307ED1}"/>
    <cellStyle name="Normal 2 6 13 2 5 4" xfId="27686" xr:uid="{D9D9E853-6CBA-4D93-ACB0-671F8FA96FEF}"/>
    <cellStyle name="Normal 2 6 13 2 5 5" xfId="48054" xr:uid="{B43E1D65-C0AC-4E8E-8BED-F2F6698A60D4}"/>
    <cellStyle name="Normal 2 6 13 2 6" xfId="2529" xr:uid="{3A2B1912-86F6-4D89-B80D-09228284DB14}"/>
    <cellStyle name="Normal 2 6 13 2 6 2" xfId="11262" xr:uid="{D4B2E471-FFA9-46E9-970A-70024E87759E}"/>
    <cellStyle name="Normal 2 6 13 2 6 2 2" xfId="31630" xr:uid="{CAC1392F-8F62-434F-B22F-59A9194D57B1}"/>
    <cellStyle name="Normal 2 6 13 2 6 3" xfId="18049" xr:uid="{5A14A3CE-522F-4BFC-A86B-1ABDC0F8B610}"/>
    <cellStyle name="Normal 2 6 13 2 6 3 2" xfId="38417" xr:uid="{30CBA55B-8774-413B-A6B7-F6E01A311AB5}"/>
    <cellStyle name="Normal 2 6 13 2 6 4" xfId="24838" xr:uid="{8E763E63-5CF1-4B78-BD97-2B91CD55D7FD}"/>
    <cellStyle name="Normal 2 6 13 2 6 5" xfId="45206" xr:uid="{6048EEA2-FCCA-44B1-A3B8-5DC775322450}"/>
    <cellStyle name="Normal 2 6 13 2 7" xfId="10398" xr:uid="{512AAED1-1A9C-4CDF-8C7F-1F2C8F1C8896}"/>
    <cellStyle name="Normal 2 6 13 2 7 2" xfId="30766" xr:uid="{B9109D91-A22A-4E05-859C-F8438C1DA560}"/>
    <cellStyle name="Normal 2 6 13 2 8" xfId="17185" xr:uid="{4C2620CC-55EA-4881-944B-CB2576C5E6E8}"/>
    <cellStyle name="Normal 2 6 13 2 8 2" xfId="37553" xr:uid="{A2BB8FDD-D86B-45CA-8EBE-983B692180FC}"/>
    <cellStyle name="Normal 2 6 13 2 9" xfId="23974" xr:uid="{CA82136B-3544-46C1-9D37-3ED181B9D004}"/>
    <cellStyle name="Normal 2 6 13 2_Exec Drivers" xfId="8720" xr:uid="{5AFEE473-9B8E-41A7-9274-11BFF9612E6E}"/>
    <cellStyle name="Normal 2 6 13 3" xfId="3734" xr:uid="{C7B861F8-ADF4-42C8-9F9D-BF15B2AF17D5}"/>
    <cellStyle name="Normal 2 6 13 3 2" xfId="6618" xr:uid="{08E0894F-C796-43EB-938A-227C624A42F1}"/>
    <cellStyle name="Normal 2 6 13 3 2 2" xfId="15260" xr:uid="{91C09F09-2358-4850-9CA1-5541DF4A92F6}"/>
    <cellStyle name="Normal 2 6 13 3 2 2 2" xfId="35628" xr:uid="{A911F274-E431-4509-86E3-99DD0EA5DCD5}"/>
    <cellStyle name="Normal 2 6 13 3 2 3" xfId="22047" xr:uid="{B11DF764-47D5-440A-B29E-FB3F03E4FE36}"/>
    <cellStyle name="Normal 2 6 13 3 2 3 2" xfId="42415" xr:uid="{7D1C7998-7703-43B7-974F-09F2F4D77868}"/>
    <cellStyle name="Normal 2 6 13 3 2 4" xfId="28836" xr:uid="{671B9B16-6B70-4B41-AEAD-F5ABB8FBBB56}"/>
    <cellStyle name="Normal 2 6 13 3 2 5" xfId="49204" xr:uid="{74FB1D13-A002-4E50-B1A1-D01596807FBD}"/>
    <cellStyle name="Normal 2 6 13 3 3" xfId="12412" xr:uid="{2E135762-AEE4-462D-A1F0-7077B627E3A0}"/>
    <cellStyle name="Normal 2 6 13 3 3 2" xfId="32780" xr:uid="{CF92B72B-56C1-4A3E-AC32-814477B9CCBF}"/>
    <cellStyle name="Normal 2 6 13 3 4" xfId="19199" xr:uid="{C4FC23BB-06BE-4CE0-ACEB-4A6240BF2922}"/>
    <cellStyle name="Normal 2 6 13 3 4 2" xfId="39567" xr:uid="{086EA6AD-7A38-4D45-977B-24D73E10C171}"/>
    <cellStyle name="Normal 2 6 13 3 5" xfId="25988" xr:uid="{C3FB1953-F0F9-455E-9BFF-D42AC1F76BC2}"/>
    <cellStyle name="Normal 2 6 13 3 6" xfId="46356" xr:uid="{EC74833A-98FF-4757-AEED-A00AD40291F4}"/>
    <cellStyle name="Normal 2 6 13 3_Exec Drivers" xfId="8122" xr:uid="{3A24A1EA-9669-4CEB-9227-820439080E25}"/>
    <cellStyle name="Normal 2 6 13 4" xfId="4482" xr:uid="{15B0DF9F-1832-4445-B400-5049D8A6955B}"/>
    <cellStyle name="Normal 2 6 13 4 2" xfId="7330" xr:uid="{99DE1CCB-CB3A-418D-ADB5-02579039D842}"/>
    <cellStyle name="Normal 2 6 13 4 2 2" xfId="15972" xr:uid="{530E6F52-D639-48E5-A8E3-8C7545381158}"/>
    <cellStyle name="Normal 2 6 13 4 2 2 2" xfId="36340" xr:uid="{3028BBB1-0998-4511-84E4-63D178AD19FD}"/>
    <cellStyle name="Normal 2 6 13 4 2 3" xfId="22759" xr:uid="{E9EBFAB6-9690-4430-ADBF-37755612AFB4}"/>
    <cellStyle name="Normal 2 6 13 4 2 3 2" xfId="43127" xr:uid="{18652FC4-6588-4867-9F47-80EE6FC2E4AE}"/>
    <cellStyle name="Normal 2 6 13 4 2 4" xfId="29548" xr:uid="{4B43C889-5F45-412F-9DBF-C86B019589F2}"/>
    <cellStyle name="Normal 2 6 13 4 2 5" xfId="49916" xr:uid="{79451EA2-9D61-4935-AFCB-97579E190C10}"/>
    <cellStyle name="Normal 2 6 13 4 3" xfId="13124" xr:uid="{42A21AF2-FFB4-484A-A0CE-2465FF50D406}"/>
    <cellStyle name="Normal 2 6 13 4 3 2" xfId="33492" xr:uid="{28A4B5AA-1394-485B-B93F-F8A057B3B27F}"/>
    <cellStyle name="Normal 2 6 13 4 4" xfId="19911" xr:uid="{BF82EAC3-4B36-4EF5-A336-28245CD92289}"/>
    <cellStyle name="Normal 2 6 13 4 4 2" xfId="40279" xr:uid="{44CBA4D0-6C84-40BA-9D0B-38DF94B39923}"/>
    <cellStyle name="Normal 2 6 13 4 5" xfId="26700" xr:uid="{E33E4722-2193-438D-B059-D5CFBBEE92BB}"/>
    <cellStyle name="Normal 2 6 13 4 6" xfId="47068" xr:uid="{2D8497CD-8DA1-4D5A-A076-EB2D6D6E85D0}"/>
    <cellStyle name="Normal 2 6 13 5" xfId="2986" xr:uid="{4E70E181-E345-4221-84E5-73BDE0618C6A}"/>
    <cellStyle name="Normal 2 6 13 5 2" xfId="5906" xr:uid="{C75E0998-F35A-4B50-AEED-E828AA9DB575}"/>
    <cellStyle name="Normal 2 6 13 5 2 2" xfId="14548" xr:uid="{FC81FC5C-E455-41D2-A034-F2EAD2212E67}"/>
    <cellStyle name="Normal 2 6 13 5 2 2 2" xfId="34916" xr:uid="{6BC6503F-CB18-4173-8090-F4464C962A5A}"/>
    <cellStyle name="Normal 2 6 13 5 2 3" xfId="21335" xr:uid="{5BE04A0F-91EC-4959-B092-644FCEB5E6EE}"/>
    <cellStyle name="Normal 2 6 13 5 2 3 2" xfId="41703" xr:uid="{93FD04C2-4939-4AE0-AECF-86B29976D233}"/>
    <cellStyle name="Normal 2 6 13 5 2 4" xfId="28124" xr:uid="{10B6A9E7-5F42-44B5-94FB-A973FBA8B121}"/>
    <cellStyle name="Normal 2 6 13 5 2 5" xfId="48492" xr:uid="{6A5A4AEC-6DDE-49C7-B284-438EF6CDF4E5}"/>
    <cellStyle name="Normal 2 6 13 5 3" xfId="11700" xr:uid="{B9EDD3C8-C6D5-4485-B980-309BA3C1D6D2}"/>
    <cellStyle name="Normal 2 6 13 5 3 2" xfId="32068" xr:uid="{BDF69A39-6AE7-4FF6-A32C-B4A4E0ECE560}"/>
    <cellStyle name="Normal 2 6 13 5 4" xfId="18487" xr:uid="{B50DBFD7-403D-448C-8146-5EEF32FFBF00}"/>
    <cellStyle name="Normal 2 6 13 5 4 2" xfId="38855" xr:uid="{20A973D8-F7C6-42B2-B340-1861FBC16A80}"/>
    <cellStyle name="Normal 2 6 13 5 5" xfId="25276" xr:uid="{AB7657D4-CDED-4C7D-A116-E8E1B59FA368}"/>
    <cellStyle name="Normal 2 6 13 5 6" xfId="45644" xr:uid="{1640521B-F911-40DD-A9E9-C4EDCE0085CC}"/>
    <cellStyle name="Normal 2 6 13 6" xfId="5194" xr:uid="{1E727618-BC53-4F36-97CC-2D62AC29E858}"/>
    <cellStyle name="Normal 2 6 13 6 2" xfId="13836" xr:uid="{B7A70A6C-82E3-4609-9114-0B77CD6889BD}"/>
    <cellStyle name="Normal 2 6 13 6 2 2" xfId="34204" xr:uid="{F345C42D-1DA0-4DE1-BD26-1540838CE31F}"/>
    <cellStyle name="Normal 2 6 13 6 3" xfId="20623" xr:uid="{7947B9A5-72A4-435F-A6AE-7BECBFAA79DA}"/>
    <cellStyle name="Normal 2 6 13 6 3 2" xfId="40991" xr:uid="{A3E6CC6F-A086-41EE-9F3C-D8F02023A48D}"/>
    <cellStyle name="Normal 2 6 13 6 4" xfId="27412" xr:uid="{648F4BF4-3B1E-4ADC-8E2B-75AAED2B6AB9}"/>
    <cellStyle name="Normal 2 6 13 6 5" xfId="47780" xr:uid="{BF6EE994-A6A1-4630-9CFE-BA26CD481099}"/>
    <cellStyle name="Normal 2 6 13 7" xfId="2136" xr:uid="{0B4B9146-C2B3-40E2-BE24-03F809367D45}"/>
    <cellStyle name="Normal 2 6 13 7 2" xfId="10988" xr:uid="{081BBBCD-BEC0-4849-B66D-41ACA39F6F4E}"/>
    <cellStyle name="Normal 2 6 13 7 2 2" xfId="31356" xr:uid="{3800ECC1-3210-49BB-8011-390C30B3AF84}"/>
    <cellStyle name="Normal 2 6 13 7 3" xfId="17775" xr:uid="{4AB0B7C7-42B1-44A7-958C-FA35C5F8B076}"/>
    <cellStyle name="Normal 2 6 13 7 3 2" xfId="38143" xr:uid="{651AE2E4-0D16-4F2B-A4E2-3A8574124276}"/>
    <cellStyle name="Normal 2 6 13 7 4" xfId="24564" xr:uid="{64C66EC0-9F6A-480E-9EC4-2846DD4D9FCA}"/>
    <cellStyle name="Normal 2 6 13 7 5" xfId="44932" xr:uid="{7B105F4C-C5C2-455F-B881-99AE1CF6950B}"/>
    <cellStyle name="Normal 2 6 13 8" xfId="9814" xr:uid="{9D884BAD-0254-4EC7-BA1B-BD7C0EBFD8B5}"/>
    <cellStyle name="Normal 2 6 13 8 2" xfId="30182" xr:uid="{097943C0-A36F-48F1-854E-A5329C6DF213}"/>
    <cellStyle name="Normal 2 6 13 9" xfId="16602" xr:uid="{E7E1BD82-9F12-4442-A2D7-D1CD2E239855}"/>
    <cellStyle name="Normal 2 6 13 9 2" xfId="36970" xr:uid="{7604A1E5-1725-4D34-BC9B-242CED0110A4}"/>
    <cellStyle name="Normal 2 6 13_Exec Drivers" xfId="8254" xr:uid="{33BA0906-0D68-488D-A9F9-BC184236C3ED}"/>
    <cellStyle name="Normal 2 6 14" xfId="214" xr:uid="{5676D2BB-B89B-4D67-A8D1-8E550DB257EA}"/>
    <cellStyle name="Normal 2 6 14 10" xfId="23398" xr:uid="{1DD6B7CA-BAF7-4395-9BF3-29396029C85D}"/>
    <cellStyle name="Normal 2 6 14 11" xfId="43766" xr:uid="{299C9F97-0ADA-4BAB-9C46-A9C4A7D31516}"/>
    <cellStyle name="Normal 2 6 14 2" xfId="1489" xr:uid="{7A8DCD23-7608-44FB-86A3-61F7C022C3FC}"/>
    <cellStyle name="Normal 2 6 14 2 10" xfId="44349" xr:uid="{3B299EFF-7772-460F-9DF6-C0A5CABC612C}"/>
    <cellStyle name="Normal 2 6 14 2 2" xfId="4019" xr:uid="{5E757050-8EF4-4871-A9EA-59023F825450}"/>
    <cellStyle name="Normal 2 6 14 2 2 2" xfId="6885" xr:uid="{94A2C9F6-4D16-4F7C-905A-EA4D7D2C74E9}"/>
    <cellStyle name="Normal 2 6 14 2 2 2 2" xfId="15527" xr:uid="{FE5DCF46-0017-4C38-B6FE-A7B6619F6F8E}"/>
    <cellStyle name="Normal 2 6 14 2 2 2 2 2" xfId="35895" xr:uid="{DA3D9556-72E1-4302-8A83-397EEF3925B2}"/>
    <cellStyle name="Normal 2 6 14 2 2 2 3" xfId="22314" xr:uid="{858CC6B6-5D39-4876-A7D9-A5D48B7C6306}"/>
    <cellStyle name="Normal 2 6 14 2 2 2 3 2" xfId="42682" xr:uid="{83F1ECF0-B7E7-488E-8903-CE1A4A73476F}"/>
    <cellStyle name="Normal 2 6 14 2 2 2 4" xfId="29103" xr:uid="{5471CFE4-7CF2-43CE-AF89-2E9F396E45D1}"/>
    <cellStyle name="Normal 2 6 14 2 2 2 5" xfId="49471" xr:uid="{D6915CBE-5087-419B-B86E-FD117899A633}"/>
    <cellStyle name="Normal 2 6 14 2 2 3" xfId="12679" xr:uid="{44991042-8592-407D-B738-F37FEE912AD7}"/>
    <cellStyle name="Normal 2 6 14 2 2 3 2" xfId="33047" xr:uid="{F8C93C4B-FAC2-453B-97D8-BD33B17E4C68}"/>
    <cellStyle name="Normal 2 6 14 2 2 4" xfId="19466" xr:uid="{FC54C1A4-3D60-4BB4-A52B-7699CD16F9BA}"/>
    <cellStyle name="Normal 2 6 14 2 2 4 2" xfId="39834" xr:uid="{02EE19DD-E3DD-43C5-858C-D39A04D7C558}"/>
    <cellStyle name="Normal 2 6 14 2 2 5" xfId="26255" xr:uid="{B2A8AF63-D1E0-4B3E-B2BA-963D00FC3468}"/>
    <cellStyle name="Normal 2 6 14 2 2 6" xfId="46623" xr:uid="{F0D00293-0B49-44DA-9D26-EADBFC872C01}"/>
    <cellStyle name="Normal 2 6 14 2 2_Exec Drivers" xfId="9455" xr:uid="{8C6426D5-F807-4514-8D73-5EB008F24745}"/>
    <cellStyle name="Normal 2 6 14 2 3" xfId="4749" xr:uid="{8CE81F36-D1AA-4006-BBBE-FC03B19544F9}"/>
    <cellStyle name="Normal 2 6 14 2 3 2" xfId="7597" xr:uid="{F354AFC5-C073-422A-B2B8-9CED32E3B4EE}"/>
    <cellStyle name="Normal 2 6 14 2 3 2 2" xfId="16239" xr:uid="{B8E1EB82-64B3-4FC1-A84F-1AEF1F787238}"/>
    <cellStyle name="Normal 2 6 14 2 3 2 2 2" xfId="36607" xr:uid="{108865BA-719B-4441-8AF4-0C3F6EDDB46B}"/>
    <cellStyle name="Normal 2 6 14 2 3 2 3" xfId="23026" xr:uid="{7219A8DD-6B32-4AC3-A54D-433E3B7E921C}"/>
    <cellStyle name="Normal 2 6 14 2 3 2 3 2" xfId="43394" xr:uid="{3B029942-1D03-46A8-8C65-D03E32B4B4BD}"/>
    <cellStyle name="Normal 2 6 14 2 3 2 4" xfId="29815" xr:uid="{9210A0CC-14E9-400F-9281-86698FD3CA65}"/>
    <cellStyle name="Normal 2 6 14 2 3 2 5" xfId="50183" xr:uid="{589D6A1F-663D-4A6D-91B8-72738E1E99BD}"/>
    <cellStyle name="Normal 2 6 14 2 3 3" xfId="13391" xr:uid="{EB15654A-5A18-4DA3-A30C-319A114C393B}"/>
    <cellStyle name="Normal 2 6 14 2 3 3 2" xfId="33759" xr:uid="{D4913079-80CF-4E65-A123-1223FBFD3A23}"/>
    <cellStyle name="Normal 2 6 14 2 3 4" xfId="20178" xr:uid="{6A613806-531F-4CC2-A5CE-40237EC74CEA}"/>
    <cellStyle name="Normal 2 6 14 2 3 4 2" xfId="40546" xr:uid="{1CB4BB94-557F-49D6-ABC6-195B57E46A38}"/>
    <cellStyle name="Normal 2 6 14 2 3 5" xfId="26967" xr:uid="{76119B92-1033-4AA4-8A25-47D906BD3682}"/>
    <cellStyle name="Normal 2 6 14 2 3 6" xfId="47335" xr:uid="{D33B0CDB-0668-4200-AFE1-2E05AE854CD0}"/>
    <cellStyle name="Normal 2 6 14 2 4" xfId="3271" xr:uid="{6076504E-72B1-4A3A-87ED-0FCFD7EF0A54}"/>
    <cellStyle name="Normal 2 6 14 2 4 2" xfId="6173" xr:uid="{E1922AC3-B396-47AE-ABB9-3F2AF6154C86}"/>
    <cellStyle name="Normal 2 6 14 2 4 2 2" xfId="14815" xr:uid="{6A4CE35C-7341-437A-A655-846048FA2471}"/>
    <cellStyle name="Normal 2 6 14 2 4 2 2 2" xfId="35183" xr:uid="{FBE4626D-50AC-4AFB-A473-3AB77C6EDC80}"/>
    <cellStyle name="Normal 2 6 14 2 4 2 3" xfId="21602" xr:uid="{2E115151-68EB-4B7F-B430-1606F4378AB3}"/>
    <cellStyle name="Normal 2 6 14 2 4 2 3 2" xfId="41970" xr:uid="{CACFC075-CFC8-4CF7-BE26-93D38484F5F8}"/>
    <cellStyle name="Normal 2 6 14 2 4 2 4" xfId="28391" xr:uid="{B24D979E-23FC-4FA2-AC03-0CC8E2805773}"/>
    <cellStyle name="Normal 2 6 14 2 4 2 5" xfId="48759" xr:uid="{14AA6149-2A6D-4B37-A665-F282984BADF6}"/>
    <cellStyle name="Normal 2 6 14 2 4 3" xfId="11967" xr:uid="{73210829-6889-48A6-B5E1-4FB5D88C2389}"/>
    <cellStyle name="Normal 2 6 14 2 4 3 2" xfId="32335" xr:uid="{000DB546-0B6B-4D68-9628-1D843844CB88}"/>
    <cellStyle name="Normal 2 6 14 2 4 4" xfId="18754" xr:uid="{65DCA339-D42A-4616-80E5-E6FED8FD2A1A}"/>
    <cellStyle name="Normal 2 6 14 2 4 4 2" xfId="39122" xr:uid="{18F471C4-E507-4C1F-9BE5-F4F9DD455BEE}"/>
    <cellStyle name="Normal 2 6 14 2 4 5" xfId="25543" xr:uid="{5D7C786B-76E1-4C98-97ED-D7B5D4491C37}"/>
    <cellStyle name="Normal 2 6 14 2 4 6" xfId="45911" xr:uid="{2C481DA8-AA6C-4B3C-AB43-6747943DB0E6}"/>
    <cellStyle name="Normal 2 6 14 2 5" xfId="5461" xr:uid="{A404AD9C-5AF0-4130-8DDA-11F6332098EF}"/>
    <cellStyle name="Normal 2 6 14 2 5 2" xfId="14103" xr:uid="{910A24CB-75EE-43B0-8FC7-8D396F37551E}"/>
    <cellStyle name="Normal 2 6 14 2 5 2 2" xfId="34471" xr:uid="{FDCA06AA-B88C-4C4D-A25A-DD0F479CA76F}"/>
    <cellStyle name="Normal 2 6 14 2 5 3" xfId="20890" xr:uid="{D005D3F8-113B-4CEA-BD77-3C6722CB0438}"/>
    <cellStyle name="Normal 2 6 14 2 5 3 2" xfId="41258" xr:uid="{FAC3B920-4B0F-4CD7-B20D-A3CF987A316C}"/>
    <cellStyle name="Normal 2 6 14 2 5 4" xfId="27679" xr:uid="{0EE8C849-0653-4409-B2AD-E1045AEDE3EE}"/>
    <cellStyle name="Normal 2 6 14 2 5 5" xfId="48047" xr:uid="{DAE542D8-AD67-4B06-8C56-82F98FDBF75A}"/>
    <cellStyle name="Normal 2 6 14 2 6" xfId="2522" xr:uid="{932EBE10-B59D-4D4F-90FB-2EC82AC767DF}"/>
    <cellStyle name="Normal 2 6 14 2 6 2" xfId="11255" xr:uid="{B0723A6F-8F67-405B-A608-7E9CA8648A47}"/>
    <cellStyle name="Normal 2 6 14 2 6 2 2" xfId="31623" xr:uid="{068F371E-74A0-4CA2-80F6-4636A462FC37}"/>
    <cellStyle name="Normal 2 6 14 2 6 3" xfId="18042" xr:uid="{B05E230C-A583-441C-9F5A-17EF6E60A33D}"/>
    <cellStyle name="Normal 2 6 14 2 6 3 2" xfId="38410" xr:uid="{6F7BC71D-6138-4C2E-BE98-589F6A344BAC}"/>
    <cellStyle name="Normal 2 6 14 2 6 4" xfId="24831" xr:uid="{54488956-2068-4235-A01D-9CCEF866AEBE}"/>
    <cellStyle name="Normal 2 6 14 2 6 5" xfId="45199" xr:uid="{7B1D6836-8569-4110-B118-3F1B9F890A7D}"/>
    <cellStyle name="Normal 2 6 14 2 7" xfId="10405" xr:uid="{A5B6A08B-8941-4C06-8A3E-D16E1E7B4956}"/>
    <cellStyle name="Normal 2 6 14 2 7 2" xfId="30773" xr:uid="{F92641AD-182E-46BE-9105-0D506A001878}"/>
    <cellStyle name="Normal 2 6 14 2 8" xfId="17192" xr:uid="{92FAE156-EA18-4FE2-A07D-2C9963807075}"/>
    <cellStyle name="Normal 2 6 14 2 8 2" xfId="37560" xr:uid="{D3C65ACE-F9D9-4339-90D0-7A810B642429}"/>
    <cellStyle name="Normal 2 6 14 2 9" xfId="23981" xr:uid="{AF28647A-5FFF-463D-9DFA-7D2386F4F9AE}"/>
    <cellStyle name="Normal 2 6 14 2_Exec Drivers" xfId="8979" xr:uid="{4AFF555A-8FEB-44B1-8D4E-7C24A1620C57}"/>
    <cellStyle name="Normal 2 6 14 3" xfId="3735" xr:uid="{CE545B23-946A-445C-827E-A78765FA48A9}"/>
    <cellStyle name="Normal 2 6 14 3 2" xfId="6619" xr:uid="{197F490E-1AAB-495A-AB61-E66B977C19E8}"/>
    <cellStyle name="Normal 2 6 14 3 2 2" xfId="15261" xr:uid="{111C6C1B-9731-4E82-B636-3A1777CEEA62}"/>
    <cellStyle name="Normal 2 6 14 3 2 2 2" xfId="35629" xr:uid="{07F37850-073A-4B98-8084-37F92BEFE7A7}"/>
    <cellStyle name="Normal 2 6 14 3 2 3" xfId="22048" xr:uid="{32288B83-8387-4C7A-B045-7ECC8078F6E3}"/>
    <cellStyle name="Normal 2 6 14 3 2 3 2" xfId="42416" xr:uid="{3F8780CD-FB11-4902-9DC2-6F81C2505172}"/>
    <cellStyle name="Normal 2 6 14 3 2 4" xfId="28837" xr:uid="{EE96B415-628F-44E4-923F-E14A32FE9441}"/>
    <cellStyle name="Normal 2 6 14 3 2 5" xfId="49205" xr:uid="{66BC3453-A7FB-493A-AA3B-7A7812ED1290}"/>
    <cellStyle name="Normal 2 6 14 3 3" xfId="12413" xr:uid="{31C14798-701D-4A77-A381-6E7929DA7051}"/>
    <cellStyle name="Normal 2 6 14 3 3 2" xfId="32781" xr:uid="{A15B53FB-BE1C-40FD-8709-5AB3BBE54A95}"/>
    <cellStyle name="Normal 2 6 14 3 4" xfId="19200" xr:uid="{3D8BEA08-BE29-4F3C-AA1F-2023A9845D52}"/>
    <cellStyle name="Normal 2 6 14 3 4 2" xfId="39568" xr:uid="{6F80AEEB-C8F6-48AC-A028-69D9EA72525D}"/>
    <cellStyle name="Normal 2 6 14 3 5" xfId="25989" xr:uid="{E0A9F83C-003A-49E6-BA19-268C9EE745A4}"/>
    <cellStyle name="Normal 2 6 14 3 6" xfId="46357" xr:uid="{2280F80B-FAA6-4E9F-8BC7-60E8473188C8}"/>
    <cellStyle name="Normal 2 6 14 3_Exec Drivers" xfId="8535" xr:uid="{02B75AB4-0DA8-4857-9D18-01704D134153}"/>
    <cellStyle name="Normal 2 6 14 4" xfId="4483" xr:uid="{B4D4E18D-0050-4D48-A30A-03793CF0A598}"/>
    <cellStyle name="Normal 2 6 14 4 2" xfId="7331" xr:uid="{3DD9B320-130B-4124-B00A-A89BCF1EFBB3}"/>
    <cellStyle name="Normal 2 6 14 4 2 2" xfId="15973" xr:uid="{BE94A09D-8C62-48AD-A09A-07C0050E3794}"/>
    <cellStyle name="Normal 2 6 14 4 2 2 2" xfId="36341" xr:uid="{879578BB-E733-455A-8B98-C4C5D6167E69}"/>
    <cellStyle name="Normal 2 6 14 4 2 3" xfId="22760" xr:uid="{F1509D30-E76B-4704-9F4C-8F0B0F930B8C}"/>
    <cellStyle name="Normal 2 6 14 4 2 3 2" xfId="43128" xr:uid="{BA26F85D-8971-4A99-A897-CCC7EF092A94}"/>
    <cellStyle name="Normal 2 6 14 4 2 4" xfId="29549" xr:uid="{5BF2A187-8894-4B1F-B625-AF2DE71688F1}"/>
    <cellStyle name="Normal 2 6 14 4 2 5" xfId="49917" xr:uid="{8FBA7005-DF56-491D-8300-5FCAF917EC93}"/>
    <cellStyle name="Normal 2 6 14 4 3" xfId="13125" xr:uid="{8D5A5A40-8935-4CA7-8AFB-2F2F8B49D030}"/>
    <cellStyle name="Normal 2 6 14 4 3 2" xfId="33493" xr:uid="{8608F3FF-0D36-4044-B725-3A5EFC8080F0}"/>
    <cellStyle name="Normal 2 6 14 4 4" xfId="19912" xr:uid="{CBAD0E62-A4FF-4945-8B75-99043C0A9B2D}"/>
    <cellStyle name="Normal 2 6 14 4 4 2" xfId="40280" xr:uid="{58CE72E8-20C9-4FBC-BB25-9D57DA26FB54}"/>
    <cellStyle name="Normal 2 6 14 4 5" xfId="26701" xr:uid="{82FEFECF-CD19-46C9-9606-6EBE53153709}"/>
    <cellStyle name="Normal 2 6 14 4 6" xfId="47069" xr:uid="{05FF96F3-4025-4C21-9FCE-484D37026016}"/>
    <cellStyle name="Normal 2 6 14 5" xfId="2987" xr:uid="{CAB7252D-153E-4B8D-B7B3-9AF005FB4766}"/>
    <cellStyle name="Normal 2 6 14 5 2" xfId="5907" xr:uid="{CCC66500-25E1-46B7-AB92-0972B0857026}"/>
    <cellStyle name="Normal 2 6 14 5 2 2" xfId="14549" xr:uid="{319961C6-88D2-48B1-87C3-055D8BD1A4E0}"/>
    <cellStyle name="Normal 2 6 14 5 2 2 2" xfId="34917" xr:uid="{F6AEE5AB-9610-4695-B78D-849ACAC80104}"/>
    <cellStyle name="Normal 2 6 14 5 2 3" xfId="21336" xr:uid="{B300036E-100A-4C2E-8E24-3F6CC89B4CE0}"/>
    <cellStyle name="Normal 2 6 14 5 2 3 2" xfId="41704" xr:uid="{73381218-B94B-44AB-BEBD-CE936F229DC2}"/>
    <cellStyle name="Normal 2 6 14 5 2 4" xfId="28125" xr:uid="{DA97EC54-7953-4535-94D9-D031E5DDA1D6}"/>
    <cellStyle name="Normal 2 6 14 5 2 5" xfId="48493" xr:uid="{C38EA295-EEBA-4C75-8DE8-B80DCA242B28}"/>
    <cellStyle name="Normal 2 6 14 5 3" xfId="11701" xr:uid="{C5E037D9-30A4-4862-934C-72B492956A52}"/>
    <cellStyle name="Normal 2 6 14 5 3 2" xfId="32069" xr:uid="{A45AF04C-0ECA-436F-B35D-BF8508B04BB6}"/>
    <cellStyle name="Normal 2 6 14 5 4" xfId="18488" xr:uid="{47ACC66C-50B9-4FFD-8BCA-B78547B12282}"/>
    <cellStyle name="Normal 2 6 14 5 4 2" xfId="38856" xr:uid="{4FBB4B9C-B95B-41F0-A767-8D7FFB00E351}"/>
    <cellStyle name="Normal 2 6 14 5 5" xfId="25277" xr:uid="{55A7354E-401F-4395-9585-41000726A67C}"/>
    <cellStyle name="Normal 2 6 14 5 6" xfId="45645" xr:uid="{9F793E57-F65C-4EC9-88FF-DCDA189423FA}"/>
    <cellStyle name="Normal 2 6 14 6" xfId="5195" xr:uid="{FA8E43A5-08ED-4932-92F0-087870E32EC7}"/>
    <cellStyle name="Normal 2 6 14 6 2" xfId="13837" xr:uid="{46923DA2-69D4-4C78-A548-D7B82CB6DF43}"/>
    <cellStyle name="Normal 2 6 14 6 2 2" xfId="34205" xr:uid="{9ED008E9-D37F-4849-A238-18356432D06F}"/>
    <cellStyle name="Normal 2 6 14 6 3" xfId="20624" xr:uid="{26904FF2-A4A7-43BF-8A62-41DC07D299B7}"/>
    <cellStyle name="Normal 2 6 14 6 3 2" xfId="40992" xr:uid="{680003AF-7185-4D5B-89BA-D7C189244460}"/>
    <cellStyle name="Normal 2 6 14 6 4" xfId="27413" xr:uid="{366EF533-B222-48F7-96AF-8FBC4577B2C6}"/>
    <cellStyle name="Normal 2 6 14 6 5" xfId="47781" xr:uid="{8BD4A54C-CD8F-4ACB-8D23-43A678F7B13D}"/>
    <cellStyle name="Normal 2 6 14 7" xfId="2137" xr:uid="{9091AA97-E4FB-4ECE-B626-27334576D81B}"/>
    <cellStyle name="Normal 2 6 14 7 2" xfId="10989" xr:uid="{D56BBBB3-E2B9-4441-869D-94648FC8D641}"/>
    <cellStyle name="Normal 2 6 14 7 2 2" xfId="31357" xr:uid="{8A698A10-F004-43BB-9C15-64096323E59E}"/>
    <cellStyle name="Normal 2 6 14 7 3" xfId="17776" xr:uid="{6511228C-5C70-4615-BC51-16CDD3993F53}"/>
    <cellStyle name="Normal 2 6 14 7 3 2" xfId="38144" xr:uid="{12A33D1F-ED5B-415B-BA5D-39A11150E158}"/>
    <cellStyle name="Normal 2 6 14 7 4" xfId="24565" xr:uid="{3CD4F1AF-0095-4304-83E0-D70BD0E98F1E}"/>
    <cellStyle name="Normal 2 6 14 7 5" xfId="44933" xr:uid="{550A2D1A-E214-46AD-953E-894B1CB8A51B}"/>
    <cellStyle name="Normal 2 6 14 8" xfId="9821" xr:uid="{6A6F7868-79EA-43D1-B7BC-4A7A81BE1D74}"/>
    <cellStyle name="Normal 2 6 14 8 2" xfId="30189" xr:uid="{505443DF-15C1-4F78-AEA4-49F68811B123}"/>
    <cellStyle name="Normal 2 6 14 9" xfId="16609" xr:uid="{CBA24F81-C8A2-4026-8FBD-E04F9D981283}"/>
    <cellStyle name="Normal 2 6 14 9 2" xfId="36977" xr:uid="{E838704A-BEF0-4FC7-850A-08C238A20409}"/>
    <cellStyle name="Normal 2 6 14_Exec Drivers" xfId="2273" xr:uid="{6349A53A-72E0-43C7-8CFA-62001A0AD2F2}"/>
    <cellStyle name="Normal 2 6 15" xfId="227" xr:uid="{468CCED6-8129-4DA6-8266-58BFBE1268C2}"/>
    <cellStyle name="Normal 2 6 15 10" xfId="23405" xr:uid="{3B2D8AD4-1BDB-4F58-8775-516410A532F7}"/>
    <cellStyle name="Normal 2 6 15 11" xfId="43773" xr:uid="{0FD522B1-3249-4952-B06E-622A9E091C50}"/>
    <cellStyle name="Normal 2 6 15 2" xfId="1496" xr:uid="{F62E4821-5E6C-4AE2-8FE0-76153F71D24D}"/>
    <cellStyle name="Normal 2 6 15 2 10" xfId="44356" xr:uid="{5FCF75D1-9DA8-418B-A207-AF5CFFCFF610}"/>
    <cellStyle name="Normal 2 6 15 2 2" xfId="4012" xr:uid="{71153F7E-3B99-4DA2-84EC-D36D6412588B}"/>
    <cellStyle name="Normal 2 6 15 2 2 2" xfId="6878" xr:uid="{D9C77220-8D64-45A5-806F-43D0C4DBC850}"/>
    <cellStyle name="Normal 2 6 15 2 2 2 2" xfId="15520" xr:uid="{4533F8EA-D8CF-4DD6-9201-0AF6F0DEBA38}"/>
    <cellStyle name="Normal 2 6 15 2 2 2 2 2" xfId="35888" xr:uid="{2F826B10-FA0D-4D3A-A47B-AB247A84DDDB}"/>
    <cellStyle name="Normal 2 6 15 2 2 2 3" xfId="22307" xr:uid="{323C1CBA-6E44-4446-8EDD-1ED62F760ECB}"/>
    <cellStyle name="Normal 2 6 15 2 2 2 3 2" xfId="42675" xr:uid="{5F08D05A-3956-43BD-8101-6C2B60F3009E}"/>
    <cellStyle name="Normal 2 6 15 2 2 2 4" xfId="29096" xr:uid="{9A70AEE5-43B8-4C40-A182-C32DBB572CF9}"/>
    <cellStyle name="Normal 2 6 15 2 2 2 5" xfId="49464" xr:uid="{45DC3CDE-7172-405B-8EA7-31E2DBCB3AD0}"/>
    <cellStyle name="Normal 2 6 15 2 2 3" xfId="12672" xr:uid="{601C638C-20BE-4C0F-8800-B8CAF5161667}"/>
    <cellStyle name="Normal 2 6 15 2 2 3 2" xfId="33040" xr:uid="{5BDA4ED5-684E-45F4-86AB-C5411DE5961E}"/>
    <cellStyle name="Normal 2 6 15 2 2 4" xfId="19459" xr:uid="{27134B24-817B-4926-B6B7-1447BE1F0871}"/>
    <cellStyle name="Normal 2 6 15 2 2 4 2" xfId="39827" xr:uid="{7586D374-824C-4007-AA33-E29115C68514}"/>
    <cellStyle name="Normal 2 6 15 2 2 5" xfId="26248" xr:uid="{EEEF0E2C-3016-41A8-981F-DE5683886C39}"/>
    <cellStyle name="Normal 2 6 15 2 2 6" xfId="46616" xr:uid="{374A691A-27CD-4D65-B45B-CBCAF002E575}"/>
    <cellStyle name="Normal 2 6 15 2 2_Exec Drivers" xfId="2313" xr:uid="{76839015-E651-4623-B058-092226DF12A9}"/>
    <cellStyle name="Normal 2 6 15 2 3" xfId="4742" xr:uid="{82478380-0E63-4E55-819B-D4C48A794FCB}"/>
    <cellStyle name="Normal 2 6 15 2 3 2" xfId="7590" xr:uid="{AA012CC2-89A6-4892-A111-3291D19B4692}"/>
    <cellStyle name="Normal 2 6 15 2 3 2 2" xfId="16232" xr:uid="{D9DC665A-7F68-411E-8B69-924FDA4F17B7}"/>
    <cellStyle name="Normal 2 6 15 2 3 2 2 2" xfId="36600" xr:uid="{F2839187-0213-4C40-AD87-2567BC4D7F3C}"/>
    <cellStyle name="Normal 2 6 15 2 3 2 3" xfId="23019" xr:uid="{62D210E3-87CC-4EE6-AEBC-56D4043F2D2A}"/>
    <cellStyle name="Normal 2 6 15 2 3 2 3 2" xfId="43387" xr:uid="{393F86E3-D77A-402F-B74D-F15DCE88B313}"/>
    <cellStyle name="Normal 2 6 15 2 3 2 4" xfId="29808" xr:uid="{97693D6A-D5B6-497A-A903-748E9D365622}"/>
    <cellStyle name="Normal 2 6 15 2 3 2 5" xfId="50176" xr:uid="{6C6847C5-C7E4-4A1F-B669-105121E7191F}"/>
    <cellStyle name="Normal 2 6 15 2 3 3" xfId="13384" xr:uid="{A4C58499-D3CA-4410-83B6-F7859138DE6B}"/>
    <cellStyle name="Normal 2 6 15 2 3 3 2" xfId="33752" xr:uid="{8F97FC61-94CA-4014-A424-D154CBD4B846}"/>
    <cellStyle name="Normal 2 6 15 2 3 4" xfId="20171" xr:uid="{19A28A20-3C6A-46FC-B7EE-5F69F292B207}"/>
    <cellStyle name="Normal 2 6 15 2 3 4 2" xfId="40539" xr:uid="{FFBA6928-8BDF-468A-B850-304D0FD57AAA}"/>
    <cellStyle name="Normal 2 6 15 2 3 5" xfId="26960" xr:uid="{B403B054-7293-414C-81F7-F4DD1524D071}"/>
    <cellStyle name="Normal 2 6 15 2 3 6" xfId="47328" xr:uid="{C9073870-B900-42DC-8FDC-691894CE22BA}"/>
    <cellStyle name="Normal 2 6 15 2 4" xfId="3264" xr:uid="{80A101E6-A151-4BE6-91E2-FE0517FE8969}"/>
    <cellStyle name="Normal 2 6 15 2 4 2" xfId="6166" xr:uid="{CDE34859-DBB5-47C3-9E22-97F9CDBCEBDE}"/>
    <cellStyle name="Normal 2 6 15 2 4 2 2" xfId="14808" xr:uid="{C3A30D0F-E19B-4A24-8ABF-3BEF8B2E0934}"/>
    <cellStyle name="Normal 2 6 15 2 4 2 2 2" xfId="35176" xr:uid="{9C5BB1A3-D33B-4834-A962-196972E98665}"/>
    <cellStyle name="Normal 2 6 15 2 4 2 3" xfId="21595" xr:uid="{2E98D6DF-F2F6-46F8-9B91-94C215C2102B}"/>
    <cellStyle name="Normal 2 6 15 2 4 2 3 2" xfId="41963" xr:uid="{11A97E1E-BF8F-4C4B-8BCF-4732DA9590D3}"/>
    <cellStyle name="Normal 2 6 15 2 4 2 4" xfId="28384" xr:uid="{492FB090-AE38-4BCA-A97E-62A572D5EB38}"/>
    <cellStyle name="Normal 2 6 15 2 4 2 5" xfId="48752" xr:uid="{7BD7B8A0-4400-48BE-ADA9-EE1E6A3FAAA8}"/>
    <cellStyle name="Normal 2 6 15 2 4 3" xfId="11960" xr:uid="{B79E80BE-3758-4459-ADD1-01E14E1AAA5E}"/>
    <cellStyle name="Normal 2 6 15 2 4 3 2" xfId="32328" xr:uid="{A89AAE4A-EA08-4CFE-8963-BBCF7FB61DED}"/>
    <cellStyle name="Normal 2 6 15 2 4 4" xfId="18747" xr:uid="{E180B609-093E-4661-B374-13322B32D208}"/>
    <cellStyle name="Normal 2 6 15 2 4 4 2" xfId="39115" xr:uid="{76151185-9BF7-46EF-BF75-7ECA80B6985A}"/>
    <cellStyle name="Normal 2 6 15 2 4 5" xfId="25536" xr:uid="{07CF6B7F-EB65-49F8-A366-DCD38C3F356B}"/>
    <cellStyle name="Normal 2 6 15 2 4 6" xfId="45904" xr:uid="{74D0AD9B-CA71-467C-93E4-94102AF8A75A}"/>
    <cellStyle name="Normal 2 6 15 2 5" xfId="5454" xr:uid="{F0778D8A-48FA-4EA0-AF93-57152E7340C7}"/>
    <cellStyle name="Normal 2 6 15 2 5 2" xfId="14096" xr:uid="{EA923C3F-1220-499A-A22B-08D0042234C5}"/>
    <cellStyle name="Normal 2 6 15 2 5 2 2" xfId="34464" xr:uid="{39418729-A56F-49ED-BEB0-2AF359E3F6DE}"/>
    <cellStyle name="Normal 2 6 15 2 5 3" xfId="20883" xr:uid="{D82109CE-3088-4F66-B2AA-1C25D76C03D6}"/>
    <cellStyle name="Normal 2 6 15 2 5 3 2" xfId="41251" xr:uid="{76FC1EEF-E04F-49A2-ABEB-E73D683046EE}"/>
    <cellStyle name="Normal 2 6 15 2 5 4" xfId="27672" xr:uid="{4A8B5AEF-9949-46FC-9009-B1B5A91B93F2}"/>
    <cellStyle name="Normal 2 6 15 2 5 5" xfId="48040" xr:uid="{4BC1B712-8DB8-4D64-A406-C72213B1D3AA}"/>
    <cellStyle name="Normal 2 6 15 2 6" xfId="2515" xr:uid="{E8CE8FDE-8876-43D5-A172-87B83FECA217}"/>
    <cellStyle name="Normal 2 6 15 2 6 2" xfId="11248" xr:uid="{E95FF6C3-EC4A-4C24-90D8-78F08310976E}"/>
    <cellStyle name="Normal 2 6 15 2 6 2 2" xfId="31616" xr:uid="{6B05EC23-9741-411C-9B38-5BA8E1097CB2}"/>
    <cellStyle name="Normal 2 6 15 2 6 3" xfId="18035" xr:uid="{1B7E8D50-4AEF-4EE2-A378-0E6B1740C3B8}"/>
    <cellStyle name="Normal 2 6 15 2 6 3 2" xfId="38403" xr:uid="{48272A9D-E89A-438C-ABCF-B2A1225442A3}"/>
    <cellStyle name="Normal 2 6 15 2 6 4" xfId="24824" xr:uid="{14EC1517-7AA0-4938-BEB5-D998DB7CCA1D}"/>
    <cellStyle name="Normal 2 6 15 2 6 5" xfId="45192" xr:uid="{5AA5B974-29BE-4772-8811-98538EBE3ED9}"/>
    <cellStyle name="Normal 2 6 15 2 7" xfId="10412" xr:uid="{6F68B16C-EE17-4E49-BB35-FFF984331525}"/>
    <cellStyle name="Normal 2 6 15 2 7 2" xfId="30780" xr:uid="{421339AD-44BE-4F5C-AF6B-592288BB492E}"/>
    <cellStyle name="Normal 2 6 15 2 8" xfId="17199" xr:uid="{75E160B7-CECA-415D-B17C-85CA5F0EB692}"/>
    <cellStyle name="Normal 2 6 15 2 8 2" xfId="37567" xr:uid="{B7D8A247-0043-4A0A-94FC-8914F3F55A81}"/>
    <cellStyle name="Normal 2 6 15 2 9" xfId="23988" xr:uid="{A8BF058F-4D7B-404F-911A-6C674EDFB258}"/>
    <cellStyle name="Normal 2 6 15 2_Exec Drivers" xfId="1996" xr:uid="{82B57ED1-ADCC-459A-9552-24AB7DE09ED2}"/>
    <cellStyle name="Normal 2 6 15 3" xfId="3736" xr:uid="{D58C8BCA-A90D-4ABA-97AF-3F217554B1B3}"/>
    <cellStyle name="Normal 2 6 15 3 2" xfId="6620" xr:uid="{BEE0B63B-32DF-4387-93A6-C92D636BDE6B}"/>
    <cellStyle name="Normal 2 6 15 3 2 2" xfId="15262" xr:uid="{514FD8FB-C970-442F-AE02-62E7D35D7110}"/>
    <cellStyle name="Normal 2 6 15 3 2 2 2" xfId="35630" xr:uid="{36BCE0C9-974D-4CCE-8DC5-572C03DCA171}"/>
    <cellStyle name="Normal 2 6 15 3 2 3" xfId="22049" xr:uid="{EAE8E4A1-55FB-4E3E-86EE-B87A19EC606C}"/>
    <cellStyle name="Normal 2 6 15 3 2 3 2" xfId="42417" xr:uid="{0A114AE1-86FC-4611-8A32-E36B66F00C61}"/>
    <cellStyle name="Normal 2 6 15 3 2 4" xfId="28838" xr:uid="{BE83BE4D-8B8E-46AE-A7EC-CD9F290549DE}"/>
    <cellStyle name="Normal 2 6 15 3 2 5" xfId="49206" xr:uid="{12744CC7-5F94-4E07-8955-BA2B8DECA863}"/>
    <cellStyle name="Normal 2 6 15 3 3" xfId="12414" xr:uid="{DD064EF8-68ED-4D3E-9F26-B70E27F7E166}"/>
    <cellStyle name="Normal 2 6 15 3 3 2" xfId="32782" xr:uid="{C59C3DB4-2FE8-42ED-92BA-EAAA2B5BA4BE}"/>
    <cellStyle name="Normal 2 6 15 3 4" xfId="19201" xr:uid="{35F73BDD-A7A4-459A-B28B-D910EFDA69CF}"/>
    <cellStyle name="Normal 2 6 15 3 4 2" xfId="39569" xr:uid="{F6F319E3-A94A-4B97-B1DF-24FBF3D8BBDC}"/>
    <cellStyle name="Normal 2 6 15 3 5" xfId="25990" xr:uid="{85CD54E3-0301-4C68-9696-782D83A2FC04}"/>
    <cellStyle name="Normal 2 6 15 3 6" xfId="46358" xr:uid="{1622428E-1CA5-427A-B206-E0384687BFE6}"/>
    <cellStyle name="Normal 2 6 15 3_Exec Drivers" xfId="8543" xr:uid="{53E82A2F-651A-425A-BD5D-C2527EDA2B27}"/>
    <cellStyle name="Normal 2 6 15 4" xfId="4484" xr:uid="{B58C1F7C-0DB5-40A9-80EA-9D5FE8876004}"/>
    <cellStyle name="Normal 2 6 15 4 2" xfId="7332" xr:uid="{A064155F-4D4A-4E3D-B107-BD3B30701E60}"/>
    <cellStyle name="Normal 2 6 15 4 2 2" xfId="15974" xr:uid="{03E73540-7BBE-4C9E-858B-02314967D230}"/>
    <cellStyle name="Normal 2 6 15 4 2 2 2" xfId="36342" xr:uid="{A28651F3-4C77-4F03-92DC-2B7292B1A6EF}"/>
    <cellStyle name="Normal 2 6 15 4 2 3" xfId="22761" xr:uid="{00E16204-18BC-41EF-9EF1-437B177036DB}"/>
    <cellStyle name="Normal 2 6 15 4 2 3 2" xfId="43129" xr:uid="{4E4F353B-9471-4F5F-986B-480B6B86E3AC}"/>
    <cellStyle name="Normal 2 6 15 4 2 4" xfId="29550" xr:uid="{5494953A-F45B-4C18-8AF0-7F3CF47A99E4}"/>
    <cellStyle name="Normal 2 6 15 4 2 5" xfId="49918" xr:uid="{5E94F392-FF77-4013-B6AC-3C6EFDCB63E3}"/>
    <cellStyle name="Normal 2 6 15 4 3" xfId="13126" xr:uid="{1C690012-C670-499F-97D0-EA0FBF15F651}"/>
    <cellStyle name="Normal 2 6 15 4 3 2" xfId="33494" xr:uid="{6FA58B03-E2F4-478A-A3B2-0BAE4C84A3CF}"/>
    <cellStyle name="Normal 2 6 15 4 4" xfId="19913" xr:uid="{0B55B52D-C219-43E0-A750-596F4D75C28F}"/>
    <cellStyle name="Normal 2 6 15 4 4 2" xfId="40281" xr:uid="{3A54C616-AE8E-46AD-99D9-77D5A3873334}"/>
    <cellStyle name="Normal 2 6 15 4 5" xfId="26702" xr:uid="{BBB16EE7-7E76-45C6-8158-C7D6E1D77FA4}"/>
    <cellStyle name="Normal 2 6 15 4 6" xfId="47070" xr:uid="{0CFAAF84-0C88-497D-81BF-B6506F040534}"/>
    <cellStyle name="Normal 2 6 15 5" xfId="2988" xr:uid="{D1917DF7-1D8F-4A2A-82B7-536A302144AF}"/>
    <cellStyle name="Normal 2 6 15 5 2" xfId="5908" xr:uid="{FA56BC1C-5453-44DD-BC2E-39E4ADD7B923}"/>
    <cellStyle name="Normal 2 6 15 5 2 2" xfId="14550" xr:uid="{1B04F111-040F-4417-85F3-291578C3EC54}"/>
    <cellStyle name="Normal 2 6 15 5 2 2 2" xfId="34918" xr:uid="{662979BA-41CC-400F-BA57-47960091C1D8}"/>
    <cellStyle name="Normal 2 6 15 5 2 3" xfId="21337" xr:uid="{AC3BB139-07BD-4D3B-9C60-858D2ECDF05D}"/>
    <cellStyle name="Normal 2 6 15 5 2 3 2" xfId="41705" xr:uid="{88EDE5D0-4318-48D9-B69C-02A02428BC0B}"/>
    <cellStyle name="Normal 2 6 15 5 2 4" xfId="28126" xr:uid="{583B3F22-2259-4A7B-A4FD-8CEDE96C76F6}"/>
    <cellStyle name="Normal 2 6 15 5 2 5" xfId="48494" xr:uid="{25D3E969-C06B-49EC-BF5B-CC302BCD5650}"/>
    <cellStyle name="Normal 2 6 15 5 3" xfId="11702" xr:uid="{565FB447-5D2B-4DD4-91B7-FC0EA57FF30B}"/>
    <cellStyle name="Normal 2 6 15 5 3 2" xfId="32070" xr:uid="{174A0B2E-05EA-4F94-9B8F-FAF4BDDAC114}"/>
    <cellStyle name="Normal 2 6 15 5 4" xfId="18489" xr:uid="{A46CFE72-936E-46D7-83C3-29CA874E6597}"/>
    <cellStyle name="Normal 2 6 15 5 4 2" xfId="38857" xr:uid="{B47B1861-E4E4-4C4D-A4C5-9A357184D8E3}"/>
    <cellStyle name="Normal 2 6 15 5 5" xfId="25278" xr:uid="{C4D440C0-B8F3-414C-ACA9-238B0E643359}"/>
    <cellStyle name="Normal 2 6 15 5 6" xfId="45646" xr:uid="{A1981D72-0DFF-4AC4-97C5-6725042E8A95}"/>
    <cellStyle name="Normal 2 6 15 6" xfId="5196" xr:uid="{6A3FB2A2-37C2-4D4E-8ED0-1821F342D8D3}"/>
    <cellStyle name="Normal 2 6 15 6 2" xfId="13838" xr:uid="{66595A4C-910F-417C-833B-7C8306090A04}"/>
    <cellStyle name="Normal 2 6 15 6 2 2" xfId="34206" xr:uid="{5F243785-D938-4DEB-8267-674B0328E0D1}"/>
    <cellStyle name="Normal 2 6 15 6 3" xfId="20625" xr:uid="{8134CF48-5D96-46D1-8D5E-20FEAC55637B}"/>
    <cellStyle name="Normal 2 6 15 6 3 2" xfId="40993" xr:uid="{FCDF0AF5-AD96-467D-9EE9-F003F8249F9A}"/>
    <cellStyle name="Normal 2 6 15 6 4" xfId="27414" xr:uid="{520101FB-2EED-4DB8-A703-4006F99CB4B2}"/>
    <cellStyle name="Normal 2 6 15 6 5" xfId="47782" xr:uid="{417E6AEB-71C2-459A-AEF2-2DD809977A55}"/>
    <cellStyle name="Normal 2 6 15 7" xfId="2138" xr:uid="{D8A99128-40D1-4296-9F64-18924BBE9D00}"/>
    <cellStyle name="Normal 2 6 15 7 2" xfId="10990" xr:uid="{CB42F358-34D8-44F2-BE02-5B0ED9E1B221}"/>
    <cellStyle name="Normal 2 6 15 7 2 2" xfId="31358" xr:uid="{CD62232F-1C45-4A9E-AD95-EC05224FF7F1}"/>
    <cellStyle name="Normal 2 6 15 7 3" xfId="17777" xr:uid="{E98BA206-1CBE-4712-B794-A4463CEF08DF}"/>
    <cellStyle name="Normal 2 6 15 7 3 2" xfId="38145" xr:uid="{49576440-DB23-48C3-BC56-6C274BD7F2E1}"/>
    <cellStyle name="Normal 2 6 15 7 4" xfId="24566" xr:uid="{E171EC07-8FCB-4D8A-BF44-C8E41230E142}"/>
    <cellStyle name="Normal 2 6 15 7 5" xfId="44934" xr:uid="{004CCB9F-F97E-4CC6-8313-ED579BF47C13}"/>
    <cellStyle name="Normal 2 6 15 8" xfId="9828" xr:uid="{00473E9A-8AE6-459E-8315-296663313141}"/>
    <cellStyle name="Normal 2 6 15 8 2" xfId="30196" xr:uid="{9E311FFB-F0BD-4751-98C1-CB9CD58DC5E0}"/>
    <cellStyle name="Normal 2 6 15 9" xfId="16616" xr:uid="{2F2192A8-3D50-4CDD-BBD7-49B2CCEA916B}"/>
    <cellStyle name="Normal 2 6 15 9 2" xfId="36984" xr:uid="{FDE87955-2D3B-4A46-8D42-188B8474E071}"/>
    <cellStyle name="Normal 2 6 15_Exec Drivers" xfId="8642" xr:uid="{FB1049B6-9B89-4A19-946A-82122C171065}"/>
    <cellStyle name="Normal 2 6 16" xfId="240" xr:uid="{ED57CE1A-F821-4F3F-B0C4-9532BC3BD2B5}"/>
    <cellStyle name="Normal 2 6 16 10" xfId="23412" xr:uid="{EF30A5F8-3782-4303-B885-FF186DEA2C4A}"/>
    <cellStyle name="Normal 2 6 16 11" xfId="43780" xr:uid="{20961B40-87FB-43FD-B3CB-60A4409E8054}"/>
    <cellStyle name="Normal 2 6 16 2" xfId="1503" xr:uid="{7992FD9D-7667-4CA0-A84C-43B20B272E5E}"/>
    <cellStyle name="Normal 2 6 16 2 10" xfId="44363" xr:uid="{5900AD3C-47B8-4A29-AC69-9F43A9598ED7}"/>
    <cellStyle name="Normal 2 6 16 2 2" xfId="4005" xr:uid="{B9D86CCC-34E9-4146-9F4D-4B88320DE0E2}"/>
    <cellStyle name="Normal 2 6 16 2 2 2" xfId="6871" xr:uid="{3B443E21-6931-43BD-9831-626C8F34726B}"/>
    <cellStyle name="Normal 2 6 16 2 2 2 2" xfId="15513" xr:uid="{A4E4F79E-44B1-44DB-8BCE-593D41701C19}"/>
    <cellStyle name="Normal 2 6 16 2 2 2 2 2" xfId="35881" xr:uid="{BE388A6C-D2A5-4284-BBEC-226CB9EBDD87}"/>
    <cellStyle name="Normal 2 6 16 2 2 2 3" xfId="22300" xr:uid="{E1C3D217-B042-4FBB-AB2B-A58AE159F115}"/>
    <cellStyle name="Normal 2 6 16 2 2 2 3 2" xfId="42668" xr:uid="{89F9C739-E63B-4FC1-94C8-ACFC1FD094BC}"/>
    <cellStyle name="Normal 2 6 16 2 2 2 4" xfId="29089" xr:uid="{32999370-92D8-483C-AC76-671C6512FDE6}"/>
    <cellStyle name="Normal 2 6 16 2 2 2 5" xfId="49457" xr:uid="{6E277348-E4B2-46D9-A4F6-77778D22A853}"/>
    <cellStyle name="Normal 2 6 16 2 2 3" xfId="12665" xr:uid="{E6AC3493-EF66-450C-95E7-5DABB0ADFBDB}"/>
    <cellStyle name="Normal 2 6 16 2 2 3 2" xfId="33033" xr:uid="{B2112689-8FA2-4A52-93D3-1545120F0CBD}"/>
    <cellStyle name="Normal 2 6 16 2 2 4" xfId="19452" xr:uid="{BD399D49-8634-4757-894C-6FCF54769767}"/>
    <cellStyle name="Normal 2 6 16 2 2 4 2" xfId="39820" xr:uid="{2A0638A3-2F35-497E-B4B9-8A405129D786}"/>
    <cellStyle name="Normal 2 6 16 2 2 5" xfId="26241" xr:uid="{4E7EAB5E-476E-4C9C-8EF8-0358F38FAC91}"/>
    <cellStyle name="Normal 2 6 16 2 2 6" xfId="46609" xr:uid="{EFCCF05E-75EB-4711-96F6-1AA9C5F0202B}"/>
    <cellStyle name="Normal 2 6 16 2 2_Exec Drivers" xfId="9146" xr:uid="{943C261D-A5D4-4663-A755-6E7DD6308A1A}"/>
    <cellStyle name="Normal 2 6 16 2 3" xfId="4735" xr:uid="{64D164A2-DB7D-4BBC-AA27-D2652230BB83}"/>
    <cellStyle name="Normal 2 6 16 2 3 2" xfId="7583" xr:uid="{32477BE6-CDA3-4145-B982-46F736002468}"/>
    <cellStyle name="Normal 2 6 16 2 3 2 2" xfId="16225" xr:uid="{C5C74BB8-A54A-43D7-BA6B-1027526FC480}"/>
    <cellStyle name="Normal 2 6 16 2 3 2 2 2" xfId="36593" xr:uid="{C8C575BE-D9B6-4780-995F-2272514A2FAC}"/>
    <cellStyle name="Normal 2 6 16 2 3 2 3" xfId="23012" xr:uid="{B6DF8FB8-0717-4A9A-B84C-FBDA9DAE44C0}"/>
    <cellStyle name="Normal 2 6 16 2 3 2 3 2" xfId="43380" xr:uid="{E65CBF6E-6225-4FDE-A23D-442190598706}"/>
    <cellStyle name="Normal 2 6 16 2 3 2 4" xfId="29801" xr:uid="{1F5EFC0B-3BEE-4921-98D5-BFD71BF29B80}"/>
    <cellStyle name="Normal 2 6 16 2 3 2 5" xfId="50169" xr:uid="{AEAF7EDC-F7B1-4C52-AFB4-0356ED5EC308}"/>
    <cellStyle name="Normal 2 6 16 2 3 3" xfId="13377" xr:uid="{36E807BB-B72C-4E19-98F7-012B8DD9A27A}"/>
    <cellStyle name="Normal 2 6 16 2 3 3 2" xfId="33745" xr:uid="{2B15E49A-760F-45C9-A77F-735101E12BC4}"/>
    <cellStyle name="Normal 2 6 16 2 3 4" xfId="20164" xr:uid="{E0D67AD5-472D-450C-A2A4-03C01829C97F}"/>
    <cellStyle name="Normal 2 6 16 2 3 4 2" xfId="40532" xr:uid="{1A027BFB-437A-42F2-BA5C-0BCF546EED27}"/>
    <cellStyle name="Normal 2 6 16 2 3 5" xfId="26953" xr:uid="{8FB4B2E8-2CDD-48D7-B1E1-BDBB0F52C10A}"/>
    <cellStyle name="Normal 2 6 16 2 3 6" xfId="47321" xr:uid="{BF071275-E0ED-4B26-9910-1810C622A605}"/>
    <cellStyle name="Normal 2 6 16 2 4" xfId="3257" xr:uid="{0BDDE753-06DA-4365-986C-76669E3E649B}"/>
    <cellStyle name="Normal 2 6 16 2 4 2" xfId="6159" xr:uid="{147320EB-CBEA-4EDB-A7E8-74A9B64AD5BE}"/>
    <cellStyle name="Normal 2 6 16 2 4 2 2" xfId="14801" xr:uid="{93205CDF-A9CC-420E-80AF-A47EB382BDE6}"/>
    <cellStyle name="Normal 2 6 16 2 4 2 2 2" xfId="35169" xr:uid="{93E6CC06-B999-4D83-8208-941F30B5E26F}"/>
    <cellStyle name="Normal 2 6 16 2 4 2 3" xfId="21588" xr:uid="{818B3EEE-1CD3-4E13-982C-4DBE517CD355}"/>
    <cellStyle name="Normal 2 6 16 2 4 2 3 2" xfId="41956" xr:uid="{ACA20F3D-1D3B-4A01-91D7-100DB01BA05D}"/>
    <cellStyle name="Normal 2 6 16 2 4 2 4" xfId="28377" xr:uid="{6DC859D7-6702-4C29-A0FC-17FE322E044B}"/>
    <cellStyle name="Normal 2 6 16 2 4 2 5" xfId="48745" xr:uid="{656DF268-979C-408D-ABB5-347D5D41FE81}"/>
    <cellStyle name="Normal 2 6 16 2 4 3" xfId="11953" xr:uid="{2BF3F776-E577-421E-AD09-EE033154B865}"/>
    <cellStyle name="Normal 2 6 16 2 4 3 2" xfId="32321" xr:uid="{98E96843-47E8-421C-8F86-AD356C1724DA}"/>
    <cellStyle name="Normal 2 6 16 2 4 4" xfId="18740" xr:uid="{B1D5C77C-C1CA-454B-BD40-21C91F99062C}"/>
    <cellStyle name="Normal 2 6 16 2 4 4 2" xfId="39108" xr:uid="{F5AD3CA5-B084-4305-A775-F49BE0572B85}"/>
    <cellStyle name="Normal 2 6 16 2 4 5" xfId="25529" xr:uid="{C8F8D650-21EE-48F2-A0CF-FA60197423CC}"/>
    <cellStyle name="Normal 2 6 16 2 4 6" xfId="45897" xr:uid="{52379645-AEFF-421B-8CA6-2BBC55FD4608}"/>
    <cellStyle name="Normal 2 6 16 2 5" xfId="5447" xr:uid="{3237B635-8B58-40F5-A6FC-D0BE8159410A}"/>
    <cellStyle name="Normal 2 6 16 2 5 2" xfId="14089" xr:uid="{34C2C0EA-8A27-4C8E-ABF3-47A6E46F4947}"/>
    <cellStyle name="Normal 2 6 16 2 5 2 2" xfId="34457" xr:uid="{63CC646E-B583-4589-98AF-D2C66E019BFC}"/>
    <cellStyle name="Normal 2 6 16 2 5 3" xfId="20876" xr:uid="{E3787FE0-371A-489C-80DC-F812A30D39B6}"/>
    <cellStyle name="Normal 2 6 16 2 5 3 2" xfId="41244" xr:uid="{C0B4F4A4-CD75-4673-8CA4-0D2D0AB9BA45}"/>
    <cellStyle name="Normal 2 6 16 2 5 4" xfId="27665" xr:uid="{0E5AA650-005E-41F1-93D9-AC88A28B9107}"/>
    <cellStyle name="Normal 2 6 16 2 5 5" xfId="48033" xr:uid="{AB9A8B40-7B92-4D36-A620-A71958F8F1B0}"/>
    <cellStyle name="Normal 2 6 16 2 6" xfId="2508" xr:uid="{AF1132A7-C37A-4ABB-B739-B02C99A3FF95}"/>
    <cellStyle name="Normal 2 6 16 2 6 2" xfId="11241" xr:uid="{47CE69AC-6C8C-4590-B0CC-BFE20F3B5AE4}"/>
    <cellStyle name="Normal 2 6 16 2 6 2 2" xfId="31609" xr:uid="{39BE3E90-A2C3-4B2E-8FAA-769A1D27CAF8}"/>
    <cellStyle name="Normal 2 6 16 2 6 3" xfId="18028" xr:uid="{E00216E7-A36E-4215-A86B-F3506689B8C9}"/>
    <cellStyle name="Normal 2 6 16 2 6 3 2" xfId="38396" xr:uid="{4D43493E-BDAE-40AA-99CB-1C91123FFA50}"/>
    <cellStyle name="Normal 2 6 16 2 6 4" xfId="24817" xr:uid="{6D030C52-2CFC-409D-99D3-29FA519E4644}"/>
    <cellStyle name="Normal 2 6 16 2 6 5" xfId="45185" xr:uid="{191ADA5B-EF4D-4DA0-86C2-0FDC12DDBC92}"/>
    <cellStyle name="Normal 2 6 16 2 7" xfId="10419" xr:uid="{54287D2C-4934-400D-957E-C5E3BEDE0D34}"/>
    <cellStyle name="Normal 2 6 16 2 7 2" xfId="30787" xr:uid="{BBB604EF-5858-43D4-A2A8-BE6CD32C4BB7}"/>
    <cellStyle name="Normal 2 6 16 2 8" xfId="17206" xr:uid="{A7B5D428-2389-442A-93C3-4802448471AA}"/>
    <cellStyle name="Normal 2 6 16 2 8 2" xfId="37574" xr:uid="{AF126306-4874-4358-AC08-236127E9FDC0}"/>
    <cellStyle name="Normal 2 6 16 2 9" xfId="23995" xr:uid="{AFAE29DE-9379-4038-A993-B070878FC392}"/>
    <cellStyle name="Normal 2 6 16 2_Exec Drivers" xfId="9118" xr:uid="{AB311C43-4FC5-41B2-AD4C-EE0211BFBA0C}"/>
    <cellStyle name="Normal 2 6 16 3" xfId="3737" xr:uid="{560E5BD7-F49C-4129-9AD3-F7193D2B1CE8}"/>
    <cellStyle name="Normal 2 6 16 3 2" xfId="6621" xr:uid="{CB233F7C-522F-4B12-9172-CBF87E93EC50}"/>
    <cellStyle name="Normal 2 6 16 3 2 2" xfId="15263" xr:uid="{F9630BD0-AF96-41F1-8C93-54F3FFF7A9A3}"/>
    <cellStyle name="Normal 2 6 16 3 2 2 2" xfId="35631" xr:uid="{6BE91CA2-B45A-407E-80A4-D8D62B77822C}"/>
    <cellStyle name="Normal 2 6 16 3 2 3" xfId="22050" xr:uid="{3D61755F-9DE8-4085-AF1D-DF65CCAE9880}"/>
    <cellStyle name="Normal 2 6 16 3 2 3 2" xfId="42418" xr:uid="{8B69C89D-C016-46DC-B14E-2D247B03640D}"/>
    <cellStyle name="Normal 2 6 16 3 2 4" xfId="28839" xr:uid="{4FD250DA-E6DF-4F84-8C7B-6CC43D8304E2}"/>
    <cellStyle name="Normal 2 6 16 3 2 5" xfId="49207" xr:uid="{2EED8020-9332-46EF-834F-D21DD8CE22E7}"/>
    <cellStyle name="Normal 2 6 16 3 3" xfId="12415" xr:uid="{53584B1D-653E-4EB3-86E1-114E4FBDE622}"/>
    <cellStyle name="Normal 2 6 16 3 3 2" xfId="32783" xr:uid="{457217CE-D98D-45C8-ACD2-03892B96962C}"/>
    <cellStyle name="Normal 2 6 16 3 4" xfId="19202" xr:uid="{69FB9406-5F34-48E6-AA1D-250FC2965D76}"/>
    <cellStyle name="Normal 2 6 16 3 4 2" xfId="39570" xr:uid="{DBDC1D91-F2F9-4FFE-9B8C-51320593C1D9}"/>
    <cellStyle name="Normal 2 6 16 3 5" xfId="25991" xr:uid="{3EA0945B-809D-4432-8DCA-D66035963160}"/>
    <cellStyle name="Normal 2 6 16 3 6" xfId="46359" xr:uid="{FFA34F0A-1132-45F9-BE5A-A1DABD78A344}"/>
    <cellStyle name="Normal 2 6 16 3_Exec Drivers" xfId="8912" xr:uid="{423B1031-BD6D-41D4-AFD1-7E396C53C9D5}"/>
    <cellStyle name="Normal 2 6 16 4" xfId="4485" xr:uid="{B9B5BF28-095A-40B3-9853-0B5BA7B4E48E}"/>
    <cellStyle name="Normal 2 6 16 4 2" xfId="7333" xr:uid="{325A334A-0ED1-41ED-AEFF-C452273DAABC}"/>
    <cellStyle name="Normal 2 6 16 4 2 2" xfId="15975" xr:uid="{AFA098FB-F48F-4A31-85EF-4E0644CE1378}"/>
    <cellStyle name="Normal 2 6 16 4 2 2 2" xfId="36343" xr:uid="{559EE08F-D1E0-4BB7-B8B1-7CE41D574107}"/>
    <cellStyle name="Normal 2 6 16 4 2 3" xfId="22762" xr:uid="{3C24241A-D4BD-405D-BED0-B6604914D6DE}"/>
    <cellStyle name="Normal 2 6 16 4 2 3 2" xfId="43130" xr:uid="{7A361EA4-B5BB-4254-9ABB-AB0CFD5CFAF1}"/>
    <cellStyle name="Normal 2 6 16 4 2 4" xfId="29551" xr:uid="{2D0CC9F6-3418-4DB5-998F-F44209838E28}"/>
    <cellStyle name="Normal 2 6 16 4 2 5" xfId="49919" xr:uid="{77E99719-3FB7-4324-B77A-D06012CC7744}"/>
    <cellStyle name="Normal 2 6 16 4 3" xfId="13127" xr:uid="{048F8B8C-E565-4936-8498-5F55265BEB36}"/>
    <cellStyle name="Normal 2 6 16 4 3 2" xfId="33495" xr:uid="{7FDF3FA5-0F5C-47CE-9800-0226527C9B61}"/>
    <cellStyle name="Normal 2 6 16 4 4" xfId="19914" xr:uid="{88D3B7C2-94F2-4440-A69D-4469064D52D2}"/>
    <cellStyle name="Normal 2 6 16 4 4 2" xfId="40282" xr:uid="{3341FD99-CE13-4389-BABC-4F578DF13D58}"/>
    <cellStyle name="Normal 2 6 16 4 5" xfId="26703" xr:uid="{71978045-3B46-4ECC-9A7D-E3ABB9D959F1}"/>
    <cellStyle name="Normal 2 6 16 4 6" xfId="47071" xr:uid="{7AE021FC-6AEE-44DB-8BBC-7C9DCC162963}"/>
    <cellStyle name="Normal 2 6 16 5" xfId="2989" xr:uid="{73B78646-630E-450E-96F4-B29A088263AB}"/>
    <cellStyle name="Normal 2 6 16 5 2" xfId="5909" xr:uid="{DDE4B3FC-88E3-46C8-AAA3-5B5618A0C0F2}"/>
    <cellStyle name="Normal 2 6 16 5 2 2" xfId="14551" xr:uid="{CF5B2FB8-D94F-41E6-9150-8861D4CD6094}"/>
    <cellStyle name="Normal 2 6 16 5 2 2 2" xfId="34919" xr:uid="{2A1B4305-328F-4083-9045-E80E199CEBC4}"/>
    <cellStyle name="Normal 2 6 16 5 2 3" xfId="21338" xr:uid="{482A4EBF-6EFA-4E56-AB19-7AB060C5B0D7}"/>
    <cellStyle name="Normal 2 6 16 5 2 3 2" xfId="41706" xr:uid="{B78CADB9-6D1B-46DB-91BA-9D2C39BE55C7}"/>
    <cellStyle name="Normal 2 6 16 5 2 4" xfId="28127" xr:uid="{1CF3D530-D609-4DD3-827C-DBF89B76BD33}"/>
    <cellStyle name="Normal 2 6 16 5 2 5" xfId="48495" xr:uid="{7C469759-1AB0-4907-9849-2C35A47371B6}"/>
    <cellStyle name="Normal 2 6 16 5 3" xfId="11703" xr:uid="{B0C71B10-D2BC-44A2-AF70-9D9F3CCCE638}"/>
    <cellStyle name="Normal 2 6 16 5 3 2" xfId="32071" xr:uid="{B6D0EF76-2541-4509-AFD8-3843016E41A5}"/>
    <cellStyle name="Normal 2 6 16 5 4" xfId="18490" xr:uid="{D9B27914-A5DB-4D33-B63A-BC5129C1D096}"/>
    <cellStyle name="Normal 2 6 16 5 4 2" xfId="38858" xr:uid="{2C1DE3AA-99F8-4F0C-AF45-157B134EEF3C}"/>
    <cellStyle name="Normal 2 6 16 5 5" xfId="25279" xr:uid="{4B936782-A7BE-4972-A43B-E3EA112A1396}"/>
    <cellStyle name="Normal 2 6 16 5 6" xfId="45647" xr:uid="{D45608DE-D877-434D-BBE5-147211BBC423}"/>
    <cellStyle name="Normal 2 6 16 6" xfId="5197" xr:uid="{E48931A4-4FEF-42CE-8E27-0FEFCDCB6FF1}"/>
    <cellStyle name="Normal 2 6 16 6 2" xfId="13839" xr:uid="{3D797BDE-D8C0-41E2-B4B8-8E93BA38929A}"/>
    <cellStyle name="Normal 2 6 16 6 2 2" xfId="34207" xr:uid="{40EA37FB-722A-4775-B77E-BA03CC643078}"/>
    <cellStyle name="Normal 2 6 16 6 3" xfId="20626" xr:uid="{16E4611B-E5A7-4745-8571-C8D73A36D05A}"/>
    <cellStyle name="Normal 2 6 16 6 3 2" xfId="40994" xr:uid="{C2B4D16B-CD54-4180-B208-12B9C6397F9C}"/>
    <cellStyle name="Normal 2 6 16 6 4" xfId="27415" xr:uid="{F4C0AF01-B5A5-4B88-8911-9B546C6F6B81}"/>
    <cellStyle name="Normal 2 6 16 6 5" xfId="47783" xr:uid="{B7C2582C-53CD-4A0D-8484-8BC0CB2C4972}"/>
    <cellStyle name="Normal 2 6 16 7" xfId="2139" xr:uid="{C66CA73A-1485-48FE-9A91-4A801F31EE4A}"/>
    <cellStyle name="Normal 2 6 16 7 2" xfId="10991" xr:uid="{CB263069-4B15-4529-B79F-29564F48CECB}"/>
    <cellStyle name="Normal 2 6 16 7 2 2" xfId="31359" xr:uid="{F6C1FA0D-D94B-4B34-BBF9-4EDC48A8F96D}"/>
    <cellStyle name="Normal 2 6 16 7 3" xfId="17778" xr:uid="{EBF980E4-DBB7-42AC-9DA7-E7B1C6A12BA0}"/>
    <cellStyle name="Normal 2 6 16 7 3 2" xfId="38146" xr:uid="{8B58032A-118C-454C-9AC9-793BB2894D8C}"/>
    <cellStyle name="Normal 2 6 16 7 4" xfId="24567" xr:uid="{9822D064-3AA4-4F1A-B8DA-65F0D544A446}"/>
    <cellStyle name="Normal 2 6 16 7 5" xfId="44935" xr:uid="{4D6A302E-6DF4-44DC-8215-0D27697B3B02}"/>
    <cellStyle name="Normal 2 6 16 8" xfId="9835" xr:uid="{2562AC9A-A1A5-4527-ADAF-B02B8A1CA6AE}"/>
    <cellStyle name="Normal 2 6 16 8 2" xfId="30203" xr:uid="{A17C6103-589B-43A3-AC68-726AE1CB084B}"/>
    <cellStyle name="Normal 2 6 16 9" xfId="16623" xr:uid="{B6FEDFA4-9D24-4F4B-803D-4917F4B0622B}"/>
    <cellStyle name="Normal 2 6 16 9 2" xfId="36991" xr:uid="{8C78146B-6608-4614-8F41-F6430185C1F9}"/>
    <cellStyle name="Normal 2 6 16_Exec Drivers" xfId="8569" xr:uid="{DDD39B97-A4EA-4755-B958-3FC8E445FAD1}"/>
    <cellStyle name="Normal 2 6 17" xfId="253" xr:uid="{98D1F7DE-5603-43CB-A21A-6EEACCA3CF86}"/>
    <cellStyle name="Normal 2 6 17 10" xfId="23419" xr:uid="{45632804-E7E1-4E28-A946-CDE1CA83A175}"/>
    <cellStyle name="Normal 2 6 17 11" xfId="43787" xr:uid="{1A9E543B-B669-4D78-B608-71D934A95498}"/>
    <cellStyle name="Normal 2 6 17 2" xfId="1510" xr:uid="{1D55F843-5FEA-4995-8F9F-B029CF87663E}"/>
    <cellStyle name="Normal 2 6 17 2 10" xfId="44370" xr:uid="{BD8B01F5-2FDC-4F76-B0EF-18535994820A}"/>
    <cellStyle name="Normal 2 6 17 2 2" xfId="3998" xr:uid="{920D5B1D-D551-4B83-88C2-5AE0AF103A66}"/>
    <cellStyle name="Normal 2 6 17 2 2 2" xfId="6864" xr:uid="{C3AB35F0-CFC7-43E4-874D-03F6E9A40E0B}"/>
    <cellStyle name="Normal 2 6 17 2 2 2 2" xfId="15506" xr:uid="{CB22B532-72E0-4F63-A708-A635C0E5D5C3}"/>
    <cellStyle name="Normal 2 6 17 2 2 2 2 2" xfId="35874" xr:uid="{0FDF0BB4-C227-4491-A851-6F3B0326CA57}"/>
    <cellStyle name="Normal 2 6 17 2 2 2 3" xfId="22293" xr:uid="{A1F341B8-7117-4C8E-9255-594E23BD8DF1}"/>
    <cellStyle name="Normal 2 6 17 2 2 2 3 2" xfId="42661" xr:uid="{E5E74D8B-C5B9-4192-81A6-FE73CE7AA15C}"/>
    <cellStyle name="Normal 2 6 17 2 2 2 4" xfId="29082" xr:uid="{944FF7C4-CB9E-4B28-8ED8-03821C94AECF}"/>
    <cellStyle name="Normal 2 6 17 2 2 2 5" xfId="49450" xr:uid="{F7CE02E1-E42C-4C5A-B254-2B97B8C42B39}"/>
    <cellStyle name="Normal 2 6 17 2 2 3" xfId="12658" xr:uid="{50E2C7E6-1547-4D81-A851-1F8F592215B1}"/>
    <cellStyle name="Normal 2 6 17 2 2 3 2" xfId="33026" xr:uid="{3044FFBC-440D-412C-A0C9-58D830111BDC}"/>
    <cellStyle name="Normal 2 6 17 2 2 4" xfId="19445" xr:uid="{1EC20DB6-8B21-49BA-8404-1732A8CCC6F5}"/>
    <cellStyle name="Normal 2 6 17 2 2 4 2" xfId="39813" xr:uid="{AC391B4B-356C-40A0-926E-D33A266EA198}"/>
    <cellStyle name="Normal 2 6 17 2 2 5" xfId="26234" xr:uid="{625E3DF5-6835-4F47-ABE3-B18313CFE59D}"/>
    <cellStyle name="Normal 2 6 17 2 2 6" xfId="46602" xr:uid="{E009C697-9866-4EC3-A9AD-6F7D0F56620B}"/>
    <cellStyle name="Normal 2 6 17 2 2_Exec Drivers" xfId="8237" xr:uid="{136DBCB7-0848-4747-8F84-D70207D44933}"/>
    <cellStyle name="Normal 2 6 17 2 3" xfId="4728" xr:uid="{9F0624E4-C53A-4404-9D3F-8CE253772B90}"/>
    <cellStyle name="Normal 2 6 17 2 3 2" xfId="7576" xr:uid="{D6793AE5-F747-4CD5-9986-EBD264A94497}"/>
    <cellStyle name="Normal 2 6 17 2 3 2 2" xfId="16218" xr:uid="{47BA950B-83EF-4D5B-B1D9-B006E1BF53AC}"/>
    <cellStyle name="Normal 2 6 17 2 3 2 2 2" xfId="36586" xr:uid="{5310CB74-A956-4945-BE92-617C5E4214D1}"/>
    <cellStyle name="Normal 2 6 17 2 3 2 3" xfId="23005" xr:uid="{BA9D0071-F863-4227-A0AF-B350583D515D}"/>
    <cellStyle name="Normal 2 6 17 2 3 2 3 2" xfId="43373" xr:uid="{703841C8-04B5-4A8B-BA3A-069F99A0F188}"/>
    <cellStyle name="Normal 2 6 17 2 3 2 4" xfId="29794" xr:uid="{E31D3751-79A8-4E29-8375-3847803075EF}"/>
    <cellStyle name="Normal 2 6 17 2 3 2 5" xfId="50162" xr:uid="{F1CEC954-2661-49E4-9006-17F6B30E073D}"/>
    <cellStyle name="Normal 2 6 17 2 3 3" xfId="13370" xr:uid="{D55C1AB3-8F18-49B8-93FC-7D5772126AB9}"/>
    <cellStyle name="Normal 2 6 17 2 3 3 2" xfId="33738" xr:uid="{48BB6FBB-2540-4B3C-9D5B-1F001899E3CB}"/>
    <cellStyle name="Normal 2 6 17 2 3 4" xfId="20157" xr:uid="{DCB7F3DB-80CB-473A-8187-E13C0F2F5FBF}"/>
    <cellStyle name="Normal 2 6 17 2 3 4 2" xfId="40525" xr:uid="{AE7388B2-1A64-47E5-9495-C71C26F3AEC0}"/>
    <cellStyle name="Normal 2 6 17 2 3 5" xfId="26946" xr:uid="{B2694F36-4623-4C69-9397-5B56B983284D}"/>
    <cellStyle name="Normal 2 6 17 2 3 6" xfId="47314" xr:uid="{D6B0E248-04F1-4AC6-A2CA-133C268A49E7}"/>
    <cellStyle name="Normal 2 6 17 2 4" xfId="3250" xr:uid="{5233442F-473D-427D-87CD-BEE35E92F2E9}"/>
    <cellStyle name="Normal 2 6 17 2 4 2" xfId="6152" xr:uid="{58B77656-CFD5-4B45-8597-03C5E85F5322}"/>
    <cellStyle name="Normal 2 6 17 2 4 2 2" xfId="14794" xr:uid="{C06CD111-8C98-4860-BEE8-D2690FF156AB}"/>
    <cellStyle name="Normal 2 6 17 2 4 2 2 2" xfId="35162" xr:uid="{A7EE8583-1CD5-4E84-A116-9D14933E5656}"/>
    <cellStyle name="Normal 2 6 17 2 4 2 3" xfId="21581" xr:uid="{8AD73A73-4DDF-4657-B51A-ED32C9F3616A}"/>
    <cellStyle name="Normal 2 6 17 2 4 2 3 2" xfId="41949" xr:uid="{492D2F7B-C85D-4DD9-B995-68411BBB09D4}"/>
    <cellStyle name="Normal 2 6 17 2 4 2 4" xfId="28370" xr:uid="{650DC5DC-0040-4BF4-89D2-9F4FAD87D4A2}"/>
    <cellStyle name="Normal 2 6 17 2 4 2 5" xfId="48738" xr:uid="{A36ECA22-4464-44B8-9292-731A97A38315}"/>
    <cellStyle name="Normal 2 6 17 2 4 3" xfId="11946" xr:uid="{34C0DCC1-4731-4F15-9E28-FEFB3AEA663C}"/>
    <cellStyle name="Normal 2 6 17 2 4 3 2" xfId="32314" xr:uid="{2E028F19-2B77-4F16-8D45-08FEB9743E5D}"/>
    <cellStyle name="Normal 2 6 17 2 4 4" xfId="18733" xr:uid="{A2CC1A71-5247-4403-8FE0-50C1EF7ED641}"/>
    <cellStyle name="Normal 2 6 17 2 4 4 2" xfId="39101" xr:uid="{C53C5AFE-710A-4504-8C1F-A2ECD134A83A}"/>
    <cellStyle name="Normal 2 6 17 2 4 5" xfId="25522" xr:uid="{A0C17DFA-075F-4C2A-8C79-F423536E0BAC}"/>
    <cellStyle name="Normal 2 6 17 2 4 6" xfId="45890" xr:uid="{E0666D6D-A7B1-4F60-815C-963C21962E27}"/>
    <cellStyle name="Normal 2 6 17 2 5" xfId="5440" xr:uid="{4095BD65-4E93-492F-B2E4-3FF85A415B72}"/>
    <cellStyle name="Normal 2 6 17 2 5 2" xfId="14082" xr:uid="{15DD12E9-070B-4D24-9DD3-66938B344182}"/>
    <cellStyle name="Normal 2 6 17 2 5 2 2" xfId="34450" xr:uid="{8E61105E-0401-4E97-B6F5-58A52BE46E20}"/>
    <cellStyle name="Normal 2 6 17 2 5 3" xfId="20869" xr:uid="{921BAF53-4071-40F5-9F10-C20298F1628D}"/>
    <cellStyle name="Normal 2 6 17 2 5 3 2" xfId="41237" xr:uid="{49A9A84B-3F40-4A67-8E6A-C58F2F3E1E41}"/>
    <cellStyle name="Normal 2 6 17 2 5 4" xfId="27658" xr:uid="{3A6DDD41-ADEE-4080-8E6B-206A194B6028}"/>
    <cellStyle name="Normal 2 6 17 2 5 5" xfId="48026" xr:uid="{A2D79E68-27BF-423D-8DF2-A70AC24D26CF}"/>
    <cellStyle name="Normal 2 6 17 2 6" xfId="2501" xr:uid="{082BEB43-91A3-4BCF-9D0C-520A2B1C6579}"/>
    <cellStyle name="Normal 2 6 17 2 6 2" xfId="11234" xr:uid="{BCB95051-76C1-4E4D-A308-46473187BBA7}"/>
    <cellStyle name="Normal 2 6 17 2 6 2 2" xfId="31602" xr:uid="{3F082036-E889-4E3F-BB1D-A583CDB72CD7}"/>
    <cellStyle name="Normal 2 6 17 2 6 3" xfId="18021" xr:uid="{13E3F835-55DB-4C86-AA2C-8813D52F40D3}"/>
    <cellStyle name="Normal 2 6 17 2 6 3 2" xfId="38389" xr:uid="{E84D762C-CFE5-4A78-ADD9-926B70F0ACDF}"/>
    <cellStyle name="Normal 2 6 17 2 6 4" xfId="24810" xr:uid="{1052BFDC-9292-4FF3-B81B-A452E5679893}"/>
    <cellStyle name="Normal 2 6 17 2 6 5" xfId="45178" xr:uid="{FE64519C-7355-473D-B5F8-55CDA4FBB72E}"/>
    <cellStyle name="Normal 2 6 17 2 7" xfId="10426" xr:uid="{B5FFC781-10A2-4B73-92B6-40CA2BA0836F}"/>
    <cellStyle name="Normal 2 6 17 2 7 2" xfId="30794" xr:uid="{4C6F1B70-6905-4347-BAF5-3C5913E24CA6}"/>
    <cellStyle name="Normal 2 6 17 2 8" xfId="17213" xr:uid="{C372760F-8F6E-4950-B8EF-C6D956BA25E6}"/>
    <cellStyle name="Normal 2 6 17 2 8 2" xfId="37581" xr:uid="{CC4F03C1-1B58-4BFC-AF5E-EA2EFED67BC9}"/>
    <cellStyle name="Normal 2 6 17 2 9" xfId="24002" xr:uid="{66CDCA19-6A12-4307-B082-2394A3023084}"/>
    <cellStyle name="Normal 2 6 17 2_Exec Drivers" xfId="9711" xr:uid="{72E462EE-94E3-4AE2-892E-FA8E38A4DCC9}"/>
    <cellStyle name="Normal 2 6 17 3" xfId="3738" xr:uid="{53EB30AE-9851-4F4C-861E-1F7F35C5BF30}"/>
    <cellStyle name="Normal 2 6 17 3 2" xfId="6622" xr:uid="{5B708953-319E-4572-812B-288C2DD9AFED}"/>
    <cellStyle name="Normal 2 6 17 3 2 2" xfId="15264" xr:uid="{BE467996-0FC2-49AF-A9BB-CC892E4865A8}"/>
    <cellStyle name="Normal 2 6 17 3 2 2 2" xfId="35632" xr:uid="{915C7CD5-792C-45B7-9691-E5A842122821}"/>
    <cellStyle name="Normal 2 6 17 3 2 3" xfId="22051" xr:uid="{6A4DAED3-73B1-4DCE-BEB5-537F9391450D}"/>
    <cellStyle name="Normal 2 6 17 3 2 3 2" xfId="42419" xr:uid="{7464E258-E1B5-421E-8728-B0E15A478092}"/>
    <cellStyle name="Normal 2 6 17 3 2 4" xfId="28840" xr:uid="{C9E3F8D4-4748-4AE6-B051-596C5C33A31D}"/>
    <cellStyle name="Normal 2 6 17 3 2 5" xfId="49208" xr:uid="{95B68D6C-D04D-40E9-8DF9-7B24192DCD31}"/>
    <cellStyle name="Normal 2 6 17 3 3" xfId="12416" xr:uid="{CACAF49C-C4EF-4DD2-8140-C2C20B9C48AD}"/>
    <cellStyle name="Normal 2 6 17 3 3 2" xfId="32784" xr:uid="{1026565C-3881-4048-B210-BF5980AB5E98}"/>
    <cellStyle name="Normal 2 6 17 3 4" xfId="19203" xr:uid="{89E73EE3-9A0D-441C-9F36-9844353B9CA5}"/>
    <cellStyle name="Normal 2 6 17 3 4 2" xfId="39571" xr:uid="{9CE3D106-A0BA-466D-9F68-52486C763936}"/>
    <cellStyle name="Normal 2 6 17 3 5" xfId="25992" xr:uid="{24737282-9FAF-4E06-B4ED-89EFC66927B3}"/>
    <cellStyle name="Normal 2 6 17 3 6" xfId="46360" xr:uid="{C39AC66A-CED2-4615-B401-7A3EE84A1CDF}"/>
    <cellStyle name="Normal 2 6 17 3_Exec Drivers" xfId="9162" xr:uid="{AA6A0663-FBD9-4D88-8E92-8E963F5E3CCD}"/>
    <cellStyle name="Normal 2 6 17 4" xfId="4486" xr:uid="{E8779FCF-C870-43AE-B49C-0AF1D6374F24}"/>
    <cellStyle name="Normal 2 6 17 4 2" xfId="7334" xr:uid="{97EAEF77-BF69-4AA4-9CE6-F409C29FDA59}"/>
    <cellStyle name="Normal 2 6 17 4 2 2" xfId="15976" xr:uid="{E8FB382A-AFF9-4770-BE70-1ACCCB51A06F}"/>
    <cellStyle name="Normal 2 6 17 4 2 2 2" xfId="36344" xr:uid="{AE559D1A-A2A4-4E3D-BC04-79355A9E6A2E}"/>
    <cellStyle name="Normal 2 6 17 4 2 3" xfId="22763" xr:uid="{AF97D287-DE6F-425F-B46B-575353829632}"/>
    <cellStyle name="Normal 2 6 17 4 2 3 2" xfId="43131" xr:uid="{716C8C95-CDCA-49E3-9FCB-AC54F51C39FE}"/>
    <cellStyle name="Normal 2 6 17 4 2 4" xfId="29552" xr:uid="{4DB52EAD-3747-4812-9669-B0678E58C950}"/>
    <cellStyle name="Normal 2 6 17 4 2 5" xfId="49920" xr:uid="{89B8F72A-BB6F-4DFA-90FC-BDBAB3D40C80}"/>
    <cellStyle name="Normal 2 6 17 4 3" xfId="13128" xr:uid="{0209CE62-2176-4D3E-AAFF-8CBA73823DCD}"/>
    <cellStyle name="Normal 2 6 17 4 3 2" xfId="33496" xr:uid="{72A09BAE-190B-4818-8F86-AB89E0218E77}"/>
    <cellStyle name="Normal 2 6 17 4 4" xfId="19915" xr:uid="{A0D8C440-056B-40D9-9A17-E40F5B8245BD}"/>
    <cellStyle name="Normal 2 6 17 4 4 2" xfId="40283" xr:uid="{4CD164F4-5043-4434-9E61-ED0DC55671B1}"/>
    <cellStyle name="Normal 2 6 17 4 5" xfId="26704" xr:uid="{04B1E4BB-8E22-4443-8C96-1619FB26610D}"/>
    <cellStyle name="Normal 2 6 17 4 6" xfId="47072" xr:uid="{37CBFDE1-8B3D-4B8A-A613-7BD3292C2D58}"/>
    <cellStyle name="Normal 2 6 17 5" xfId="2990" xr:uid="{2FBE4B0C-760F-4B0A-BAD6-0E403B3E63E2}"/>
    <cellStyle name="Normal 2 6 17 5 2" xfId="5910" xr:uid="{1C8AF329-B967-421D-AD26-757B52574F5D}"/>
    <cellStyle name="Normal 2 6 17 5 2 2" xfId="14552" xr:uid="{05EC13A1-03DF-4D5C-943B-767EB445D19F}"/>
    <cellStyle name="Normal 2 6 17 5 2 2 2" xfId="34920" xr:uid="{77DF578A-E2E5-4AF7-B756-EF29175E8088}"/>
    <cellStyle name="Normal 2 6 17 5 2 3" xfId="21339" xr:uid="{CE9E8445-012D-47DB-A8CB-547E72671DFC}"/>
    <cellStyle name="Normal 2 6 17 5 2 3 2" xfId="41707" xr:uid="{E0E53E20-3C7F-4729-AC29-CF7F01F293D9}"/>
    <cellStyle name="Normal 2 6 17 5 2 4" xfId="28128" xr:uid="{D2AA6879-55B7-4081-825C-F60FF7442764}"/>
    <cellStyle name="Normal 2 6 17 5 2 5" xfId="48496" xr:uid="{6E4EB28A-F6CB-4C87-BD52-3099CC3072D1}"/>
    <cellStyle name="Normal 2 6 17 5 3" xfId="11704" xr:uid="{9F93BA12-E764-44E6-B5A0-1281B9B5E776}"/>
    <cellStyle name="Normal 2 6 17 5 3 2" xfId="32072" xr:uid="{6C35AD6C-F1BE-410E-9630-8579C2725FE3}"/>
    <cellStyle name="Normal 2 6 17 5 4" xfId="18491" xr:uid="{34A89C97-DE0C-4D94-B292-339611115987}"/>
    <cellStyle name="Normal 2 6 17 5 4 2" xfId="38859" xr:uid="{C65148F0-85F7-4E5D-A58E-31EF5F0AE6B2}"/>
    <cellStyle name="Normal 2 6 17 5 5" xfId="25280" xr:uid="{0FA436E6-BE52-458E-950A-C0E5EAF5C637}"/>
    <cellStyle name="Normal 2 6 17 5 6" xfId="45648" xr:uid="{BDC7007B-F871-45C2-9CE3-E8CF8607DF6E}"/>
    <cellStyle name="Normal 2 6 17 6" xfId="5198" xr:uid="{F23BC95B-DEFC-43B9-8535-29EA0F65BD7B}"/>
    <cellStyle name="Normal 2 6 17 6 2" xfId="13840" xr:uid="{EEBB5A44-B25F-4F52-B336-456DD0F4CA04}"/>
    <cellStyle name="Normal 2 6 17 6 2 2" xfId="34208" xr:uid="{016B9C04-7F23-4548-A61F-EFCF27176B2C}"/>
    <cellStyle name="Normal 2 6 17 6 3" xfId="20627" xr:uid="{6810F88A-D100-4F32-ABBF-2091C28DA748}"/>
    <cellStyle name="Normal 2 6 17 6 3 2" xfId="40995" xr:uid="{A3EAD32F-63FB-418B-9E5C-EBF201E46DD2}"/>
    <cellStyle name="Normal 2 6 17 6 4" xfId="27416" xr:uid="{96841D0B-8BBF-44DA-AE26-F173CA85A6E6}"/>
    <cellStyle name="Normal 2 6 17 6 5" xfId="47784" xr:uid="{9D4A6408-BE15-4570-9584-4269547ECE84}"/>
    <cellStyle name="Normal 2 6 17 7" xfId="2140" xr:uid="{518714A2-5615-4F0A-B1A3-AB6E1079C268}"/>
    <cellStyle name="Normal 2 6 17 7 2" xfId="10992" xr:uid="{16D9B3EE-B9FB-4C80-B76C-41D4933DD905}"/>
    <cellStyle name="Normal 2 6 17 7 2 2" xfId="31360" xr:uid="{38817128-DA1B-4549-8B21-80144EFB2638}"/>
    <cellStyle name="Normal 2 6 17 7 3" xfId="17779" xr:uid="{3254B1A4-85E4-4957-9F4A-1EF931FB52D4}"/>
    <cellStyle name="Normal 2 6 17 7 3 2" xfId="38147" xr:uid="{C08F9CB9-B431-461C-BCF1-9FC173FF9E1A}"/>
    <cellStyle name="Normal 2 6 17 7 4" xfId="24568" xr:uid="{B5F4AD53-46BC-4838-838D-B6680036A0B4}"/>
    <cellStyle name="Normal 2 6 17 7 5" xfId="44936" xr:uid="{C52F15B8-24D6-44DB-8EE2-C993AA626E4E}"/>
    <cellStyle name="Normal 2 6 17 8" xfId="9842" xr:uid="{15B9571C-3849-4DC4-8353-15F2BF7F2C7E}"/>
    <cellStyle name="Normal 2 6 17 8 2" xfId="30210" xr:uid="{ECF52C71-C3DB-4755-B1C2-91DEE8BF2F24}"/>
    <cellStyle name="Normal 2 6 17 9" xfId="16630" xr:uid="{58A6534F-4A33-473F-A3B9-1E655E4404E1}"/>
    <cellStyle name="Normal 2 6 17 9 2" xfId="36998" xr:uid="{07D3F110-4B99-4DD0-B697-DF21B0BD59BD}"/>
    <cellStyle name="Normal 2 6 17_Exec Drivers" xfId="8872" xr:uid="{ED133CCD-5206-443C-80D1-AEF848928E42}"/>
    <cellStyle name="Normal 2 6 18" xfId="266" xr:uid="{4636317E-410E-44F0-9B07-241EC724B3EE}"/>
    <cellStyle name="Normal 2 6 18 10" xfId="23426" xr:uid="{2121A3C8-4CE0-440E-B5AC-1F05CF0AE829}"/>
    <cellStyle name="Normal 2 6 18 11" xfId="43794" xr:uid="{6DF3782B-3D8F-44B6-89BA-0DB90F38FC64}"/>
    <cellStyle name="Normal 2 6 18 2" xfId="1517" xr:uid="{FFE9026F-B52D-43D3-8B12-99644B90F7D3}"/>
    <cellStyle name="Normal 2 6 18 2 10" xfId="44377" xr:uid="{AC8F05AE-2784-4352-BB5C-18F49D03A707}"/>
    <cellStyle name="Normal 2 6 18 2 2" xfId="3985" xr:uid="{BB6FCCD2-5A39-4B12-BB3E-01C42924B30E}"/>
    <cellStyle name="Normal 2 6 18 2 2 2" xfId="6857" xr:uid="{ABFB4989-01BE-4BCD-A407-E7B08BE779EB}"/>
    <cellStyle name="Normal 2 6 18 2 2 2 2" xfId="15499" xr:uid="{99F8EF59-E12E-4527-AC82-D319666564B5}"/>
    <cellStyle name="Normal 2 6 18 2 2 2 2 2" xfId="35867" xr:uid="{6120C63B-924F-4EF7-8008-9E61D344C9FC}"/>
    <cellStyle name="Normal 2 6 18 2 2 2 3" xfId="22286" xr:uid="{97DE9E18-8D99-45FD-90D9-903CC81F8BC5}"/>
    <cellStyle name="Normal 2 6 18 2 2 2 3 2" xfId="42654" xr:uid="{2A33D21E-0C27-41F6-8C27-626F927152BF}"/>
    <cellStyle name="Normal 2 6 18 2 2 2 4" xfId="29075" xr:uid="{6CC743FA-2CE7-462C-A3E0-F4EECFFF1E4D}"/>
    <cellStyle name="Normal 2 6 18 2 2 2 5" xfId="49443" xr:uid="{C07A1D0E-957C-45F5-B4A3-ECFCD4625794}"/>
    <cellStyle name="Normal 2 6 18 2 2 3" xfId="12651" xr:uid="{FE478F75-170D-4998-9560-D9351A63669C}"/>
    <cellStyle name="Normal 2 6 18 2 2 3 2" xfId="33019" xr:uid="{EE8666C3-865D-4366-A7FB-CFD645A45573}"/>
    <cellStyle name="Normal 2 6 18 2 2 4" xfId="19438" xr:uid="{06BCAAF1-0B18-485B-905A-6ED2A366E3DE}"/>
    <cellStyle name="Normal 2 6 18 2 2 4 2" xfId="39806" xr:uid="{733B0ACC-700E-48F2-9BD0-4B19CFFF93CB}"/>
    <cellStyle name="Normal 2 6 18 2 2 5" xfId="26227" xr:uid="{48C9294E-C30F-4424-A45B-0B1FE36C239D}"/>
    <cellStyle name="Normal 2 6 18 2 2 6" xfId="46595" xr:uid="{906E603D-F52A-4B52-A58D-D7236FA7A0DF}"/>
    <cellStyle name="Normal 2 6 18 2 2_Exec Drivers" xfId="2292" xr:uid="{702B3825-DA93-479E-A3EA-9C16EF9B84F8}"/>
    <cellStyle name="Normal 2 6 18 2 3" xfId="4721" xr:uid="{2F54CD2D-E9DD-4124-B76A-C0B8446B57A2}"/>
    <cellStyle name="Normal 2 6 18 2 3 2" xfId="7569" xr:uid="{BAF3CE4E-7094-49BF-8552-398B63F4D221}"/>
    <cellStyle name="Normal 2 6 18 2 3 2 2" xfId="16211" xr:uid="{8FEBE2EB-5439-4ED1-A8D9-A1EE4C808902}"/>
    <cellStyle name="Normal 2 6 18 2 3 2 2 2" xfId="36579" xr:uid="{31F88896-3AF8-45BA-8700-04F433015A0B}"/>
    <cellStyle name="Normal 2 6 18 2 3 2 3" xfId="22998" xr:uid="{F90957ED-2831-40B1-9751-9DE6C113EFF2}"/>
    <cellStyle name="Normal 2 6 18 2 3 2 3 2" xfId="43366" xr:uid="{46AEC0AF-91F7-491C-B8D0-8A6EB439DEE4}"/>
    <cellStyle name="Normal 2 6 18 2 3 2 4" xfId="29787" xr:uid="{0CB3D0C1-D7AE-4B21-9B2E-D89F12BCF59B}"/>
    <cellStyle name="Normal 2 6 18 2 3 2 5" xfId="50155" xr:uid="{BE22D027-C379-4568-81E2-AE69D674B5EF}"/>
    <cellStyle name="Normal 2 6 18 2 3 3" xfId="13363" xr:uid="{3C3F7722-1F72-4D49-8024-3C2C3574EF6A}"/>
    <cellStyle name="Normal 2 6 18 2 3 3 2" xfId="33731" xr:uid="{0C8FBF5F-2B8A-466F-85E2-7EA13C0F5523}"/>
    <cellStyle name="Normal 2 6 18 2 3 4" xfId="20150" xr:uid="{1028CE1A-CAD8-4FB2-9C8C-0713B98E62F6}"/>
    <cellStyle name="Normal 2 6 18 2 3 4 2" xfId="40518" xr:uid="{6A029997-8473-405E-9CF4-16AE61BE13E1}"/>
    <cellStyle name="Normal 2 6 18 2 3 5" xfId="26939" xr:uid="{AF512C01-ED9F-40BD-B2BA-92D2608BB647}"/>
    <cellStyle name="Normal 2 6 18 2 3 6" xfId="47307" xr:uid="{B244885F-A87C-4167-9EFE-DB2DABD251EA}"/>
    <cellStyle name="Normal 2 6 18 2 4" xfId="3237" xr:uid="{A9F25735-BADE-492F-AF72-0F5D0BA78269}"/>
    <cellStyle name="Normal 2 6 18 2 4 2" xfId="6145" xr:uid="{71857A03-AA65-4C2A-AAF7-194069A64956}"/>
    <cellStyle name="Normal 2 6 18 2 4 2 2" xfId="14787" xr:uid="{C12C3982-620A-4E64-AB5B-90830ED92127}"/>
    <cellStyle name="Normal 2 6 18 2 4 2 2 2" xfId="35155" xr:uid="{3DF7AB92-062B-4C1B-9C03-B520046EE7CB}"/>
    <cellStyle name="Normal 2 6 18 2 4 2 3" xfId="21574" xr:uid="{A03421F8-425F-401F-8C8E-69EAB9AD0D96}"/>
    <cellStyle name="Normal 2 6 18 2 4 2 3 2" xfId="41942" xr:uid="{B3AAD7F7-2704-4785-9A75-06E4C1F97A1E}"/>
    <cellStyle name="Normal 2 6 18 2 4 2 4" xfId="28363" xr:uid="{38085963-EE3B-4520-B4C2-D9199EEEB590}"/>
    <cellStyle name="Normal 2 6 18 2 4 2 5" xfId="48731" xr:uid="{88EC193B-53C2-484C-8978-059D18B052C6}"/>
    <cellStyle name="Normal 2 6 18 2 4 3" xfId="11939" xr:uid="{060B8026-5DDC-464E-8FC3-ECB97653AEA6}"/>
    <cellStyle name="Normal 2 6 18 2 4 3 2" xfId="32307" xr:uid="{C460415C-5704-48A0-B314-62740AE5E182}"/>
    <cellStyle name="Normal 2 6 18 2 4 4" xfId="18726" xr:uid="{B5BF161C-D458-44B6-932A-2353D1691B65}"/>
    <cellStyle name="Normal 2 6 18 2 4 4 2" xfId="39094" xr:uid="{18DB9CCC-6713-441E-AABA-FCC7BF53B549}"/>
    <cellStyle name="Normal 2 6 18 2 4 5" xfId="25515" xr:uid="{0FC5E13B-928F-4C42-80D3-D5DAB0EEC270}"/>
    <cellStyle name="Normal 2 6 18 2 4 6" xfId="45883" xr:uid="{89E5BD07-206A-48EE-AD09-F1C60197CD3E}"/>
    <cellStyle name="Normal 2 6 18 2 5" xfId="5433" xr:uid="{30D6FED8-8C41-4C8B-8D5A-737B28F5E1B5}"/>
    <cellStyle name="Normal 2 6 18 2 5 2" xfId="14075" xr:uid="{0B695D09-A629-4D07-805B-F9C7EABCE8C2}"/>
    <cellStyle name="Normal 2 6 18 2 5 2 2" xfId="34443" xr:uid="{0DB0AA53-7077-4335-9E75-FB521B58A72A}"/>
    <cellStyle name="Normal 2 6 18 2 5 3" xfId="20862" xr:uid="{BCC9C643-AEAC-4C58-A439-78F666493B69}"/>
    <cellStyle name="Normal 2 6 18 2 5 3 2" xfId="41230" xr:uid="{1F02202B-4728-4B55-BDEC-12C853EDD252}"/>
    <cellStyle name="Normal 2 6 18 2 5 4" xfId="27651" xr:uid="{7AD5C317-5321-48CA-81C0-ACA611F6F136}"/>
    <cellStyle name="Normal 2 6 18 2 5 5" xfId="48019" xr:uid="{2EA219FD-20C2-4EBE-8019-9070688F94CE}"/>
    <cellStyle name="Normal 2 6 18 2 6" xfId="2488" xr:uid="{18CE0B70-5388-4BDC-B201-8B58556E6036}"/>
    <cellStyle name="Normal 2 6 18 2 6 2" xfId="11227" xr:uid="{A729F722-2342-4C00-8E0B-FD5C2163E49F}"/>
    <cellStyle name="Normal 2 6 18 2 6 2 2" xfId="31595" xr:uid="{1CAA4830-3328-4528-8F18-2DABF061E59A}"/>
    <cellStyle name="Normal 2 6 18 2 6 3" xfId="18014" xr:uid="{B1DE5F89-0D7B-4A85-8FB0-BBB3F7968E95}"/>
    <cellStyle name="Normal 2 6 18 2 6 3 2" xfId="38382" xr:uid="{A4A36A7F-F66F-4E34-923C-744CADA5E654}"/>
    <cellStyle name="Normal 2 6 18 2 6 4" xfId="24803" xr:uid="{345A866C-8B5D-44F2-9F68-BFF2299D8A5C}"/>
    <cellStyle name="Normal 2 6 18 2 6 5" xfId="45171" xr:uid="{DDBFB14C-E317-4110-AB31-0B30793D9378}"/>
    <cellStyle name="Normal 2 6 18 2 7" xfId="10433" xr:uid="{5100D19D-9389-4A76-9E2C-5FD7D1FBF718}"/>
    <cellStyle name="Normal 2 6 18 2 7 2" xfId="30801" xr:uid="{34D93847-8E24-4489-A723-4F917F72ED11}"/>
    <cellStyle name="Normal 2 6 18 2 8" xfId="17220" xr:uid="{4E57AA35-7994-419E-BBE7-4DAF37AE9141}"/>
    <cellStyle name="Normal 2 6 18 2 8 2" xfId="37588" xr:uid="{A383153B-08CE-44D1-8184-DF9EDBA55D32}"/>
    <cellStyle name="Normal 2 6 18 2 9" xfId="24009" xr:uid="{CDE855C0-1F2F-40DA-982A-03332E0DA9B9}"/>
    <cellStyle name="Normal 2 6 18 2_Exec Drivers" xfId="8328" xr:uid="{D080E95D-AB44-47E9-A0BC-8690A7F72D43}"/>
    <cellStyle name="Normal 2 6 18 3" xfId="3739" xr:uid="{67BCB082-98DD-4673-B44D-4CC3A36CC4FB}"/>
    <cellStyle name="Normal 2 6 18 3 2" xfId="6623" xr:uid="{1E96C49A-7D84-4DA8-B5A5-6A3F643701EF}"/>
    <cellStyle name="Normal 2 6 18 3 2 2" xfId="15265" xr:uid="{A18B9696-A7D9-4DFD-AE65-86A4ED459106}"/>
    <cellStyle name="Normal 2 6 18 3 2 2 2" xfId="35633" xr:uid="{8C015B06-6218-4519-8C3A-B45B75F5B929}"/>
    <cellStyle name="Normal 2 6 18 3 2 3" xfId="22052" xr:uid="{45AFF77A-01DE-4950-8120-3C9786787894}"/>
    <cellStyle name="Normal 2 6 18 3 2 3 2" xfId="42420" xr:uid="{55CE041A-CC16-4706-80BA-754283CB90FE}"/>
    <cellStyle name="Normal 2 6 18 3 2 4" xfId="28841" xr:uid="{4CEA44B0-26D3-4C9C-8E95-21BF31B7F350}"/>
    <cellStyle name="Normal 2 6 18 3 2 5" xfId="49209" xr:uid="{49FDC305-6495-4088-AFB8-64E1F3B0D870}"/>
    <cellStyle name="Normal 2 6 18 3 3" xfId="12417" xr:uid="{1EAFAA58-194D-4CB9-AF88-A24AF407DA60}"/>
    <cellStyle name="Normal 2 6 18 3 3 2" xfId="32785" xr:uid="{82E3CC35-5A15-4E82-856F-6F9A7D44CA8A}"/>
    <cellStyle name="Normal 2 6 18 3 4" xfId="19204" xr:uid="{57A6C4F6-4C83-4E77-8231-B4049217EB72}"/>
    <cellStyle name="Normal 2 6 18 3 4 2" xfId="39572" xr:uid="{71CE0013-5521-4033-B5E2-0ECE32092E8B}"/>
    <cellStyle name="Normal 2 6 18 3 5" xfId="25993" xr:uid="{B14E1C81-6667-4CD2-83B0-3880441AEB5D}"/>
    <cellStyle name="Normal 2 6 18 3 6" xfId="46361" xr:uid="{B1AE6A15-EA24-45C0-92BF-CFC32C5B287B}"/>
    <cellStyle name="Normal 2 6 18 3_Exec Drivers" xfId="9314" xr:uid="{1CF4C219-D2E2-408E-9013-38AA14F54A1E}"/>
    <cellStyle name="Normal 2 6 18 4" xfId="4487" xr:uid="{BE0D87C7-32BD-4DC5-9347-4E6E36C30320}"/>
    <cellStyle name="Normal 2 6 18 4 2" xfId="7335" xr:uid="{9BA1DC84-2CEF-49EF-9A17-4DAD64E0CC52}"/>
    <cellStyle name="Normal 2 6 18 4 2 2" xfId="15977" xr:uid="{B698F6E4-028B-4929-AEC3-CA8886EB4847}"/>
    <cellStyle name="Normal 2 6 18 4 2 2 2" xfId="36345" xr:uid="{60EE5C14-E0C5-4AD8-B6DF-8819CA27FB2C}"/>
    <cellStyle name="Normal 2 6 18 4 2 3" xfId="22764" xr:uid="{DA878DFA-A464-4E3C-8356-1653BA155322}"/>
    <cellStyle name="Normal 2 6 18 4 2 3 2" xfId="43132" xr:uid="{DF4F7357-6A05-409B-A6C1-318961E0932A}"/>
    <cellStyle name="Normal 2 6 18 4 2 4" xfId="29553" xr:uid="{CAD22EA5-A6F8-4BE0-A575-0F04D7FE211C}"/>
    <cellStyle name="Normal 2 6 18 4 2 5" xfId="49921" xr:uid="{82CA4030-BB2B-4EE6-BD5E-E58626BD731B}"/>
    <cellStyle name="Normal 2 6 18 4 3" xfId="13129" xr:uid="{553C416B-5111-4C7C-89CC-3F97FE7B5BF6}"/>
    <cellStyle name="Normal 2 6 18 4 3 2" xfId="33497" xr:uid="{78973F11-5CB6-494E-BE3A-A1C9F156B77D}"/>
    <cellStyle name="Normal 2 6 18 4 4" xfId="19916" xr:uid="{370A51D8-70E1-4AFA-98A5-27EE037AFF47}"/>
    <cellStyle name="Normal 2 6 18 4 4 2" xfId="40284" xr:uid="{B9EF278B-5E24-4369-98C3-DFB79A99AD8B}"/>
    <cellStyle name="Normal 2 6 18 4 5" xfId="26705" xr:uid="{81DC569E-F2B6-4AAE-BE81-C48E0BEB9514}"/>
    <cellStyle name="Normal 2 6 18 4 6" xfId="47073" xr:uid="{8E9961CE-BC0E-4B04-9984-29531BB2BC0C}"/>
    <cellStyle name="Normal 2 6 18 5" xfId="2991" xr:uid="{59B8BCC3-CB63-4094-B380-0DDB48C09CD5}"/>
    <cellStyle name="Normal 2 6 18 5 2" xfId="5911" xr:uid="{9D03358A-47EF-4F00-9417-3F6DF23F0A87}"/>
    <cellStyle name="Normal 2 6 18 5 2 2" xfId="14553" xr:uid="{665D4E2E-6E0B-47C3-90CD-B7D364C3AF6A}"/>
    <cellStyle name="Normal 2 6 18 5 2 2 2" xfId="34921" xr:uid="{EAA1AFB4-36E9-4290-8C53-C46308979E9B}"/>
    <cellStyle name="Normal 2 6 18 5 2 3" xfId="21340" xr:uid="{3969433B-2FB2-4599-ADB0-FBE635026961}"/>
    <cellStyle name="Normal 2 6 18 5 2 3 2" xfId="41708" xr:uid="{ECC1FAEE-5244-44C7-A351-320099E1A3AF}"/>
    <cellStyle name="Normal 2 6 18 5 2 4" xfId="28129" xr:uid="{EE90993B-7985-4F3C-A8D5-C9373F4747E3}"/>
    <cellStyle name="Normal 2 6 18 5 2 5" xfId="48497" xr:uid="{218FA3FD-A936-4B8F-A5DA-327554A8375D}"/>
    <cellStyle name="Normal 2 6 18 5 3" xfId="11705" xr:uid="{BE04970F-EE14-4C5C-8849-278EFAC79BE7}"/>
    <cellStyle name="Normal 2 6 18 5 3 2" xfId="32073" xr:uid="{2C05C47C-CB33-4A52-9011-7A2DA74353EF}"/>
    <cellStyle name="Normal 2 6 18 5 4" xfId="18492" xr:uid="{C04C4F24-11B2-4B19-94B9-69A70D39D17C}"/>
    <cellStyle name="Normal 2 6 18 5 4 2" xfId="38860" xr:uid="{7A78F531-2CC8-4FE7-828F-643A4F67766C}"/>
    <cellStyle name="Normal 2 6 18 5 5" xfId="25281" xr:uid="{FDB4C870-FCF0-4934-BC94-048304DA4E6A}"/>
    <cellStyle name="Normal 2 6 18 5 6" xfId="45649" xr:uid="{65828591-929E-40C9-98F4-496AA97478B4}"/>
    <cellStyle name="Normal 2 6 18 6" xfId="5199" xr:uid="{AF21ADE1-8C98-4C4C-A1BC-E49491C17673}"/>
    <cellStyle name="Normal 2 6 18 6 2" xfId="13841" xr:uid="{20C478E9-1359-4BF7-BBF5-444D349FEB3D}"/>
    <cellStyle name="Normal 2 6 18 6 2 2" xfId="34209" xr:uid="{3454B592-CFB3-40C2-98E7-D2C643DCD838}"/>
    <cellStyle name="Normal 2 6 18 6 3" xfId="20628" xr:uid="{7DF55CED-BE48-49C3-8DF2-CA0BC1C2A494}"/>
    <cellStyle name="Normal 2 6 18 6 3 2" xfId="40996" xr:uid="{A0C7EA8A-1902-4793-9BBD-542B091FCE39}"/>
    <cellStyle name="Normal 2 6 18 6 4" xfId="27417" xr:uid="{B72718A3-EECB-463F-8861-897C69AF78D3}"/>
    <cellStyle name="Normal 2 6 18 6 5" xfId="47785" xr:uid="{1863417D-EE07-4434-BE15-307A537259BD}"/>
    <cellStyle name="Normal 2 6 18 7" xfId="2141" xr:uid="{13DA23A7-30C2-4510-87AB-15B75D1111DC}"/>
    <cellStyle name="Normal 2 6 18 7 2" xfId="10993" xr:uid="{65BC504D-0CAF-4AA2-9C86-BDB72BFAF11C}"/>
    <cellStyle name="Normal 2 6 18 7 2 2" xfId="31361" xr:uid="{DEA4CD4B-1DE7-447F-B50B-3021E6488261}"/>
    <cellStyle name="Normal 2 6 18 7 3" xfId="17780" xr:uid="{506A234C-D2E2-40F5-9AE0-B4D27B96D52D}"/>
    <cellStyle name="Normal 2 6 18 7 3 2" xfId="38148" xr:uid="{AA7A1AC6-5AE2-4B49-951A-AE52A6ED86D4}"/>
    <cellStyle name="Normal 2 6 18 7 4" xfId="24569" xr:uid="{D1C260C8-CC23-4F55-8D2A-7B2FF6C53008}"/>
    <cellStyle name="Normal 2 6 18 7 5" xfId="44937" xr:uid="{55E69334-C909-4E9E-8130-D07C60A78E24}"/>
    <cellStyle name="Normal 2 6 18 8" xfId="9849" xr:uid="{5A22D388-0AC2-47D6-8559-3FCB4388F20A}"/>
    <cellStyle name="Normal 2 6 18 8 2" xfId="30217" xr:uid="{E382545A-9D8A-4A65-9163-4A1ACA432989}"/>
    <cellStyle name="Normal 2 6 18 9" xfId="16637" xr:uid="{F617DE91-E06F-473A-81EB-8345F1A403EC}"/>
    <cellStyle name="Normal 2 6 18 9 2" xfId="37005" xr:uid="{025269E6-E6AC-426E-A814-D5443738F791}"/>
    <cellStyle name="Normal 2 6 18_Exec Drivers" xfId="8803" xr:uid="{E58AA8AD-C420-494A-8C4C-F747216894FE}"/>
    <cellStyle name="Normal 2 6 19" xfId="279" xr:uid="{F7FC9164-9222-475A-93A3-90253D0317CC}"/>
    <cellStyle name="Normal 2 6 19 10" xfId="23433" xr:uid="{02C81AE6-0ADB-4360-899C-6F0972BA2525}"/>
    <cellStyle name="Normal 2 6 19 11" xfId="43801" xr:uid="{1E856C26-F0DA-4FCC-A6E9-9C4490011634}"/>
    <cellStyle name="Normal 2 6 19 2" xfId="1524" xr:uid="{236FC9B2-CBC5-4BB8-98C2-E0C13632B247}"/>
    <cellStyle name="Normal 2 6 19 2 10" xfId="44384" xr:uid="{5DAE6B45-37C1-4BA7-84FE-F444510C864A}"/>
    <cellStyle name="Normal 2 6 19 2 2" xfId="3978" xr:uid="{43644EF0-D481-4E75-8921-3DF9A3223407}"/>
    <cellStyle name="Normal 2 6 19 2 2 2" xfId="6850" xr:uid="{D56D0090-DE54-4125-9523-7F6B1BE3AE63}"/>
    <cellStyle name="Normal 2 6 19 2 2 2 2" xfId="15492" xr:uid="{58CFD012-F109-40DC-803B-AC8C39AEF884}"/>
    <cellStyle name="Normal 2 6 19 2 2 2 2 2" xfId="35860" xr:uid="{F23392AF-3E62-4EA1-9175-4B7FF160379C}"/>
    <cellStyle name="Normal 2 6 19 2 2 2 3" xfId="22279" xr:uid="{AE672F55-11FB-4075-8384-03915A1FF7E7}"/>
    <cellStyle name="Normal 2 6 19 2 2 2 3 2" xfId="42647" xr:uid="{823044A1-E1F3-4B0D-85DD-37014D937B91}"/>
    <cellStyle name="Normal 2 6 19 2 2 2 4" xfId="29068" xr:uid="{59B4D6BB-5237-4A9D-A6A4-1D6608EDB77E}"/>
    <cellStyle name="Normal 2 6 19 2 2 2 5" xfId="49436" xr:uid="{F5EF9591-1872-424D-8BAB-CCCA193AD53D}"/>
    <cellStyle name="Normal 2 6 19 2 2 3" xfId="12644" xr:uid="{BB3B53B4-E292-4D41-AE52-A5202D5FB6C1}"/>
    <cellStyle name="Normal 2 6 19 2 2 3 2" xfId="33012" xr:uid="{6DBF25C0-B757-4CB0-ADEC-6845AA2269CE}"/>
    <cellStyle name="Normal 2 6 19 2 2 4" xfId="19431" xr:uid="{F2E8C789-37A4-4727-A7ED-C0AA46E4104D}"/>
    <cellStyle name="Normal 2 6 19 2 2 4 2" xfId="39799" xr:uid="{4E996F90-E0ED-46D0-8BCA-5E5FC0F43669}"/>
    <cellStyle name="Normal 2 6 19 2 2 5" xfId="26220" xr:uid="{A11AADA3-C358-49DB-A30C-4A494A1BFDA1}"/>
    <cellStyle name="Normal 2 6 19 2 2 6" xfId="46588" xr:uid="{F785D438-E324-4AAC-B308-CEC24DF587F1}"/>
    <cellStyle name="Normal 2 6 19 2 2_Exec Drivers" xfId="2376" xr:uid="{7AD897A5-9F12-4028-B82A-AA30857081B1}"/>
    <cellStyle name="Normal 2 6 19 2 3" xfId="4714" xr:uid="{277F3A6C-4C2C-4533-A3E7-3084AE258536}"/>
    <cellStyle name="Normal 2 6 19 2 3 2" xfId="7562" xr:uid="{3B7AA161-ABD7-4717-BB63-594FDE2B7D3A}"/>
    <cellStyle name="Normal 2 6 19 2 3 2 2" xfId="16204" xr:uid="{AAB59F34-0BF3-433A-AC2D-995AF6E1C1AD}"/>
    <cellStyle name="Normal 2 6 19 2 3 2 2 2" xfId="36572" xr:uid="{76F1DA27-670E-4AD4-85E4-D4B1278C86DC}"/>
    <cellStyle name="Normal 2 6 19 2 3 2 3" xfId="22991" xr:uid="{DB658040-4393-4068-999E-04866F39DBC1}"/>
    <cellStyle name="Normal 2 6 19 2 3 2 3 2" xfId="43359" xr:uid="{BA854D95-E89A-4251-881D-EAC322DD5CAF}"/>
    <cellStyle name="Normal 2 6 19 2 3 2 4" xfId="29780" xr:uid="{7162002B-0271-4AB1-8125-99B14207AA3C}"/>
    <cellStyle name="Normal 2 6 19 2 3 2 5" xfId="50148" xr:uid="{9874F1DF-C4E3-4397-B9AE-AA90701B766A}"/>
    <cellStyle name="Normal 2 6 19 2 3 3" xfId="13356" xr:uid="{79CB4D58-589F-4B71-811E-C88D61889941}"/>
    <cellStyle name="Normal 2 6 19 2 3 3 2" xfId="33724" xr:uid="{74575C74-C10D-4789-9ECD-D9C3572A2268}"/>
    <cellStyle name="Normal 2 6 19 2 3 4" xfId="20143" xr:uid="{C9B2E142-03C1-4C08-A1E2-8A6E582FA623}"/>
    <cellStyle name="Normal 2 6 19 2 3 4 2" xfId="40511" xr:uid="{F50228D4-F1BA-4042-916E-ED6E6ED334CD}"/>
    <cellStyle name="Normal 2 6 19 2 3 5" xfId="26932" xr:uid="{211F9992-4F33-43D4-BD26-08CAA9FE5018}"/>
    <cellStyle name="Normal 2 6 19 2 3 6" xfId="47300" xr:uid="{6578F3B7-4240-4E52-ABB8-202489573E5C}"/>
    <cellStyle name="Normal 2 6 19 2 4" xfId="3230" xr:uid="{3B3F1659-542D-447D-9844-2B3FCE8CF98F}"/>
    <cellStyle name="Normal 2 6 19 2 4 2" xfId="6138" xr:uid="{A5A8EC46-29E1-4348-8C2B-0A76F8024A35}"/>
    <cellStyle name="Normal 2 6 19 2 4 2 2" xfId="14780" xr:uid="{E613A9D2-C8AC-43BE-B598-3207BC6E412A}"/>
    <cellStyle name="Normal 2 6 19 2 4 2 2 2" xfId="35148" xr:uid="{0FAE048C-B5C3-463F-A2D1-FC1321DB4A4D}"/>
    <cellStyle name="Normal 2 6 19 2 4 2 3" xfId="21567" xr:uid="{70A80689-EA3D-4DEB-8810-9E4BBFDC49E5}"/>
    <cellStyle name="Normal 2 6 19 2 4 2 3 2" xfId="41935" xr:uid="{C1A85FFB-9AF7-4C4E-8051-5D9981B58FE6}"/>
    <cellStyle name="Normal 2 6 19 2 4 2 4" xfId="28356" xr:uid="{375426D4-40A1-4B94-BBB5-71C541D484DC}"/>
    <cellStyle name="Normal 2 6 19 2 4 2 5" xfId="48724" xr:uid="{7B0FC5B9-C724-4EC9-A2CB-274B359428D2}"/>
    <cellStyle name="Normal 2 6 19 2 4 3" xfId="11932" xr:uid="{72187C39-8D5B-453E-86C1-93021EA110FC}"/>
    <cellStyle name="Normal 2 6 19 2 4 3 2" xfId="32300" xr:uid="{01D037E0-84AA-4A8C-AC1F-AD1CC80E1714}"/>
    <cellStyle name="Normal 2 6 19 2 4 4" xfId="18719" xr:uid="{50F6E5EF-8BEB-4026-B963-31890F22C9B3}"/>
    <cellStyle name="Normal 2 6 19 2 4 4 2" xfId="39087" xr:uid="{C13A51C4-F946-4EB8-B5EA-0A7268D37A52}"/>
    <cellStyle name="Normal 2 6 19 2 4 5" xfId="25508" xr:uid="{017A80C2-A87F-423B-90AE-839231A66EA6}"/>
    <cellStyle name="Normal 2 6 19 2 4 6" xfId="45876" xr:uid="{1C9948C4-BA01-4069-8801-5CEF83151F41}"/>
    <cellStyle name="Normal 2 6 19 2 5" xfId="5426" xr:uid="{359B5958-321D-4AD9-A32A-B2BC358A2E9B}"/>
    <cellStyle name="Normal 2 6 19 2 5 2" xfId="14068" xr:uid="{D612D5C8-5D12-4A04-AE4B-9344BF5720E3}"/>
    <cellStyle name="Normal 2 6 19 2 5 2 2" xfId="34436" xr:uid="{E63B461F-4A0E-4A1F-8818-8ECD35AB14C0}"/>
    <cellStyle name="Normal 2 6 19 2 5 3" xfId="20855" xr:uid="{4EB0EEDB-F1EC-425B-9C75-71A20DA6FFC2}"/>
    <cellStyle name="Normal 2 6 19 2 5 3 2" xfId="41223" xr:uid="{D123AEA5-F640-4D16-9793-F9A4222E48E5}"/>
    <cellStyle name="Normal 2 6 19 2 5 4" xfId="27644" xr:uid="{73853703-D5FB-46B0-8A60-D5B586860FA1}"/>
    <cellStyle name="Normal 2 6 19 2 5 5" xfId="48012" xr:uid="{1A2CDD50-75E6-4872-ADCA-D785D90BB7AE}"/>
    <cellStyle name="Normal 2 6 19 2 6" xfId="2481" xr:uid="{B4ECB463-1E10-4DB8-9E7C-78CE8F6528FC}"/>
    <cellStyle name="Normal 2 6 19 2 6 2" xfId="11220" xr:uid="{18253D7D-82D3-466C-B435-BAB5225568D8}"/>
    <cellStyle name="Normal 2 6 19 2 6 2 2" xfId="31588" xr:uid="{A95ADC07-3A4A-4B69-A8A5-5B09C3FBDA4F}"/>
    <cellStyle name="Normal 2 6 19 2 6 3" xfId="18007" xr:uid="{F7679E17-52A4-40D6-8052-11B5CBF64C40}"/>
    <cellStyle name="Normal 2 6 19 2 6 3 2" xfId="38375" xr:uid="{CCFB3E76-2D47-491B-B592-32BBA4D2D8A0}"/>
    <cellStyle name="Normal 2 6 19 2 6 4" xfId="24796" xr:uid="{6419F7E1-4657-4683-A9E2-4EDB4C9BAF66}"/>
    <cellStyle name="Normal 2 6 19 2 6 5" xfId="45164" xr:uid="{24B5AE16-48A1-4F4C-8BDF-257A96D44F55}"/>
    <cellStyle name="Normal 2 6 19 2 7" xfId="10440" xr:uid="{9BC7FA88-4C9A-48F5-9B50-E6BB51A94AF3}"/>
    <cellStyle name="Normal 2 6 19 2 7 2" xfId="30808" xr:uid="{7A0E43D4-9AA0-443B-9D71-C25D29429D34}"/>
    <cellStyle name="Normal 2 6 19 2 8" xfId="17227" xr:uid="{5D928D66-D219-4633-917B-01694969D43C}"/>
    <cellStyle name="Normal 2 6 19 2 8 2" xfId="37595" xr:uid="{33FD4DB3-C090-4814-A562-B2AE317F4008}"/>
    <cellStyle name="Normal 2 6 19 2 9" xfId="24016" xr:uid="{40C5E47B-F5C2-41E5-B00A-173D3BEA5E10}"/>
    <cellStyle name="Normal 2 6 19 2_Exec Drivers" xfId="9232" xr:uid="{F85CCB6F-9F2F-44C5-AE59-50E654CE2999}"/>
    <cellStyle name="Normal 2 6 19 3" xfId="3740" xr:uid="{5DA9D6E2-8999-4C4F-9BFC-F2A4B75BFF43}"/>
    <cellStyle name="Normal 2 6 19 3 2" xfId="6624" xr:uid="{6B0305C0-6188-4F22-A40A-83EDC3224278}"/>
    <cellStyle name="Normal 2 6 19 3 2 2" xfId="15266" xr:uid="{21B5E91D-4DA5-4191-9121-9A182F1302FB}"/>
    <cellStyle name="Normal 2 6 19 3 2 2 2" xfId="35634" xr:uid="{C6D32F32-EA84-4D5A-A773-34B979D1036A}"/>
    <cellStyle name="Normal 2 6 19 3 2 3" xfId="22053" xr:uid="{7DD3FBB4-ADE1-490D-AC94-ADC2287D583D}"/>
    <cellStyle name="Normal 2 6 19 3 2 3 2" xfId="42421" xr:uid="{E385FE70-D8AF-4168-9428-98783F20D12B}"/>
    <cellStyle name="Normal 2 6 19 3 2 4" xfId="28842" xr:uid="{9544AF4A-80BD-491C-9408-A5ED9E9F947F}"/>
    <cellStyle name="Normal 2 6 19 3 2 5" xfId="49210" xr:uid="{7D4FA441-672B-4748-8B70-BABC0B4151DB}"/>
    <cellStyle name="Normal 2 6 19 3 3" xfId="12418" xr:uid="{86253C38-4FBF-4CB8-ACD9-BAECDF407962}"/>
    <cellStyle name="Normal 2 6 19 3 3 2" xfId="32786" xr:uid="{C9DB2094-4C75-4AEA-B793-F8DD007FE4E4}"/>
    <cellStyle name="Normal 2 6 19 3 4" xfId="19205" xr:uid="{C78921CC-98CB-46B8-99BE-289C1AACEB70}"/>
    <cellStyle name="Normal 2 6 19 3 4 2" xfId="39573" xr:uid="{680C3F1E-70BE-4BE9-9D96-33D136229FCB}"/>
    <cellStyle name="Normal 2 6 19 3 5" xfId="25994" xr:uid="{DFE509B8-3935-4176-BE5E-BDF3EDB71DAD}"/>
    <cellStyle name="Normal 2 6 19 3 6" xfId="46362" xr:uid="{76FAC4BE-E026-46C7-A9B4-8871DB9F9DF7}"/>
    <cellStyle name="Normal 2 6 19 3_Exec Drivers" xfId="8171" xr:uid="{7A17479E-E16F-4B77-9D7B-58BCDE892E13}"/>
    <cellStyle name="Normal 2 6 19 4" xfId="4488" xr:uid="{7F86AEED-8D68-40FF-AFDC-8EEA01A5B66F}"/>
    <cellStyle name="Normal 2 6 19 4 2" xfId="7336" xr:uid="{AE4A9332-B842-497E-9EF1-4F762045614F}"/>
    <cellStyle name="Normal 2 6 19 4 2 2" xfId="15978" xr:uid="{88EEC4F8-6C54-436B-A53E-C13CBE072588}"/>
    <cellStyle name="Normal 2 6 19 4 2 2 2" xfId="36346" xr:uid="{1C1C267D-3988-4F68-A793-539DA6D79A5D}"/>
    <cellStyle name="Normal 2 6 19 4 2 3" xfId="22765" xr:uid="{BA195E39-7C9E-435C-B760-EE6112328DB5}"/>
    <cellStyle name="Normal 2 6 19 4 2 3 2" xfId="43133" xr:uid="{6DA112BD-7645-4C2B-A53F-0FDD60BACBB7}"/>
    <cellStyle name="Normal 2 6 19 4 2 4" xfId="29554" xr:uid="{FAF67FA5-2A42-4F65-8ED7-42173069360E}"/>
    <cellStyle name="Normal 2 6 19 4 2 5" xfId="49922" xr:uid="{C95032BF-E47E-4925-925E-0A3E35D8FB91}"/>
    <cellStyle name="Normal 2 6 19 4 3" xfId="13130" xr:uid="{DB50C513-D813-4F6E-92D4-4D113B8F7178}"/>
    <cellStyle name="Normal 2 6 19 4 3 2" xfId="33498" xr:uid="{FE2D1CF1-9B82-4C74-A189-BC99AC3C82FD}"/>
    <cellStyle name="Normal 2 6 19 4 4" xfId="19917" xr:uid="{8155EC60-203A-4B7C-B3B7-F0BBFC939804}"/>
    <cellStyle name="Normal 2 6 19 4 4 2" xfId="40285" xr:uid="{A714A953-164D-4198-9EA1-F140906F555B}"/>
    <cellStyle name="Normal 2 6 19 4 5" xfId="26706" xr:uid="{39140328-E140-4528-8B58-0F6F03FE5446}"/>
    <cellStyle name="Normal 2 6 19 4 6" xfId="47074" xr:uid="{07EB9169-F6CB-4C33-8DC5-82581B6FE9AB}"/>
    <cellStyle name="Normal 2 6 19 5" xfId="2992" xr:uid="{71B9EA68-7794-4596-B7BA-C706574BF62F}"/>
    <cellStyle name="Normal 2 6 19 5 2" xfId="5912" xr:uid="{EAD11B7A-9786-4D2C-9E7D-CDD424898134}"/>
    <cellStyle name="Normal 2 6 19 5 2 2" xfId="14554" xr:uid="{7C4AD98D-BAA1-45D5-8421-0B5D86A1F44C}"/>
    <cellStyle name="Normal 2 6 19 5 2 2 2" xfId="34922" xr:uid="{6E9A7FBF-3DF6-462C-B1B4-DB6BD516AC41}"/>
    <cellStyle name="Normal 2 6 19 5 2 3" xfId="21341" xr:uid="{2D5964DF-C9EB-42E7-AD07-6D30358D7FBA}"/>
    <cellStyle name="Normal 2 6 19 5 2 3 2" xfId="41709" xr:uid="{78585555-0C8A-45E7-8CF1-A07B42E0A897}"/>
    <cellStyle name="Normal 2 6 19 5 2 4" xfId="28130" xr:uid="{839A9C79-FDB4-4D11-B7AC-F3D4CF16CBDE}"/>
    <cellStyle name="Normal 2 6 19 5 2 5" xfId="48498" xr:uid="{5EC32618-F990-4522-A619-777099344FB6}"/>
    <cellStyle name="Normal 2 6 19 5 3" xfId="11706" xr:uid="{6A602B98-D264-47E4-9D7E-A23819F5AB55}"/>
    <cellStyle name="Normal 2 6 19 5 3 2" xfId="32074" xr:uid="{DE18953C-84FA-4052-BEAB-8AD7B6F1DD10}"/>
    <cellStyle name="Normal 2 6 19 5 4" xfId="18493" xr:uid="{DD52F28B-4B4D-49FD-A867-6CE9BB9F2A58}"/>
    <cellStyle name="Normal 2 6 19 5 4 2" xfId="38861" xr:uid="{2DEDF8DF-2A61-4565-A4ED-2C848FA42C32}"/>
    <cellStyle name="Normal 2 6 19 5 5" xfId="25282" xr:uid="{B6B90883-AB11-4B37-9575-CCE2C2664271}"/>
    <cellStyle name="Normal 2 6 19 5 6" xfId="45650" xr:uid="{84DC90CC-8983-436B-8F11-640A33821C2C}"/>
    <cellStyle name="Normal 2 6 19 6" xfId="5200" xr:uid="{8F97782D-567A-4ACC-A4C8-8CE3CB7F98B2}"/>
    <cellStyle name="Normal 2 6 19 6 2" xfId="13842" xr:uid="{3E426230-CAB4-4BCE-831B-AE69CD58BFB9}"/>
    <cellStyle name="Normal 2 6 19 6 2 2" xfId="34210" xr:uid="{588CD1F5-EF30-4369-BF59-8931674C2186}"/>
    <cellStyle name="Normal 2 6 19 6 3" xfId="20629" xr:uid="{F335F023-3649-4C66-A042-25B69DF94166}"/>
    <cellStyle name="Normal 2 6 19 6 3 2" xfId="40997" xr:uid="{8F011783-125E-4E93-8F48-99691795A149}"/>
    <cellStyle name="Normal 2 6 19 6 4" xfId="27418" xr:uid="{998B4524-A93A-4C7A-9AE0-59DC7275A64E}"/>
    <cellStyle name="Normal 2 6 19 6 5" xfId="47786" xr:uid="{1EF30FD5-5D04-4F6E-8C9C-10926DAF7EF6}"/>
    <cellStyle name="Normal 2 6 19 7" xfId="2142" xr:uid="{847766CC-6473-4F68-BA48-226DE32EE49A}"/>
    <cellStyle name="Normal 2 6 19 7 2" xfId="10994" xr:uid="{C9F32803-DFC1-4E9B-B5E4-0AC452DD64D8}"/>
    <cellStyle name="Normal 2 6 19 7 2 2" xfId="31362" xr:uid="{64BC3BA5-64A3-4924-A2D0-AEE11847C6DF}"/>
    <cellStyle name="Normal 2 6 19 7 3" xfId="17781" xr:uid="{49F257CF-5F5E-4C99-B87E-E9B20FEEC7E0}"/>
    <cellStyle name="Normal 2 6 19 7 3 2" xfId="38149" xr:uid="{AFE7C556-12D9-4336-81FE-85124D6FD99A}"/>
    <cellStyle name="Normal 2 6 19 7 4" xfId="24570" xr:uid="{B401AAD2-09D8-4A60-8DC2-3F9ABE60AA7A}"/>
    <cellStyle name="Normal 2 6 19 7 5" xfId="44938" xr:uid="{B8F377F6-E7C4-48A4-B024-2F55D326AD24}"/>
    <cellStyle name="Normal 2 6 19 8" xfId="9856" xr:uid="{773F8790-635E-4C8E-9636-EE8349AE7B3C}"/>
    <cellStyle name="Normal 2 6 19 8 2" xfId="30224" xr:uid="{B4AB771E-22C7-435E-B155-2FE4F9CD7A45}"/>
    <cellStyle name="Normal 2 6 19 9" xfId="16644" xr:uid="{B5977DD7-BF10-4F39-85A5-CA08A266CC7E}"/>
    <cellStyle name="Normal 2 6 19 9 2" xfId="37012" xr:uid="{62671A97-E1FD-4ECB-B343-6B0AF4F45128}"/>
    <cellStyle name="Normal 2 6 19_Exec Drivers" xfId="9337" xr:uid="{56F03A83-4EC6-437B-B579-055CD354B2FD}"/>
    <cellStyle name="Normal 2 6 2" xfId="46" xr:uid="{178E91AB-A73C-41F9-A6C0-A32F0C3006CD}"/>
    <cellStyle name="Normal 2 6 2 10" xfId="9736" xr:uid="{EF47C79F-7CF7-4314-B1F7-C9AA6C8D283F}"/>
    <cellStyle name="Normal 2 6 2 10 2" xfId="30104" xr:uid="{C2332BFD-EC41-4F2A-B8C4-F3BA7873B31D}"/>
    <cellStyle name="Normal 2 6 2 11" xfId="16524" xr:uid="{54EE0734-1C43-4106-8DC8-309C7347286F}"/>
    <cellStyle name="Normal 2 6 2 11 2" xfId="36892" xr:uid="{5210F3AC-1963-4A1E-B8E6-90DC4215F6C3}"/>
    <cellStyle name="Normal 2 6 2 12" xfId="23313" xr:uid="{5FDA29B6-8014-46FE-A1F9-BF244484A642}"/>
    <cellStyle name="Normal 2 6 2 13" xfId="43681" xr:uid="{49E4594C-19A8-4F83-B968-AA374FC3A2DC}"/>
    <cellStyle name="Normal 2 6 2 2" xfId="467" xr:uid="{5AE75486-8225-43DE-B55B-64FE243A728D}"/>
    <cellStyle name="Normal 2 6 2 2 2" xfId="477" xr:uid="{00D2ADCC-2A5B-4CFD-B083-D7AE7B541F58}"/>
    <cellStyle name="Normal 2 6 2 2 2 10" xfId="23540" xr:uid="{3841F880-1B10-4E0B-94DB-0FAFB0A4FFD8}"/>
    <cellStyle name="Normal 2 6 2 2 2 11" xfId="43908" xr:uid="{B57C5787-04B4-42DD-99C0-5CC5656B869E}"/>
    <cellStyle name="Normal 2 6 2 2 2 2" xfId="1630" xr:uid="{4E41E67D-0CB6-418F-B587-2AACD5E544BB}"/>
    <cellStyle name="Normal 2 6 2 2 2 2 10" xfId="44490" xr:uid="{1E9DA94B-AC06-42B0-AF0F-DA812E62B5AD}"/>
    <cellStyle name="Normal 2 6 2 2 2 2 2" xfId="4165" xr:uid="{009CBDB0-FF70-4319-88FA-3AB70CDFAD2B}"/>
    <cellStyle name="Normal 2 6 2 2 2 2 2 2" xfId="7013" xr:uid="{3C9B22E9-39DF-4FAB-8CFE-59414C653644}"/>
    <cellStyle name="Normal 2 6 2 2 2 2 2 2 2" xfId="15655" xr:uid="{B0B706BC-00D9-4A38-B4B5-D310F37A5517}"/>
    <cellStyle name="Normal 2 6 2 2 2 2 2 2 2 2" xfId="36023" xr:uid="{B5A92C86-C95C-47C7-A31C-8CC0A1966460}"/>
    <cellStyle name="Normal 2 6 2 2 2 2 2 2 3" xfId="22442" xr:uid="{DD5169AC-C0E3-4D6F-8740-DE91E7CCA03C}"/>
    <cellStyle name="Normal 2 6 2 2 2 2 2 2 3 2" xfId="42810" xr:uid="{76849541-54EF-43C5-BBCD-38D12C439439}"/>
    <cellStyle name="Normal 2 6 2 2 2 2 2 2 4" xfId="29231" xr:uid="{3E70D8F5-C797-47DE-A6AE-32CF401F3270}"/>
    <cellStyle name="Normal 2 6 2 2 2 2 2 2 5" xfId="49599" xr:uid="{BB075FF4-6558-4E10-A863-44F4CAC8BDDB}"/>
    <cellStyle name="Normal 2 6 2 2 2 2 2 3" xfId="12807" xr:uid="{A43A01E2-67E5-4648-A19C-B27B70F198FA}"/>
    <cellStyle name="Normal 2 6 2 2 2 2 2 3 2" xfId="33175" xr:uid="{5DEC5EBE-F856-4BBB-8F75-1F8870495B6C}"/>
    <cellStyle name="Normal 2 6 2 2 2 2 2 4" xfId="19594" xr:uid="{CE853A88-1CE7-475D-85F9-C999D3A501B0}"/>
    <cellStyle name="Normal 2 6 2 2 2 2 2 4 2" xfId="39962" xr:uid="{686FE240-45A2-4F70-B7CD-635817C5ADC7}"/>
    <cellStyle name="Normal 2 6 2 2 2 2 2 5" xfId="26383" xr:uid="{6393FEF8-8735-4124-A1CC-33EBE26C6CB0}"/>
    <cellStyle name="Normal 2 6 2 2 2 2 2 6" xfId="46751" xr:uid="{18C4BBE4-09FF-4FD1-B3E0-A4828D1687BC}"/>
    <cellStyle name="Normal 2 6 2 2 2 2 2_Exec Drivers" xfId="8382" xr:uid="{8A6473BA-211E-4927-A543-9CAF95731959}"/>
    <cellStyle name="Normal 2 6 2 2 2 2 3" xfId="4877" xr:uid="{7C1DA605-54EF-4609-91A5-8ABDD017A767}"/>
    <cellStyle name="Normal 2 6 2 2 2 2 3 2" xfId="7725" xr:uid="{D19DBC87-EA9F-4A4C-925D-C44D73103587}"/>
    <cellStyle name="Normal 2 6 2 2 2 2 3 2 2" xfId="16367" xr:uid="{4671845E-2087-400D-9D2A-1D92A7F19296}"/>
    <cellStyle name="Normal 2 6 2 2 2 2 3 2 2 2" xfId="36735" xr:uid="{AD00E2BF-7055-4CB4-9CED-189A195FBA56}"/>
    <cellStyle name="Normal 2 6 2 2 2 2 3 2 3" xfId="23154" xr:uid="{5C8DDC8F-E986-4149-99CA-60B99871F6D8}"/>
    <cellStyle name="Normal 2 6 2 2 2 2 3 2 3 2" xfId="43522" xr:uid="{5ABF1E07-1E6E-4187-A0F3-66A3DB7E05CA}"/>
    <cellStyle name="Normal 2 6 2 2 2 2 3 2 4" xfId="29943" xr:uid="{AA73A0EB-CA68-4DD8-B7FC-427BB7245924}"/>
    <cellStyle name="Normal 2 6 2 2 2 2 3 2 5" xfId="50311" xr:uid="{2EFB2D34-0393-49FC-A4B2-8F6920D60D71}"/>
    <cellStyle name="Normal 2 6 2 2 2 2 3 3" xfId="13519" xr:uid="{E70FEA7A-1E92-45BD-AAEE-C2EEB5428987}"/>
    <cellStyle name="Normal 2 6 2 2 2 2 3 3 2" xfId="33887" xr:uid="{A165D035-EFC9-4D2B-B42F-66787E7C73BC}"/>
    <cellStyle name="Normal 2 6 2 2 2 2 3 4" xfId="20306" xr:uid="{373FBFE5-B6BC-4F4E-BBA6-F09F6701E1DB}"/>
    <cellStyle name="Normal 2 6 2 2 2 2 3 4 2" xfId="40674" xr:uid="{1A99312B-1611-4EF3-9A59-7EC9ECB58D46}"/>
    <cellStyle name="Normal 2 6 2 2 2 2 3 5" xfId="27095" xr:uid="{2356C756-3C84-4AED-8891-586D979F550D}"/>
    <cellStyle name="Normal 2 6 2 2 2 2 3 6" xfId="47463" xr:uid="{C86388C1-725C-4082-BCC1-AF6786BCF973}"/>
    <cellStyle name="Normal 2 6 2 2 2 2 4" xfId="3417" xr:uid="{A96DAF96-53F0-4A11-A6B8-66186DEB666F}"/>
    <cellStyle name="Normal 2 6 2 2 2 2 4 2" xfId="6301" xr:uid="{3D233DA6-1DD3-44AC-ACC4-7C7AE4A2DD42}"/>
    <cellStyle name="Normal 2 6 2 2 2 2 4 2 2" xfId="14943" xr:uid="{722818C7-4325-460B-91AF-CE84BA12CBFC}"/>
    <cellStyle name="Normal 2 6 2 2 2 2 4 2 2 2" xfId="35311" xr:uid="{1CCC6852-9FB5-4161-A1CA-D252926EF77C}"/>
    <cellStyle name="Normal 2 6 2 2 2 2 4 2 3" xfId="21730" xr:uid="{DFF8A7AD-72F9-4205-BC87-9D617BB22EA8}"/>
    <cellStyle name="Normal 2 6 2 2 2 2 4 2 3 2" xfId="42098" xr:uid="{5A108593-DFD3-479A-848B-D2354F54C699}"/>
    <cellStyle name="Normal 2 6 2 2 2 2 4 2 4" xfId="28519" xr:uid="{BA3D3365-2C1D-4AB2-8CFF-437F7F2BC8C5}"/>
    <cellStyle name="Normal 2 6 2 2 2 2 4 2 5" xfId="48887" xr:uid="{B85B2166-4F88-4F25-8B9E-1322EFB76C29}"/>
    <cellStyle name="Normal 2 6 2 2 2 2 4 3" xfId="12095" xr:uid="{6A126699-D868-4DB5-BC3D-69400BB7B790}"/>
    <cellStyle name="Normal 2 6 2 2 2 2 4 3 2" xfId="32463" xr:uid="{923D17A0-351C-4B98-9668-0B17FD1F4183}"/>
    <cellStyle name="Normal 2 6 2 2 2 2 4 4" xfId="18882" xr:uid="{1423B5E4-2D3F-483E-9557-A1AF6C196EEA}"/>
    <cellStyle name="Normal 2 6 2 2 2 2 4 4 2" xfId="39250" xr:uid="{40E15A0B-0B0A-402F-823B-0A683DB751F8}"/>
    <cellStyle name="Normal 2 6 2 2 2 2 4 5" xfId="25671" xr:uid="{14EE9078-E58F-47DC-9D36-13BCFA15846E}"/>
    <cellStyle name="Normal 2 6 2 2 2 2 4 6" xfId="46039" xr:uid="{9A4ED68A-2E74-4989-9159-8B4F0B6C9DDD}"/>
    <cellStyle name="Normal 2 6 2 2 2 2 5" xfId="5589" xr:uid="{45E37E62-C56D-4E20-A81D-1F547AFE5F7C}"/>
    <cellStyle name="Normal 2 6 2 2 2 2 5 2" xfId="14231" xr:uid="{10F94706-093A-447D-A1B2-EB357AF80B22}"/>
    <cellStyle name="Normal 2 6 2 2 2 2 5 2 2" xfId="34599" xr:uid="{505A51E4-D2E1-4C8C-A8ED-023EA813C52D}"/>
    <cellStyle name="Normal 2 6 2 2 2 2 5 3" xfId="21018" xr:uid="{04103393-A49D-49A1-925A-CCC1F3A01668}"/>
    <cellStyle name="Normal 2 6 2 2 2 2 5 3 2" xfId="41386" xr:uid="{43E80B9A-AC2D-4658-9AD0-AE09BFC34286}"/>
    <cellStyle name="Normal 2 6 2 2 2 2 5 4" xfId="27807" xr:uid="{ED8E34BD-0AFF-4F7D-95F8-D684E6F54399}"/>
    <cellStyle name="Normal 2 6 2 2 2 2 5 5" xfId="48175" xr:uid="{043A231D-5D7E-465A-838B-19093C0EDC0E}"/>
    <cellStyle name="Normal 2 6 2 2 2 2 6" xfId="2668" xr:uid="{9190ED7D-45D5-47C3-BD41-A68EC54974FE}"/>
    <cellStyle name="Normal 2 6 2 2 2 2 6 2" xfId="11383" xr:uid="{228676CD-B7E9-475F-A06D-ED3753F71A1A}"/>
    <cellStyle name="Normal 2 6 2 2 2 2 6 2 2" xfId="31751" xr:uid="{FF9AF96C-42E1-4089-8259-B42B4615BA27}"/>
    <cellStyle name="Normal 2 6 2 2 2 2 6 3" xfId="18170" xr:uid="{E1B36F56-4B45-4F74-AFFE-79E3E0DA37AC}"/>
    <cellStyle name="Normal 2 6 2 2 2 2 6 3 2" xfId="38538" xr:uid="{D15849C3-F613-4179-AF79-76543FEF3977}"/>
    <cellStyle name="Normal 2 6 2 2 2 2 6 4" xfId="24959" xr:uid="{F62082E9-6D29-45B6-B937-2C1910BD351A}"/>
    <cellStyle name="Normal 2 6 2 2 2 2 6 5" xfId="45327" xr:uid="{099F02FC-8902-4D82-8391-E6EB7E7C9C4C}"/>
    <cellStyle name="Normal 2 6 2 2 2 2 7" xfId="10546" xr:uid="{38965CEA-0350-410C-9C36-C5F43ED5AA16}"/>
    <cellStyle name="Normal 2 6 2 2 2 2 7 2" xfId="30914" xr:uid="{81758ED3-3563-44B8-A143-EE9E358850E2}"/>
    <cellStyle name="Normal 2 6 2 2 2 2 8" xfId="17333" xr:uid="{65553059-6969-4ED6-8455-0695EF7A4526}"/>
    <cellStyle name="Normal 2 6 2 2 2 2 8 2" xfId="37701" xr:uid="{A08071D0-BC1A-4ED5-9AD2-C662AA0A188B}"/>
    <cellStyle name="Normal 2 6 2 2 2 2 9" xfId="24122" xr:uid="{DAFCB9B5-660D-438E-AE05-07F9F3A1019C}"/>
    <cellStyle name="Normal 2 6 2 2 2 2_Exec Drivers" xfId="9120" xr:uid="{CDDB507F-0569-4546-B7E9-8CE5B3430E0E}"/>
    <cellStyle name="Normal 2 6 2 2 2 3" xfId="3742" xr:uid="{E2885484-C085-4229-BAE6-C1321B62D384}"/>
    <cellStyle name="Normal 2 6 2 2 2 3 2" xfId="6626" xr:uid="{11FDA0C9-CD3E-4162-A022-9B5ECB6777A9}"/>
    <cellStyle name="Normal 2 6 2 2 2 3 2 2" xfId="15268" xr:uid="{3E436063-6115-4085-9414-D760E9F023FE}"/>
    <cellStyle name="Normal 2 6 2 2 2 3 2 2 2" xfId="35636" xr:uid="{C5D7E7C1-129B-4910-BEA9-6104AAC1E31C}"/>
    <cellStyle name="Normal 2 6 2 2 2 3 2 3" xfId="22055" xr:uid="{DA8F7A14-788D-4C6A-A626-9B6189856D15}"/>
    <cellStyle name="Normal 2 6 2 2 2 3 2 3 2" xfId="42423" xr:uid="{DE3D5A62-5F5F-41BE-9BB5-EC459ECA7C41}"/>
    <cellStyle name="Normal 2 6 2 2 2 3 2 4" xfId="28844" xr:uid="{23F180FA-B8BB-44B1-B9BA-1962F31C2A32}"/>
    <cellStyle name="Normal 2 6 2 2 2 3 2 5" xfId="49212" xr:uid="{04E8C7D8-A214-4586-84A4-52336D02001D}"/>
    <cellStyle name="Normal 2 6 2 2 2 3 3" xfId="12420" xr:uid="{D775A501-3A3C-46A3-BA92-9C6D2B98F9C3}"/>
    <cellStyle name="Normal 2 6 2 2 2 3 3 2" xfId="32788" xr:uid="{7AD3957A-472F-4D74-B4CF-DA97E6F81DEA}"/>
    <cellStyle name="Normal 2 6 2 2 2 3 4" xfId="19207" xr:uid="{A217FBC0-7F69-4E0A-BD50-8052EBB658A7}"/>
    <cellStyle name="Normal 2 6 2 2 2 3 4 2" xfId="39575" xr:uid="{1A447CE0-090D-4C1A-B27C-A2EC3A1CA31B}"/>
    <cellStyle name="Normal 2 6 2 2 2 3 5" xfId="25996" xr:uid="{156EC12F-7930-4098-BB8B-09D695768E53}"/>
    <cellStyle name="Normal 2 6 2 2 2 3 6" xfId="46364" xr:uid="{C4B17B6A-6ADD-42D4-B047-9EA0E5EA633F}"/>
    <cellStyle name="Normal 2 6 2 2 2 3_Exec Drivers" xfId="8299" xr:uid="{D1A97C2C-BFCD-4FE1-A1D2-D4FA6FA723E2}"/>
    <cellStyle name="Normal 2 6 2 2 2 4" xfId="4490" xr:uid="{05C0F04D-45C8-411F-989F-DB0BE991CDEE}"/>
    <cellStyle name="Normal 2 6 2 2 2 4 2" xfId="7338" xr:uid="{B06A5F0E-BCD1-45F7-9105-23B688C3A2F9}"/>
    <cellStyle name="Normal 2 6 2 2 2 4 2 2" xfId="15980" xr:uid="{B244D237-672D-4DDE-B493-BB4699478B34}"/>
    <cellStyle name="Normal 2 6 2 2 2 4 2 2 2" xfId="36348" xr:uid="{B910017A-F105-448E-AFE0-E7956BA60D5B}"/>
    <cellStyle name="Normal 2 6 2 2 2 4 2 3" xfId="22767" xr:uid="{C1BA547F-CE9E-415D-8BAC-BD5340FB69F3}"/>
    <cellStyle name="Normal 2 6 2 2 2 4 2 3 2" xfId="43135" xr:uid="{49C3E1EF-CE8B-435C-B5A6-228DBA85745C}"/>
    <cellStyle name="Normal 2 6 2 2 2 4 2 4" xfId="29556" xr:uid="{F9C823F2-D145-467F-B525-20680769ED33}"/>
    <cellStyle name="Normal 2 6 2 2 2 4 2 5" xfId="49924" xr:uid="{16125D30-27E2-4739-A906-1196DE753393}"/>
    <cellStyle name="Normal 2 6 2 2 2 4 3" xfId="13132" xr:uid="{04428F3B-D90F-4306-B8E1-1FEA6A857887}"/>
    <cellStyle name="Normal 2 6 2 2 2 4 3 2" xfId="33500" xr:uid="{C185CE10-BCEB-470B-98C4-CC890BC55404}"/>
    <cellStyle name="Normal 2 6 2 2 2 4 4" xfId="19919" xr:uid="{D0646D31-B9FE-4D39-816E-964DBE281CD8}"/>
    <cellStyle name="Normal 2 6 2 2 2 4 4 2" xfId="40287" xr:uid="{3D7E8146-50AA-4A36-8A56-33FD8C6ED4AC}"/>
    <cellStyle name="Normal 2 6 2 2 2 4 5" xfId="26708" xr:uid="{16602D60-D88B-45A3-BFF2-71CBC94AFA8E}"/>
    <cellStyle name="Normal 2 6 2 2 2 4 6" xfId="47076" xr:uid="{F2DB6172-AB95-414F-B45C-70B32389B4F7}"/>
    <cellStyle name="Normal 2 6 2 2 2 5" xfId="2994" xr:uid="{B8E7F616-CC54-4A07-AEBE-351ACF566CF6}"/>
    <cellStyle name="Normal 2 6 2 2 2 5 2" xfId="5914" xr:uid="{578798B2-450A-43CF-92CC-9BC630BE3B3D}"/>
    <cellStyle name="Normal 2 6 2 2 2 5 2 2" xfId="14556" xr:uid="{FAF5860D-3F8E-41C4-92F5-6EB64E33C379}"/>
    <cellStyle name="Normal 2 6 2 2 2 5 2 2 2" xfId="34924" xr:uid="{D18AF874-C7D3-4A33-9E72-79A92A1D4DFC}"/>
    <cellStyle name="Normal 2 6 2 2 2 5 2 3" xfId="21343" xr:uid="{71D019E0-2772-4786-B507-BBEDA34E1EBE}"/>
    <cellStyle name="Normal 2 6 2 2 2 5 2 3 2" xfId="41711" xr:uid="{572118F1-ED6D-4E8A-ADD2-BC0E5C5D8379}"/>
    <cellStyle name="Normal 2 6 2 2 2 5 2 4" xfId="28132" xr:uid="{3E67D854-BD55-4328-AB6A-F8B295CD17C6}"/>
    <cellStyle name="Normal 2 6 2 2 2 5 2 5" xfId="48500" xr:uid="{25930099-F61B-45ED-9C5A-7FA11F8478C8}"/>
    <cellStyle name="Normal 2 6 2 2 2 5 3" xfId="11708" xr:uid="{8F16AB91-B974-410E-AB64-72463E638751}"/>
    <cellStyle name="Normal 2 6 2 2 2 5 3 2" xfId="32076" xr:uid="{37455EB8-3DC5-48B3-9A4D-D5C1DEFC736B}"/>
    <cellStyle name="Normal 2 6 2 2 2 5 4" xfId="18495" xr:uid="{9BE201E5-A92C-4CD7-9E7D-C34E02B7D08A}"/>
    <cellStyle name="Normal 2 6 2 2 2 5 4 2" xfId="38863" xr:uid="{78E5F4CF-CA1B-4713-B976-B2074D40A4DE}"/>
    <cellStyle name="Normal 2 6 2 2 2 5 5" xfId="25284" xr:uid="{EEDBD298-AD36-427A-B405-74A1CA13AD8A}"/>
    <cellStyle name="Normal 2 6 2 2 2 5 6" xfId="45652" xr:uid="{2B219A4E-E4FB-4AE9-AD65-BB6B5BC9963A}"/>
    <cellStyle name="Normal 2 6 2 2 2 6" xfId="5202" xr:uid="{1303CFDF-D0C1-43C2-9B1E-7237C588D371}"/>
    <cellStyle name="Normal 2 6 2 2 2 6 2" xfId="13844" xr:uid="{7FC0462A-08DF-48EC-8802-2AC3C06B7075}"/>
    <cellStyle name="Normal 2 6 2 2 2 6 2 2" xfId="34212" xr:uid="{07E1F260-1412-4821-B2D7-A88122A44C5A}"/>
    <cellStyle name="Normal 2 6 2 2 2 6 3" xfId="20631" xr:uid="{B084A910-5A89-4DFD-8BB5-3E093D241251}"/>
    <cellStyle name="Normal 2 6 2 2 2 6 3 2" xfId="40999" xr:uid="{37258D18-926A-4E3D-8AA7-3B88FF6AF8E5}"/>
    <cellStyle name="Normal 2 6 2 2 2 6 4" xfId="27420" xr:uid="{8906B9C7-7504-4405-A852-681E35A9400E}"/>
    <cellStyle name="Normal 2 6 2 2 2 6 5" xfId="47788" xr:uid="{C35D99F9-C798-4DE8-BDDE-5EBE8F14E5A5}"/>
    <cellStyle name="Normal 2 6 2 2 2 7" xfId="2144" xr:uid="{C9EB7B60-DA43-4FE0-BC94-0926F5AE1A8D}"/>
    <cellStyle name="Normal 2 6 2 2 2 7 2" xfId="10996" xr:uid="{DE79BBE0-1ACE-404C-9C31-583A6572F995}"/>
    <cellStyle name="Normal 2 6 2 2 2 7 2 2" xfId="31364" xr:uid="{7CCEED69-5592-4B66-8BAD-6B7738824CBC}"/>
    <cellStyle name="Normal 2 6 2 2 2 7 3" xfId="17783" xr:uid="{B6EDFB96-523B-4194-923E-EBC76FB6B098}"/>
    <cellStyle name="Normal 2 6 2 2 2 7 3 2" xfId="38151" xr:uid="{68BC65C3-1655-43A2-8253-DDAD64AB5A4D}"/>
    <cellStyle name="Normal 2 6 2 2 2 7 4" xfId="24572" xr:uid="{5DBE6031-D134-41D8-8EE9-67FD3EA95FC0}"/>
    <cellStyle name="Normal 2 6 2 2 2 7 5" xfId="44940" xr:uid="{641DD3F5-5DA0-4145-8AFA-981C7905D268}"/>
    <cellStyle name="Normal 2 6 2 2 2 8" xfId="9963" xr:uid="{643A22D6-F0D4-4672-9B7D-FD1129EF73CB}"/>
    <cellStyle name="Normal 2 6 2 2 2 8 2" xfId="30331" xr:uid="{23482C61-01B4-45E8-B045-AA3C810225EC}"/>
    <cellStyle name="Normal 2 6 2 2 2 9" xfId="16751" xr:uid="{00763870-7A75-490E-9D8D-7B549D9115BA}"/>
    <cellStyle name="Normal 2 6 2 2 2 9 2" xfId="37119" xr:uid="{C7D5D1CD-5F8B-4DBC-A3D7-22300BC5B6CB}"/>
    <cellStyle name="Normal 2 6 2 2 2_Exec Drivers" xfId="8221" xr:uid="{ED0D1C6F-350B-4A02-95F5-8F31CEBD3062}"/>
    <cellStyle name="Normal 2 6 2 2 3" xfId="552" xr:uid="{4111E582-89EE-4813-95BF-498AD6EAF4C3}"/>
    <cellStyle name="Normal 2 6 2 2 3 10" xfId="23595" xr:uid="{9B5893B9-A3D5-41FD-8263-8C862ED3B863}"/>
    <cellStyle name="Normal 2 6 2 2 3 11" xfId="43963" xr:uid="{9C266B98-6894-42E0-9A1D-69D6A03EB0D0}"/>
    <cellStyle name="Normal 2 6 2 2 3 2" xfId="1685" xr:uid="{580AF6AE-299C-455B-B18F-E0294F006DC5}"/>
    <cellStyle name="Normal 2 6 2 2 3 2 10" xfId="44545" xr:uid="{1FEA9F7B-8E67-4197-93C9-595F8BCB596A}"/>
    <cellStyle name="Normal 2 6 2 2 3 2 2" xfId="4220" xr:uid="{1299A3EC-82C2-44FF-AD82-ECD749B07B93}"/>
    <cellStyle name="Normal 2 6 2 2 3 2 2 2" xfId="7068" xr:uid="{255F4E46-68A2-4C3E-B7AD-C4E242DDD81E}"/>
    <cellStyle name="Normal 2 6 2 2 3 2 2 2 2" xfId="15710" xr:uid="{B07306D1-794D-4BE7-A70A-BF55C5AD7D30}"/>
    <cellStyle name="Normal 2 6 2 2 3 2 2 2 2 2" xfId="36078" xr:uid="{B59C09D9-06EB-44FE-ACB0-5EBBA5B3E9AD}"/>
    <cellStyle name="Normal 2 6 2 2 3 2 2 2 3" xfId="22497" xr:uid="{38353111-1DB5-4F88-B07E-32E825FD51D5}"/>
    <cellStyle name="Normal 2 6 2 2 3 2 2 2 3 2" xfId="42865" xr:uid="{2B9409F9-FDD9-4323-9757-BD63453D7FDA}"/>
    <cellStyle name="Normal 2 6 2 2 3 2 2 2 4" xfId="29286" xr:uid="{37D5F094-05C5-42D4-A2E8-9AD497220A6D}"/>
    <cellStyle name="Normal 2 6 2 2 3 2 2 2 5" xfId="49654" xr:uid="{78F65968-DBC6-435B-8C49-8B53CABC1BB4}"/>
    <cellStyle name="Normal 2 6 2 2 3 2 2 3" xfId="12862" xr:uid="{17AEEA67-D891-4F8F-AEBA-4694BDD0185F}"/>
    <cellStyle name="Normal 2 6 2 2 3 2 2 3 2" xfId="33230" xr:uid="{70D7FFF8-22E8-4ACF-BCC1-52F4C36F4AED}"/>
    <cellStyle name="Normal 2 6 2 2 3 2 2 4" xfId="19649" xr:uid="{6BC90C23-0A5E-4EB1-A869-8E83E66B8BEB}"/>
    <cellStyle name="Normal 2 6 2 2 3 2 2 4 2" xfId="40017" xr:uid="{087FB009-DCEA-4006-B646-41699D9FA1E6}"/>
    <cellStyle name="Normal 2 6 2 2 3 2 2 5" xfId="26438" xr:uid="{78512976-B0F2-4AF3-97C5-398244EAE56F}"/>
    <cellStyle name="Normal 2 6 2 2 3 2 2 6" xfId="46806" xr:uid="{115AFDD2-45B6-45FA-9E32-1F4AFD2BDC63}"/>
    <cellStyle name="Normal 2 6 2 2 3 2 2_Exec Drivers" xfId="2033" xr:uid="{7E645809-7850-47DA-AC38-0E9670C8A248}"/>
    <cellStyle name="Normal 2 6 2 2 3 2 3" xfId="4932" xr:uid="{2E0DC47C-7447-4BB7-80A2-0B70408C0E83}"/>
    <cellStyle name="Normal 2 6 2 2 3 2 3 2" xfId="7780" xr:uid="{93182255-EB27-4C68-83EC-4030C80B733D}"/>
    <cellStyle name="Normal 2 6 2 2 3 2 3 2 2" xfId="16422" xr:uid="{710D2333-DB41-451D-881D-8E82B6946BAB}"/>
    <cellStyle name="Normal 2 6 2 2 3 2 3 2 2 2" xfId="36790" xr:uid="{D72C5A14-476F-4027-AD1F-2F8C0140704A}"/>
    <cellStyle name="Normal 2 6 2 2 3 2 3 2 3" xfId="23209" xr:uid="{117F933D-9B54-4CF0-84A2-562505B3429E}"/>
    <cellStyle name="Normal 2 6 2 2 3 2 3 2 3 2" xfId="43577" xr:uid="{EC0EE0FA-92BA-4763-A665-AA56C37D308E}"/>
    <cellStyle name="Normal 2 6 2 2 3 2 3 2 4" xfId="29998" xr:uid="{EBF144E7-AB87-428C-BC44-79A2BAC8C7C6}"/>
    <cellStyle name="Normal 2 6 2 2 3 2 3 2 5" xfId="50366" xr:uid="{37C83D2D-62F0-4B46-9DDA-9A43EE2772F3}"/>
    <cellStyle name="Normal 2 6 2 2 3 2 3 3" xfId="13574" xr:uid="{DCF4197C-4CC1-4836-8874-082E8309C381}"/>
    <cellStyle name="Normal 2 6 2 2 3 2 3 3 2" xfId="33942" xr:uid="{BFA53CCC-E1EB-46D5-926F-0DC1D8C2E9BD}"/>
    <cellStyle name="Normal 2 6 2 2 3 2 3 4" xfId="20361" xr:uid="{FF3D282E-DD6A-442E-B76E-E6D5109A3AC2}"/>
    <cellStyle name="Normal 2 6 2 2 3 2 3 4 2" xfId="40729" xr:uid="{A0235239-9172-45BE-82C2-66E9D3CC3DD3}"/>
    <cellStyle name="Normal 2 6 2 2 3 2 3 5" xfId="27150" xr:uid="{1371B4D7-55F6-4452-8670-0818D39F4305}"/>
    <cellStyle name="Normal 2 6 2 2 3 2 3 6" xfId="47518" xr:uid="{3072C826-03B5-45BE-8303-023B7BD0FB1E}"/>
    <cellStyle name="Normal 2 6 2 2 3 2 4" xfId="3472" xr:uid="{BAE365CB-92A6-4616-BE30-B55AE6447E92}"/>
    <cellStyle name="Normal 2 6 2 2 3 2 4 2" xfId="6356" xr:uid="{542E019B-8F7D-45ED-A899-85FB6E8D8467}"/>
    <cellStyle name="Normal 2 6 2 2 3 2 4 2 2" xfId="14998" xr:uid="{E1CA4C4E-45A4-4F20-9A7A-F4131ECA6863}"/>
    <cellStyle name="Normal 2 6 2 2 3 2 4 2 2 2" xfId="35366" xr:uid="{BF5B02C6-FF1F-45FF-8B04-F787E6E80260}"/>
    <cellStyle name="Normal 2 6 2 2 3 2 4 2 3" xfId="21785" xr:uid="{5A6D560A-8689-4F51-85CA-0ED8A6124153}"/>
    <cellStyle name="Normal 2 6 2 2 3 2 4 2 3 2" xfId="42153" xr:uid="{C67F82D2-1795-4AF4-997A-5E622FAE3EB4}"/>
    <cellStyle name="Normal 2 6 2 2 3 2 4 2 4" xfId="28574" xr:uid="{1DC4452B-BD6B-4115-A192-8EED5884D977}"/>
    <cellStyle name="Normal 2 6 2 2 3 2 4 2 5" xfId="48942" xr:uid="{3DC9D1D1-C204-4EE7-BE0C-6A51349AB8B2}"/>
    <cellStyle name="Normal 2 6 2 2 3 2 4 3" xfId="12150" xr:uid="{8F495FE0-D42C-4BB0-BA3A-FCD3EC6BD4CC}"/>
    <cellStyle name="Normal 2 6 2 2 3 2 4 3 2" xfId="32518" xr:uid="{021F6105-30D3-47A4-9A2A-0ADB9FFAC4AD}"/>
    <cellStyle name="Normal 2 6 2 2 3 2 4 4" xfId="18937" xr:uid="{B1EC138A-C979-49E8-BFF4-29030455F4BB}"/>
    <cellStyle name="Normal 2 6 2 2 3 2 4 4 2" xfId="39305" xr:uid="{C8DEC2C0-2EEB-4EFD-B2B7-CDED5BE8A097}"/>
    <cellStyle name="Normal 2 6 2 2 3 2 4 5" xfId="25726" xr:uid="{EA536860-362E-4305-B81A-F5C5442D8CDE}"/>
    <cellStyle name="Normal 2 6 2 2 3 2 4 6" xfId="46094" xr:uid="{792FEB13-A158-4B50-A0BC-485AEBFBBCDF}"/>
    <cellStyle name="Normal 2 6 2 2 3 2 5" xfId="5644" xr:uid="{9E3DE5EE-0F26-4ECF-910F-350E016242C9}"/>
    <cellStyle name="Normal 2 6 2 2 3 2 5 2" xfId="14286" xr:uid="{680DD92F-213B-4531-9C69-8B65A81C7B44}"/>
    <cellStyle name="Normal 2 6 2 2 3 2 5 2 2" xfId="34654" xr:uid="{2F6873EB-8529-421B-AC46-B846055CACF9}"/>
    <cellStyle name="Normal 2 6 2 2 3 2 5 3" xfId="21073" xr:uid="{C8DB889C-CA16-43C5-AC11-5A0DFF5C47D7}"/>
    <cellStyle name="Normal 2 6 2 2 3 2 5 3 2" xfId="41441" xr:uid="{0925A850-3CA0-4C4D-9CE2-30CEDC298B3B}"/>
    <cellStyle name="Normal 2 6 2 2 3 2 5 4" xfId="27862" xr:uid="{1CF64746-1520-44BA-829B-ADEAFB4A6C5C}"/>
    <cellStyle name="Normal 2 6 2 2 3 2 5 5" xfId="48230" xr:uid="{562F883F-9242-4A60-AFFA-04589C2600BE}"/>
    <cellStyle name="Normal 2 6 2 2 3 2 6" xfId="2723" xr:uid="{7A6161E7-F9A3-43CC-890D-E9E87FF5C6C5}"/>
    <cellStyle name="Normal 2 6 2 2 3 2 6 2" xfId="11438" xr:uid="{5FDBEC16-B6A1-47CC-AD61-2AD0B7B469D4}"/>
    <cellStyle name="Normal 2 6 2 2 3 2 6 2 2" xfId="31806" xr:uid="{84296A52-07EA-44BC-916C-1B68E0EA9262}"/>
    <cellStyle name="Normal 2 6 2 2 3 2 6 3" xfId="18225" xr:uid="{A3DF42E6-DB86-49C8-B309-D8A8E3E8ED27}"/>
    <cellStyle name="Normal 2 6 2 2 3 2 6 3 2" xfId="38593" xr:uid="{2A909207-69EE-422F-99AB-425DDFA803A3}"/>
    <cellStyle name="Normal 2 6 2 2 3 2 6 4" xfId="25014" xr:uid="{59EEF86B-67B3-46DB-AB51-91078BF66284}"/>
    <cellStyle name="Normal 2 6 2 2 3 2 6 5" xfId="45382" xr:uid="{A8DD1705-4363-47CA-AAD7-8B592661970D}"/>
    <cellStyle name="Normal 2 6 2 2 3 2 7" xfId="10601" xr:uid="{8F77D1EC-B94C-4C03-BB7A-0CC221DB62BA}"/>
    <cellStyle name="Normal 2 6 2 2 3 2 7 2" xfId="30969" xr:uid="{E3E1F67B-4416-495A-9FC7-F17D55686F2A}"/>
    <cellStyle name="Normal 2 6 2 2 3 2 8" xfId="17388" xr:uid="{A218BDB3-8534-4413-A5CD-AAC5930C0F3D}"/>
    <cellStyle name="Normal 2 6 2 2 3 2 8 2" xfId="37756" xr:uid="{69F26F2A-1238-4E00-BE4A-4BF8181B3957}"/>
    <cellStyle name="Normal 2 6 2 2 3 2 9" xfId="24177" xr:uid="{C3F909F9-8D05-447E-AD02-FA734DF955B6}"/>
    <cellStyle name="Normal 2 6 2 2 3 2_Exec Drivers" xfId="9374" xr:uid="{5BAF99C8-635E-4944-8CDA-427E8B439464}"/>
    <cellStyle name="Normal 2 6 2 2 3 3" xfId="3743" xr:uid="{DE1E7B93-3524-4CF1-B102-BD99256274BA}"/>
    <cellStyle name="Normal 2 6 2 2 3 3 2" xfId="6627" xr:uid="{95BAA589-A967-4409-B61C-A467C76EC836}"/>
    <cellStyle name="Normal 2 6 2 2 3 3 2 2" xfId="15269" xr:uid="{9107BDFF-79F8-4F00-A86E-EA33839BB367}"/>
    <cellStyle name="Normal 2 6 2 2 3 3 2 2 2" xfId="35637" xr:uid="{6C215EB7-65FB-471E-9397-36FEE7AB8B13}"/>
    <cellStyle name="Normal 2 6 2 2 3 3 2 3" xfId="22056" xr:uid="{6210E5C5-8F37-4F41-B2BC-C7E37336D714}"/>
    <cellStyle name="Normal 2 6 2 2 3 3 2 3 2" xfId="42424" xr:uid="{3BA6F3CF-A79C-4210-9BBF-98715024A811}"/>
    <cellStyle name="Normal 2 6 2 2 3 3 2 4" xfId="28845" xr:uid="{98546DE4-812A-4ADE-BA43-E99973AF2B91}"/>
    <cellStyle name="Normal 2 6 2 2 3 3 2 5" xfId="49213" xr:uid="{65F918BC-A9C8-431B-BA89-C77593187E75}"/>
    <cellStyle name="Normal 2 6 2 2 3 3 3" xfId="12421" xr:uid="{027B5F11-68D9-41BA-A0F6-4F8B2C2DFBE6}"/>
    <cellStyle name="Normal 2 6 2 2 3 3 3 2" xfId="32789" xr:uid="{F8B215B1-DB37-4767-BEF9-72F189F46F76}"/>
    <cellStyle name="Normal 2 6 2 2 3 3 4" xfId="19208" xr:uid="{F8D55CCE-0BE6-4539-8D67-427250363E87}"/>
    <cellStyle name="Normal 2 6 2 2 3 3 4 2" xfId="39576" xr:uid="{74041432-47B5-4E40-A051-B074A9B57E0D}"/>
    <cellStyle name="Normal 2 6 2 2 3 3 5" xfId="25997" xr:uid="{274DD931-579B-4483-9FA1-3F8AB3495224}"/>
    <cellStyle name="Normal 2 6 2 2 3 3 6" xfId="46365" xr:uid="{6F469B60-E275-4494-88C2-A9C67BDD607D}"/>
    <cellStyle name="Normal 2 6 2 2 3 3_Exec Drivers" xfId="9315" xr:uid="{77881592-99F9-4F78-A837-7C35275DDAD8}"/>
    <cellStyle name="Normal 2 6 2 2 3 4" xfId="4491" xr:uid="{F9925F39-E5CF-42F9-9A89-D1AA4CFC0A7F}"/>
    <cellStyle name="Normal 2 6 2 2 3 4 2" xfId="7339" xr:uid="{35B0CF8E-8E97-47CF-8D26-0953D8D7A66A}"/>
    <cellStyle name="Normal 2 6 2 2 3 4 2 2" xfId="15981" xr:uid="{2283A9D0-FE89-4633-9812-4778DBFCAAEE}"/>
    <cellStyle name="Normal 2 6 2 2 3 4 2 2 2" xfId="36349" xr:uid="{E7205806-166E-4083-A2DB-96135C5163B2}"/>
    <cellStyle name="Normal 2 6 2 2 3 4 2 3" xfId="22768" xr:uid="{165DA20F-8865-4776-8EC7-C5F8E9E6BE67}"/>
    <cellStyle name="Normal 2 6 2 2 3 4 2 3 2" xfId="43136" xr:uid="{629ECC64-A8A5-498E-8349-EF054656D58A}"/>
    <cellStyle name="Normal 2 6 2 2 3 4 2 4" xfId="29557" xr:uid="{E6EE6870-B58D-4631-8BFD-09DF8CA50CDF}"/>
    <cellStyle name="Normal 2 6 2 2 3 4 2 5" xfId="49925" xr:uid="{E8F4FDC5-4E6F-44A4-962B-388558221E50}"/>
    <cellStyle name="Normal 2 6 2 2 3 4 3" xfId="13133" xr:uid="{E4CEC093-9334-46E4-922C-D4CE1F4C2527}"/>
    <cellStyle name="Normal 2 6 2 2 3 4 3 2" xfId="33501" xr:uid="{DA1FFACD-CFB2-4533-BDE5-C510B1AF44C0}"/>
    <cellStyle name="Normal 2 6 2 2 3 4 4" xfId="19920" xr:uid="{45865FCE-9776-44A7-A957-0E81554B8C17}"/>
    <cellStyle name="Normal 2 6 2 2 3 4 4 2" xfId="40288" xr:uid="{65C54201-CBC6-41E2-9C7A-48D018830B3C}"/>
    <cellStyle name="Normal 2 6 2 2 3 4 5" xfId="26709" xr:uid="{F718C998-B130-4C13-B34F-EFB11999813D}"/>
    <cellStyle name="Normal 2 6 2 2 3 4 6" xfId="47077" xr:uid="{51E1244E-8785-448C-A4E3-C8477B2A2DC0}"/>
    <cellStyle name="Normal 2 6 2 2 3 5" xfId="2995" xr:uid="{E8DA4D0E-A7AC-42CC-9537-E91F8BA2FD52}"/>
    <cellStyle name="Normal 2 6 2 2 3 5 2" xfId="5915" xr:uid="{512F7D86-5243-4C3E-BA1C-461559A30448}"/>
    <cellStyle name="Normal 2 6 2 2 3 5 2 2" xfId="14557" xr:uid="{207AE3E7-C84A-4B36-8CFD-4C1660559116}"/>
    <cellStyle name="Normal 2 6 2 2 3 5 2 2 2" xfId="34925" xr:uid="{2709EF1E-0EB3-49F4-99AC-AC4346EECC25}"/>
    <cellStyle name="Normal 2 6 2 2 3 5 2 3" xfId="21344" xr:uid="{E3EBEDFD-9877-4A4B-BB01-02816CBEC76A}"/>
    <cellStyle name="Normal 2 6 2 2 3 5 2 3 2" xfId="41712" xr:uid="{F372DA81-F361-48EB-8536-23B6B5464307}"/>
    <cellStyle name="Normal 2 6 2 2 3 5 2 4" xfId="28133" xr:uid="{5E695749-8BE1-44DB-9F3A-1902FAA61521}"/>
    <cellStyle name="Normal 2 6 2 2 3 5 2 5" xfId="48501" xr:uid="{2CB6661D-D4D5-4E7E-93C5-28438FA2A126}"/>
    <cellStyle name="Normal 2 6 2 2 3 5 3" xfId="11709" xr:uid="{4217017C-EE4F-43D8-AEC3-75E87C95697C}"/>
    <cellStyle name="Normal 2 6 2 2 3 5 3 2" xfId="32077" xr:uid="{9BCA53A5-98D2-4092-948A-A19433129D1A}"/>
    <cellStyle name="Normal 2 6 2 2 3 5 4" xfId="18496" xr:uid="{C36A9F46-88E4-4CDF-BDA9-B4A3527996B6}"/>
    <cellStyle name="Normal 2 6 2 2 3 5 4 2" xfId="38864" xr:uid="{B5AD40F9-B101-401E-8FE5-F7CEE443B71B}"/>
    <cellStyle name="Normal 2 6 2 2 3 5 5" xfId="25285" xr:uid="{3C63E814-2BFB-42BC-A393-1DAF62CC3F63}"/>
    <cellStyle name="Normal 2 6 2 2 3 5 6" xfId="45653" xr:uid="{6D7F2CA6-29BA-44DA-AD53-D0E7B7981CE1}"/>
    <cellStyle name="Normal 2 6 2 2 3 6" xfId="5203" xr:uid="{A3AA3AB2-A829-4CB5-9B58-79E54E1BBC6F}"/>
    <cellStyle name="Normal 2 6 2 2 3 6 2" xfId="13845" xr:uid="{4DF29687-E383-48C6-8992-715072C399B0}"/>
    <cellStyle name="Normal 2 6 2 2 3 6 2 2" xfId="34213" xr:uid="{C67DD7A3-4F00-4286-A305-F3EAE5861D6E}"/>
    <cellStyle name="Normal 2 6 2 2 3 6 3" xfId="20632" xr:uid="{C18E94BE-497B-4EBA-B36E-3D453E605FB0}"/>
    <cellStyle name="Normal 2 6 2 2 3 6 3 2" xfId="41000" xr:uid="{7ED88CC8-7C24-4EFA-9C04-88344F3EDD62}"/>
    <cellStyle name="Normal 2 6 2 2 3 6 4" xfId="27421" xr:uid="{EFE38978-9144-4D86-81AD-AA71AE126B88}"/>
    <cellStyle name="Normal 2 6 2 2 3 6 5" xfId="47789" xr:uid="{E4BD0F81-41CD-474C-B645-929F796A4FA5}"/>
    <cellStyle name="Normal 2 6 2 2 3 7" xfId="2145" xr:uid="{086AEBC0-2364-476A-87BD-B5493C7A912A}"/>
    <cellStyle name="Normal 2 6 2 2 3 7 2" xfId="10997" xr:uid="{A9C91204-DA70-4161-BEFF-DA6E75B4AED0}"/>
    <cellStyle name="Normal 2 6 2 2 3 7 2 2" xfId="31365" xr:uid="{53A09632-EADA-4914-9D39-5646E83AEFE7}"/>
    <cellStyle name="Normal 2 6 2 2 3 7 3" xfId="17784" xr:uid="{C1964651-4C2D-400E-BF43-898F959313B5}"/>
    <cellStyle name="Normal 2 6 2 2 3 7 3 2" xfId="38152" xr:uid="{33D306C9-5EFE-43FB-BF75-F4D81818EFCA}"/>
    <cellStyle name="Normal 2 6 2 2 3 7 4" xfId="24573" xr:uid="{62186FAF-2448-4861-A134-C520417BD01A}"/>
    <cellStyle name="Normal 2 6 2 2 3 7 5" xfId="44941" xr:uid="{EEBC1E7D-68E6-4315-95F7-147BAD1E8BEC}"/>
    <cellStyle name="Normal 2 6 2 2 3 8" xfId="10018" xr:uid="{0099E5BF-98D0-4251-9EC9-AB13374CED73}"/>
    <cellStyle name="Normal 2 6 2 2 3 8 2" xfId="30386" xr:uid="{CE06EBF5-CB97-439A-A252-C4516B2F5E1D}"/>
    <cellStyle name="Normal 2 6 2 2 3 9" xfId="16806" xr:uid="{86AE0899-1A91-4568-B74C-C5570EC172B2}"/>
    <cellStyle name="Normal 2 6 2 2 3 9 2" xfId="37174" xr:uid="{3EBF90C0-EC9A-4B27-BA70-AD0963AB44C8}"/>
    <cellStyle name="Normal 2 6 2 2 3_Exec Drivers" xfId="8320" xr:uid="{32C86536-E1F4-4A22-90D5-3C2FC764B02D}"/>
    <cellStyle name="Normal 2 6 2 3" xfId="542" xr:uid="{A3A3BF91-94D9-45D7-8F09-819E11EEFFB1}"/>
    <cellStyle name="Normal 2 6 2 4" xfId="1404" xr:uid="{6E8B6E24-F25E-4E70-98C7-2D9D1A70D4E1}"/>
    <cellStyle name="Normal 2 6 2 4 10" xfId="44264" xr:uid="{8F4B83EA-BB3B-4C1B-8F34-ED21BC14AE91}"/>
    <cellStyle name="Normal 2 6 2 4 2" xfId="4115" xr:uid="{6E960F38-2D70-4499-84AA-7A892EACF909}"/>
    <cellStyle name="Normal 2 6 2 4 2 2" xfId="6969" xr:uid="{9DA10A2C-22E1-4E69-87E5-308FE6B58C95}"/>
    <cellStyle name="Normal 2 6 2 4 2 2 2" xfId="15611" xr:uid="{855C9E35-77B9-4B72-9373-496312287A78}"/>
    <cellStyle name="Normal 2 6 2 4 2 2 2 2" xfId="35979" xr:uid="{54BE68E1-B29F-4ADD-849B-4AD77F59BB51}"/>
    <cellStyle name="Normal 2 6 2 4 2 2 3" xfId="22398" xr:uid="{52642442-191F-4EDC-ABDA-B8D2D465A59A}"/>
    <cellStyle name="Normal 2 6 2 4 2 2 3 2" xfId="42766" xr:uid="{923C90F8-55C7-4EB1-9AA1-16DF2581539C}"/>
    <cellStyle name="Normal 2 6 2 4 2 2 4" xfId="29187" xr:uid="{175D134F-48A6-469B-B33C-6CF385CD969F}"/>
    <cellStyle name="Normal 2 6 2 4 2 2 5" xfId="49555" xr:uid="{FDCAAA92-B5E8-40A3-9B05-426A58ECCC53}"/>
    <cellStyle name="Normal 2 6 2 4 2 3" xfId="12763" xr:uid="{8E2559B7-7842-4015-8E85-C5EAD23EA47D}"/>
    <cellStyle name="Normal 2 6 2 4 2 3 2" xfId="33131" xr:uid="{04C0EDE6-749D-4748-9C31-4D5B65AF372E}"/>
    <cellStyle name="Normal 2 6 2 4 2 4" xfId="19550" xr:uid="{1C11A53B-02ED-4F4D-9376-8DFCDD063232}"/>
    <cellStyle name="Normal 2 6 2 4 2 4 2" xfId="39918" xr:uid="{161449C1-93D3-42C3-BDF0-20545DE2BB1F}"/>
    <cellStyle name="Normal 2 6 2 4 2 5" xfId="26339" xr:uid="{CFDBA2B9-CDD4-4FD3-B652-933BC0B8DC21}"/>
    <cellStyle name="Normal 2 6 2 4 2 6" xfId="46707" xr:uid="{96A7B7F0-0B16-4AE2-A286-7610C7B5D945}"/>
    <cellStyle name="Normal 2 6 2 4 2_Exec Drivers" xfId="9451" xr:uid="{0618F51F-75DD-4537-86AA-AB224EB560A7}"/>
    <cellStyle name="Normal 2 6 2 4 3" xfId="4833" xr:uid="{4536F2F1-02A9-4B56-A374-73DE53A807E9}"/>
    <cellStyle name="Normal 2 6 2 4 3 2" xfId="7681" xr:uid="{1F8D85E8-8A66-4ABA-9796-D6B908492289}"/>
    <cellStyle name="Normal 2 6 2 4 3 2 2" xfId="16323" xr:uid="{73104306-D954-42F0-B32D-5C2CCCA7E55C}"/>
    <cellStyle name="Normal 2 6 2 4 3 2 2 2" xfId="36691" xr:uid="{E4D35742-1379-4D24-9AA6-CF44ECDBD015}"/>
    <cellStyle name="Normal 2 6 2 4 3 2 3" xfId="23110" xr:uid="{ED4EFCD7-DC49-404B-B4E4-8FCC8727C351}"/>
    <cellStyle name="Normal 2 6 2 4 3 2 3 2" xfId="43478" xr:uid="{EF98EE55-E71C-476D-A7A5-6F8A2459CE26}"/>
    <cellStyle name="Normal 2 6 2 4 3 2 4" xfId="29899" xr:uid="{6E047336-AC5F-4788-B079-88D9DE5BD50A}"/>
    <cellStyle name="Normal 2 6 2 4 3 2 5" xfId="50267" xr:uid="{7919AB86-5D7A-4314-A881-A963EFFF27C8}"/>
    <cellStyle name="Normal 2 6 2 4 3 3" xfId="13475" xr:uid="{5C4014C5-CE5E-46C0-978C-27138D9EAD79}"/>
    <cellStyle name="Normal 2 6 2 4 3 3 2" xfId="33843" xr:uid="{F9FAE14E-6FAD-46FA-B3F2-A87C8D1C5A7D}"/>
    <cellStyle name="Normal 2 6 2 4 3 4" xfId="20262" xr:uid="{89C1213E-7DD1-4078-95F7-66B5F0AAFA7E}"/>
    <cellStyle name="Normal 2 6 2 4 3 4 2" xfId="40630" xr:uid="{264744DF-CCC6-44BB-88E0-76AC9A65D981}"/>
    <cellStyle name="Normal 2 6 2 4 3 5" xfId="27051" xr:uid="{73AC8A9D-D0DE-4390-8DB9-690893078CED}"/>
    <cellStyle name="Normal 2 6 2 4 3 6" xfId="47419" xr:uid="{81EB7636-8E78-4D18-8C1A-97B4E88B4532}"/>
    <cellStyle name="Normal 2 6 2 4 4" xfId="3367" xr:uid="{FF595F5D-7BA3-45FF-BE83-840844187398}"/>
    <cellStyle name="Normal 2 6 2 4 4 2" xfId="6257" xr:uid="{01A33D27-977F-4F96-89EB-9B40FD9FD574}"/>
    <cellStyle name="Normal 2 6 2 4 4 2 2" xfId="14899" xr:uid="{D6A087F2-CA38-46BC-89C2-A0A1E4B0ABC3}"/>
    <cellStyle name="Normal 2 6 2 4 4 2 2 2" xfId="35267" xr:uid="{C735730E-1D60-4CC8-974A-D36A25DCDCAC}"/>
    <cellStyle name="Normal 2 6 2 4 4 2 3" xfId="21686" xr:uid="{CB3A128E-289D-4AAD-89D0-8806AF0C50C3}"/>
    <cellStyle name="Normal 2 6 2 4 4 2 3 2" xfId="42054" xr:uid="{81C0DD12-7852-4B3F-935B-F59A4ECF9C99}"/>
    <cellStyle name="Normal 2 6 2 4 4 2 4" xfId="28475" xr:uid="{0E73704A-AEE4-447D-8174-783CB44DDECC}"/>
    <cellStyle name="Normal 2 6 2 4 4 2 5" xfId="48843" xr:uid="{7C66FC8E-A4C4-4C53-9952-2ED30BC864D8}"/>
    <cellStyle name="Normal 2 6 2 4 4 3" xfId="12051" xr:uid="{A8CE8FC1-3849-43F8-A048-9309F78EFB41}"/>
    <cellStyle name="Normal 2 6 2 4 4 3 2" xfId="32419" xr:uid="{5FAC9EDC-1AA4-4444-9E73-B30C46547E9F}"/>
    <cellStyle name="Normal 2 6 2 4 4 4" xfId="18838" xr:uid="{59D8E5A5-DBE4-4967-98EB-54080A5D887A}"/>
    <cellStyle name="Normal 2 6 2 4 4 4 2" xfId="39206" xr:uid="{9EF1D6C6-F5DD-4A64-994D-C4905F74AF18}"/>
    <cellStyle name="Normal 2 6 2 4 4 5" xfId="25627" xr:uid="{39D8C8BA-8C8A-4297-9A13-330655E0E224}"/>
    <cellStyle name="Normal 2 6 2 4 4 6" xfId="45995" xr:uid="{C1001481-6D10-4ABA-A083-9DBE6A90D722}"/>
    <cellStyle name="Normal 2 6 2 4 5" xfId="5545" xr:uid="{8CABAA81-FF26-4502-A979-256B98AFD25A}"/>
    <cellStyle name="Normal 2 6 2 4 5 2" xfId="14187" xr:uid="{42BB3561-B1AA-4277-99DA-0A1F560E1526}"/>
    <cellStyle name="Normal 2 6 2 4 5 2 2" xfId="34555" xr:uid="{C2AD9A70-4C9F-4863-883E-EA3C00E83E00}"/>
    <cellStyle name="Normal 2 6 2 4 5 3" xfId="20974" xr:uid="{ABD58D72-2B8D-4701-AB1B-884D2888D898}"/>
    <cellStyle name="Normal 2 6 2 4 5 3 2" xfId="41342" xr:uid="{68DAFBA3-632A-4C3E-9D07-A4EF05EB6ACE}"/>
    <cellStyle name="Normal 2 6 2 4 5 4" xfId="27763" xr:uid="{4A3DBFDC-EA3D-49A6-9868-07B9462CB44E}"/>
    <cellStyle name="Normal 2 6 2 4 5 5" xfId="48131" xr:uid="{08984BEB-DA80-4FA0-B471-22E16285F801}"/>
    <cellStyle name="Normal 2 6 2 4 6" xfId="2618" xr:uid="{973B2221-6AA1-434C-8152-BCDAA3AAD8BB}"/>
    <cellStyle name="Normal 2 6 2 4 6 2" xfId="11339" xr:uid="{76B30E15-AACD-4CD4-B78E-3D8D62571050}"/>
    <cellStyle name="Normal 2 6 2 4 6 2 2" xfId="31707" xr:uid="{07924AAF-88E3-4588-A300-2FD5B87F28AE}"/>
    <cellStyle name="Normal 2 6 2 4 6 3" xfId="18126" xr:uid="{098AD29D-01BB-416B-AC49-CDACC0C52A53}"/>
    <cellStyle name="Normal 2 6 2 4 6 3 2" xfId="38494" xr:uid="{A2578DCD-F61E-424F-9F23-A951C62CD47F}"/>
    <cellStyle name="Normal 2 6 2 4 6 4" xfId="24915" xr:uid="{E127B184-A98A-40BB-89ED-827D027A77AB}"/>
    <cellStyle name="Normal 2 6 2 4 6 5" xfId="45283" xr:uid="{450A5000-87B1-410C-A9D5-A1F8416E140E}"/>
    <cellStyle name="Normal 2 6 2 4 7" xfId="10320" xr:uid="{5909CA10-00BC-4FF8-BD0D-3F371A8FC48A}"/>
    <cellStyle name="Normal 2 6 2 4 7 2" xfId="30688" xr:uid="{C1C1BE19-2D79-4D14-AC41-789BFFEC1A55}"/>
    <cellStyle name="Normal 2 6 2 4 8" xfId="17107" xr:uid="{8BF3E95D-F0AB-4015-9467-F8A4C689A321}"/>
    <cellStyle name="Normal 2 6 2 4 8 2" xfId="37475" xr:uid="{4CA8E0E7-CCC8-42F1-B8FA-DC3DCDB18BBC}"/>
    <cellStyle name="Normal 2 6 2 4 9" xfId="23896" xr:uid="{004380B0-E936-4EFF-BF07-74CEC1B6E56F}"/>
    <cellStyle name="Normal 2 6 2 4_Exec Drivers" xfId="7884" xr:uid="{FFE129D1-1A08-4038-9F65-7F2C88ED4EAA}"/>
    <cellStyle name="Normal 2 6 2 5" xfId="3741" xr:uid="{B3045C68-E5E3-4D93-A57E-E790DD3D0484}"/>
    <cellStyle name="Normal 2 6 2 5 2" xfId="6625" xr:uid="{28AE0CC6-47B2-480F-9005-18B51555D5BA}"/>
    <cellStyle name="Normal 2 6 2 5 2 2" xfId="15267" xr:uid="{A125EDAB-CB3A-405E-B202-BF007D6491E8}"/>
    <cellStyle name="Normal 2 6 2 5 2 2 2" xfId="35635" xr:uid="{04ADAE86-364F-4063-A598-AD6D23FAC3BE}"/>
    <cellStyle name="Normal 2 6 2 5 2 3" xfId="22054" xr:uid="{A55A0444-3C39-4416-A2D5-7D95BCD41635}"/>
    <cellStyle name="Normal 2 6 2 5 2 3 2" xfId="42422" xr:uid="{B1D1DC0C-E5FD-4DAE-9CB9-5810A2D0A27B}"/>
    <cellStyle name="Normal 2 6 2 5 2 4" xfId="28843" xr:uid="{46C31A62-219F-4E04-9559-B33DE6C7C146}"/>
    <cellStyle name="Normal 2 6 2 5 2 5" xfId="49211" xr:uid="{3581E7A2-7542-44CE-A192-ECDB86891673}"/>
    <cellStyle name="Normal 2 6 2 5 3" xfId="12419" xr:uid="{7CF637D5-1E53-4E14-A591-7AA05D05125B}"/>
    <cellStyle name="Normal 2 6 2 5 3 2" xfId="32787" xr:uid="{F40F7292-55F0-46B6-A696-1244E192F715}"/>
    <cellStyle name="Normal 2 6 2 5 4" xfId="19206" xr:uid="{EC613B82-4A40-4D09-9903-AF94D2A5F438}"/>
    <cellStyle name="Normal 2 6 2 5 4 2" xfId="39574" xr:uid="{CF981DFC-86EB-4340-84C1-30DBBCDEB69F}"/>
    <cellStyle name="Normal 2 6 2 5 5" xfId="25995" xr:uid="{05635D56-3EC7-4E4D-B8EA-42576C068119}"/>
    <cellStyle name="Normal 2 6 2 5 6" xfId="46363" xr:uid="{5EDB8DE6-337B-473F-BED3-E0AC8323A396}"/>
    <cellStyle name="Normal 2 6 2 5_Exec Drivers" xfId="8077" xr:uid="{AED155DE-C892-401F-9BA4-3CA13F889DB8}"/>
    <cellStyle name="Normal 2 6 2 6" xfId="4489" xr:uid="{1E5BCBEC-9AB6-4DE9-AB93-00DE09B3AA9F}"/>
    <cellStyle name="Normal 2 6 2 6 2" xfId="7337" xr:uid="{0ED276CF-74E7-4C9A-905C-CA116CC72691}"/>
    <cellStyle name="Normal 2 6 2 6 2 2" xfId="15979" xr:uid="{2A360828-3808-4CAC-8DCA-FD44EA8F67CC}"/>
    <cellStyle name="Normal 2 6 2 6 2 2 2" xfId="36347" xr:uid="{E2DDF1D7-EA01-448E-AAA6-9D8D57DDC774}"/>
    <cellStyle name="Normal 2 6 2 6 2 3" xfId="22766" xr:uid="{B10C5FB6-4CC7-461F-987A-87A3FC9CD935}"/>
    <cellStyle name="Normal 2 6 2 6 2 3 2" xfId="43134" xr:uid="{0016CC16-5700-4F30-9231-2B1E0D60D297}"/>
    <cellStyle name="Normal 2 6 2 6 2 4" xfId="29555" xr:uid="{897283E8-8F0B-4758-B056-20567F986C60}"/>
    <cellStyle name="Normal 2 6 2 6 2 5" xfId="49923" xr:uid="{497FD8C5-BB1A-4C85-98B3-5FA9E45182C7}"/>
    <cellStyle name="Normal 2 6 2 6 3" xfId="13131" xr:uid="{59DA4418-8ECE-4B15-A0F0-442AE142E50F}"/>
    <cellStyle name="Normal 2 6 2 6 3 2" xfId="33499" xr:uid="{70C0CE6F-55FB-4433-B7C3-7B857E294B5E}"/>
    <cellStyle name="Normal 2 6 2 6 4" xfId="19918" xr:uid="{20789356-6307-4A8F-A33F-BCCECC664E49}"/>
    <cellStyle name="Normal 2 6 2 6 4 2" xfId="40286" xr:uid="{99ACC250-F919-4F2E-B83B-C5EFDB73208F}"/>
    <cellStyle name="Normal 2 6 2 6 5" xfId="26707" xr:uid="{E0767F1A-23B8-48B8-975D-BD28D2113FED}"/>
    <cellStyle name="Normal 2 6 2 6 6" xfId="47075" xr:uid="{2E0D6B2C-A463-4DAA-BADA-60CA485D8F7A}"/>
    <cellStyle name="Normal 2 6 2 7" xfId="2993" xr:uid="{1271211B-B8DF-4FA5-8D94-31A12102CE70}"/>
    <cellStyle name="Normal 2 6 2 7 2" xfId="5913" xr:uid="{CBF9D712-EA33-476A-ADAB-F4F733BDF13E}"/>
    <cellStyle name="Normal 2 6 2 7 2 2" xfId="14555" xr:uid="{E34C3456-783F-4114-B7E6-EB0779A006AA}"/>
    <cellStyle name="Normal 2 6 2 7 2 2 2" xfId="34923" xr:uid="{A047E847-BCB7-4ED4-9D67-3CEDADEBB609}"/>
    <cellStyle name="Normal 2 6 2 7 2 3" xfId="21342" xr:uid="{B6120F73-8FE4-42AB-B19A-1CEB925D7D76}"/>
    <cellStyle name="Normal 2 6 2 7 2 3 2" xfId="41710" xr:uid="{CB2C14EA-5503-4213-A401-B0790BC9F8F9}"/>
    <cellStyle name="Normal 2 6 2 7 2 4" xfId="28131" xr:uid="{3F40DCF5-F25D-4720-BD02-01F3C62FF58E}"/>
    <cellStyle name="Normal 2 6 2 7 2 5" xfId="48499" xr:uid="{795EDCC7-915B-4353-9016-426D946817CD}"/>
    <cellStyle name="Normal 2 6 2 7 3" xfId="11707" xr:uid="{9CDC7157-A78E-4792-AADF-C4F327926C73}"/>
    <cellStyle name="Normal 2 6 2 7 3 2" xfId="32075" xr:uid="{414FDEE0-E433-4F3D-A2C2-3B20231AF42A}"/>
    <cellStyle name="Normal 2 6 2 7 4" xfId="18494" xr:uid="{93D6690A-7BE4-4EC6-9BC9-2657F12ED02F}"/>
    <cellStyle name="Normal 2 6 2 7 4 2" xfId="38862" xr:uid="{49CAA0E8-3FC7-4806-A046-2F3B01B2375C}"/>
    <cellStyle name="Normal 2 6 2 7 5" xfId="25283" xr:uid="{FE3D12B7-5DAC-4AB7-B3A5-F1DDBD872147}"/>
    <cellStyle name="Normal 2 6 2 7 6" xfId="45651" xr:uid="{1D34E5CC-4B4C-4225-A1A8-40CE7A5BE058}"/>
    <cellStyle name="Normal 2 6 2 8" xfId="5201" xr:uid="{6701F740-1E23-4B67-B2D6-0FBF55E8EE67}"/>
    <cellStyle name="Normal 2 6 2 8 2" xfId="13843" xr:uid="{98F3B563-00D4-43FC-8526-A7E589221616}"/>
    <cellStyle name="Normal 2 6 2 8 2 2" xfId="34211" xr:uid="{B7515D64-9F85-460B-8B56-3CDB18DE4D14}"/>
    <cellStyle name="Normal 2 6 2 8 3" xfId="20630" xr:uid="{D1023921-46D1-4019-AEFD-56F57595B35B}"/>
    <cellStyle name="Normal 2 6 2 8 3 2" xfId="40998" xr:uid="{80E2B265-6853-41DD-8B34-CD52367458FD}"/>
    <cellStyle name="Normal 2 6 2 8 4" xfId="27419" xr:uid="{87F96916-C36D-431C-BE00-77404C4632BC}"/>
    <cellStyle name="Normal 2 6 2 8 5" xfId="47787" xr:uid="{C355062A-47BF-4306-A341-BE77F0E59A55}"/>
    <cellStyle name="Normal 2 6 2 9" xfId="2143" xr:uid="{3AA62C80-BCF4-42A4-B473-9BAC4A4D56B1}"/>
    <cellStyle name="Normal 2 6 2 9 2" xfId="10995" xr:uid="{6038FBDC-CADA-4403-A3C4-E3D5BC30F2C7}"/>
    <cellStyle name="Normal 2 6 2 9 2 2" xfId="31363" xr:uid="{FE62F585-88BB-49E9-979E-EAF3F84888C9}"/>
    <cellStyle name="Normal 2 6 2 9 3" xfId="17782" xr:uid="{0D91F34B-22E1-4512-9B52-2A44FA462328}"/>
    <cellStyle name="Normal 2 6 2 9 3 2" xfId="38150" xr:uid="{A3F03013-C631-4533-B564-0B9FF842D5D7}"/>
    <cellStyle name="Normal 2 6 2 9 4" xfId="24571" xr:uid="{8F5933FB-D611-4D67-80D1-1F4F65828730}"/>
    <cellStyle name="Normal 2 6 2 9 5" xfId="44939" xr:uid="{F0AB946D-D453-4BF0-8F07-E5041480AAEC}"/>
    <cellStyle name="Normal 2 6 2_Exec Drivers" xfId="1958" xr:uid="{36052DC0-B55C-4273-AEC5-46FDB52BE6CD}"/>
    <cellStyle name="Normal 2 6 20" xfId="292" xr:uid="{A949BBD9-F0D4-4A79-840C-3DAD9E0D4728}"/>
    <cellStyle name="Normal 2 6 20 10" xfId="23440" xr:uid="{7DB5D2EF-E5B7-4274-9470-AE1DFBE37AB1}"/>
    <cellStyle name="Normal 2 6 20 11" xfId="43808" xr:uid="{2A975CAD-4FA5-4614-BBC2-4657E73FDE17}"/>
    <cellStyle name="Normal 2 6 20 2" xfId="1531" xr:uid="{740FB76D-F8FB-44A0-B5A9-2A34BE96E8FC}"/>
    <cellStyle name="Normal 2 6 20 2 10" xfId="44391" xr:uid="{48826462-DE4C-492D-85CC-5FF771B1810A}"/>
    <cellStyle name="Normal 2 6 20 2 2" xfId="3971" xr:uid="{CF5755EB-98E7-41FE-84F1-EDF4F834FE44}"/>
    <cellStyle name="Normal 2 6 20 2 2 2" xfId="6843" xr:uid="{2E163DFF-97EC-49E4-B855-6648C6554B0E}"/>
    <cellStyle name="Normal 2 6 20 2 2 2 2" xfId="15485" xr:uid="{7BFCD621-31B0-4C90-8DDA-6ECE2FEBC024}"/>
    <cellStyle name="Normal 2 6 20 2 2 2 2 2" xfId="35853" xr:uid="{E318BF05-8882-4011-84D2-989FFD75848A}"/>
    <cellStyle name="Normal 2 6 20 2 2 2 3" xfId="22272" xr:uid="{9D188A15-C673-4770-B8A1-89A64BFCE7D5}"/>
    <cellStyle name="Normal 2 6 20 2 2 2 3 2" xfId="42640" xr:uid="{D195722B-44FD-42AE-884B-7FCE88876995}"/>
    <cellStyle name="Normal 2 6 20 2 2 2 4" xfId="29061" xr:uid="{E8A4B574-FCF3-40AF-B00F-E0185696F532}"/>
    <cellStyle name="Normal 2 6 20 2 2 2 5" xfId="49429" xr:uid="{424D0297-7D93-48A8-B49A-661A462FFD21}"/>
    <cellStyle name="Normal 2 6 20 2 2 3" xfId="12637" xr:uid="{5F874B9F-8C8B-44C8-B333-CD0ABCBED475}"/>
    <cellStyle name="Normal 2 6 20 2 2 3 2" xfId="33005" xr:uid="{99D6CC07-0070-453F-B60B-C6795C8D12A8}"/>
    <cellStyle name="Normal 2 6 20 2 2 4" xfId="19424" xr:uid="{52A00AB7-7B91-49A7-94BE-90A570DCE5D4}"/>
    <cellStyle name="Normal 2 6 20 2 2 4 2" xfId="39792" xr:uid="{402E31D8-5F14-4A47-9E17-35269C79560E}"/>
    <cellStyle name="Normal 2 6 20 2 2 5" xfId="26213" xr:uid="{A58CB83E-187D-4301-A28D-F8FC339D4954}"/>
    <cellStyle name="Normal 2 6 20 2 2 6" xfId="46581" xr:uid="{197D0FDE-8633-4451-93F7-C607FD11BC81}"/>
    <cellStyle name="Normal 2 6 20 2 2_Exec Drivers" xfId="8722" xr:uid="{C756645A-33BB-4ECB-9273-379B8C7B80D3}"/>
    <cellStyle name="Normal 2 6 20 2 3" xfId="4707" xr:uid="{1A14E17C-9C65-443B-AF2A-EAF5B1BDFC71}"/>
    <cellStyle name="Normal 2 6 20 2 3 2" xfId="7555" xr:uid="{21C93C8F-2F8E-43A8-9116-9DA14B6A9C04}"/>
    <cellStyle name="Normal 2 6 20 2 3 2 2" xfId="16197" xr:uid="{5BB2CE81-C636-47E5-9BB8-6381C5B75B86}"/>
    <cellStyle name="Normal 2 6 20 2 3 2 2 2" xfId="36565" xr:uid="{8B204DFA-537C-47A2-A354-0DDF97CFBEF0}"/>
    <cellStyle name="Normal 2 6 20 2 3 2 3" xfId="22984" xr:uid="{EA48A24E-506D-4321-8FA5-FA882B38134A}"/>
    <cellStyle name="Normal 2 6 20 2 3 2 3 2" xfId="43352" xr:uid="{DD22D0A0-1894-4A96-99B4-8A79725099E1}"/>
    <cellStyle name="Normal 2 6 20 2 3 2 4" xfId="29773" xr:uid="{D67210E0-D3B3-4B5A-8C64-1F5199D93F8E}"/>
    <cellStyle name="Normal 2 6 20 2 3 2 5" xfId="50141" xr:uid="{9F02A389-DCD8-4179-8E8D-3637DFC84F81}"/>
    <cellStyle name="Normal 2 6 20 2 3 3" xfId="13349" xr:uid="{AA4B1803-F5EA-4EEB-91DB-55496E3C13AC}"/>
    <cellStyle name="Normal 2 6 20 2 3 3 2" xfId="33717" xr:uid="{7C1A6F53-4E23-40F0-BFEC-64123FA510FB}"/>
    <cellStyle name="Normal 2 6 20 2 3 4" xfId="20136" xr:uid="{08EECF1E-223F-46A2-8CA8-A866C65510CF}"/>
    <cellStyle name="Normal 2 6 20 2 3 4 2" xfId="40504" xr:uid="{195DB374-D805-42DE-8ADF-30F05082CB6D}"/>
    <cellStyle name="Normal 2 6 20 2 3 5" xfId="26925" xr:uid="{1B7559B2-AD6B-4BE6-BF28-188A7D2BBF37}"/>
    <cellStyle name="Normal 2 6 20 2 3 6" xfId="47293" xr:uid="{BC3BA4A7-69D7-4065-8028-1A435EAEC026}"/>
    <cellStyle name="Normal 2 6 20 2 4" xfId="3223" xr:uid="{12842790-DCDE-404C-8A48-A240A24CDF32}"/>
    <cellStyle name="Normal 2 6 20 2 4 2" xfId="6131" xr:uid="{91468747-C0BE-43FF-B9D3-68A252C00464}"/>
    <cellStyle name="Normal 2 6 20 2 4 2 2" xfId="14773" xr:uid="{12F0E53F-0688-467C-B71A-E181F679F997}"/>
    <cellStyle name="Normal 2 6 20 2 4 2 2 2" xfId="35141" xr:uid="{834C7B1C-53A8-42F5-933C-137623F710C8}"/>
    <cellStyle name="Normal 2 6 20 2 4 2 3" xfId="21560" xr:uid="{9E2C562F-C4EC-4756-A9F3-F66C53B1E1DA}"/>
    <cellStyle name="Normal 2 6 20 2 4 2 3 2" xfId="41928" xr:uid="{85629F90-4A40-41F1-AD51-62AB2F475F66}"/>
    <cellStyle name="Normal 2 6 20 2 4 2 4" xfId="28349" xr:uid="{33E455E2-0EFA-4FBB-9DB1-69AE7AD36FD4}"/>
    <cellStyle name="Normal 2 6 20 2 4 2 5" xfId="48717" xr:uid="{A5E67603-9473-4505-B659-54BD941EFBD9}"/>
    <cellStyle name="Normal 2 6 20 2 4 3" xfId="11925" xr:uid="{EBC293D0-07A0-4865-9342-9415D103BC3B}"/>
    <cellStyle name="Normal 2 6 20 2 4 3 2" xfId="32293" xr:uid="{6829BE37-8064-45C1-A762-C7C99D79EF75}"/>
    <cellStyle name="Normal 2 6 20 2 4 4" xfId="18712" xr:uid="{D7E1B95C-A144-44A7-9712-EAAD25EFA7EB}"/>
    <cellStyle name="Normal 2 6 20 2 4 4 2" xfId="39080" xr:uid="{176343E1-EF4D-4EEB-9FB1-E400BCF8812F}"/>
    <cellStyle name="Normal 2 6 20 2 4 5" xfId="25501" xr:uid="{5A120DDB-C426-408C-8E1C-847DDA0E1C5A}"/>
    <cellStyle name="Normal 2 6 20 2 4 6" xfId="45869" xr:uid="{04982F59-2E7C-4F18-AE50-6DA573200828}"/>
    <cellStyle name="Normal 2 6 20 2 5" xfId="5419" xr:uid="{F11AEF8C-6C4C-4FC2-8C1F-A6C40EBF4FFF}"/>
    <cellStyle name="Normal 2 6 20 2 5 2" xfId="14061" xr:uid="{8C05EC37-A4D0-4007-9398-7843F0AC2180}"/>
    <cellStyle name="Normal 2 6 20 2 5 2 2" xfId="34429" xr:uid="{49790E7D-3BA7-4F0A-A86E-19D2593EA8FD}"/>
    <cellStyle name="Normal 2 6 20 2 5 3" xfId="20848" xr:uid="{671AD8C2-9798-403C-9E52-50CFB755CCCF}"/>
    <cellStyle name="Normal 2 6 20 2 5 3 2" xfId="41216" xr:uid="{CAA695E2-B352-41A3-B77D-B1F08D716FD6}"/>
    <cellStyle name="Normal 2 6 20 2 5 4" xfId="27637" xr:uid="{3FDFA562-6318-4549-A160-30430B73EF91}"/>
    <cellStyle name="Normal 2 6 20 2 5 5" xfId="48005" xr:uid="{A7865501-4067-4953-BD95-93C1D1C38BA9}"/>
    <cellStyle name="Normal 2 6 20 2 6" xfId="2474" xr:uid="{2E681512-8120-475C-A85E-2CB171130DCF}"/>
    <cellStyle name="Normal 2 6 20 2 6 2" xfId="11213" xr:uid="{A57CDA58-E64C-4091-A458-7E37787AE4B1}"/>
    <cellStyle name="Normal 2 6 20 2 6 2 2" xfId="31581" xr:uid="{752F0CD7-3CF0-45D2-B512-C1447E7B2352}"/>
    <cellStyle name="Normal 2 6 20 2 6 3" xfId="18000" xr:uid="{F4016E9F-C98B-40C6-8B14-AFD08B569F5E}"/>
    <cellStyle name="Normal 2 6 20 2 6 3 2" xfId="38368" xr:uid="{3A0F6BD4-E025-4B2F-8780-F0C62B5154D5}"/>
    <cellStyle name="Normal 2 6 20 2 6 4" xfId="24789" xr:uid="{2C4A2D0D-53C6-4279-8A13-6A9A6870D6C1}"/>
    <cellStyle name="Normal 2 6 20 2 6 5" xfId="45157" xr:uid="{201144E0-94FF-4628-8136-2424A344C83E}"/>
    <cellStyle name="Normal 2 6 20 2 7" xfId="10447" xr:uid="{F9031D4D-2F6B-47E8-8B32-64AE4F1E00C8}"/>
    <cellStyle name="Normal 2 6 20 2 7 2" xfId="30815" xr:uid="{5F0F8A4A-C2E8-4414-8232-25C0470FD134}"/>
    <cellStyle name="Normal 2 6 20 2 8" xfId="17234" xr:uid="{2100CC1F-8C9A-467F-9A3A-2AA83A5BFCC9}"/>
    <cellStyle name="Normal 2 6 20 2 8 2" xfId="37602" xr:uid="{F676DE53-8A8F-4012-A9DE-04B71E485DD9}"/>
    <cellStyle name="Normal 2 6 20 2 9" xfId="24023" xr:uid="{833A1548-0C9E-483C-8607-D0E3B967577F}"/>
    <cellStyle name="Normal 2 6 20 2_Exec Drivers" xfId="8774" xr:uid="{EAA06B4D-7C97-4BC2-AE1C-4DB4BEDC7DB2}"/>
    <cellStyle name="Normal 2 6 20 3" xfId="3744" xr:uid="{22B6543C-225E-4384-8D63-2B88535712E7}"/>
    <cellStyle name="Normal 2 6 20 3 2" xfId="6628" xr:uid="{04E29182-183D-4568-8AB9-1ED99AA1C26A}"/>
    <cellStyle name="Normal 2 6 20 3 2 2" xfId="15270" xr:uid="{8634D58D-B70E-4F05-9D22-414050A310BC}"/>
    <cellStyle name="Normal 2 6 20 3 2 2 2" xfId="35638" xr:uid="{9E72FA83-1D3B-4651-8041-94B8548D16C3}"/>
    <cellStyle name="Normal 2 6 20 3 2 3" xfId="22057" xr:uid="{EFAA6314-0DA0-4C82-9E26-4144E7638E62}"/>
    <cellStyle name="Normal 2 6 20 3 2 3 2" xfId="42425" xr:uid="{7C51A991-6ED4-4732-BFEC-800AE40BE254}"/>
    <cellStyle name="Normal 2 6 20 3 2 4" xfId="28846" xr:uid="{42C81ED4-6FF6-471A-AEF8-30D71FC1DB03}"/>
    <cellStyle name="Normal 2 6 20 3 2 5" xfId="49214" xr:uid="{2CD1A6C5-5BBF-491C-B565-E4927B74E2F8}"/>
    <cellStyle name="Normal 2 6 20 3 3" xfId="12422" xr:uid="{89343C84-F9C6-4830-9AD5-C55877EBC5AB}"/>
    <cellStyle name="Normal 2 6 20 3 3 2" xfId="32790" xr:uid="{293F4048-F001-4C26-B02B-EC0469164648}"/>
    <cellStyle name="Normal 2 6 20 3 4" xfId="19209" xr:uid="{22794DA2-1B47-4ADC-8C88-F89181EB84C1}"/>
    <cellStyle name="Normal 2 6 20 3 4 2" xfId="39577" xr:uid="{DD108E68-9A59-465D-A22A-516371E5DC8C}"/>
    <cellStyle name="Normal 2 6 20 3 5" xfId="25998" xr:uid="{486EBA0E-DF89-4A56-B67C-D04614C6F4BB}"/>
    <cellStyle name="Normal 2 6 20 3 6" xfId="46366" xr:uid="{D00B848B-AB98-4E1C-90CB-9633CBB70007}"/>
    <cellStyle name="Normal 2 6 20 3_Exec Drivers" xfId="9373" xr:uid="{9FF496E9-34AB-48C5-A538-801A8C102027}"/>
    <cellStyle name="Normal 2 6 20 4" xfId="4492" xr:uid="{8A6BE842-9682-41DE-A855-CB47EF07609A}"/>
    <cellStyle name="Normal 2 6 20 4 2" xfId="7340" xr:uid="{8D3008B2-367B-4404-92F5-8B7B4AB33A15}"/>
    <cellStyle name="Normal 2 6 20 4 2 2" xfId="15982" xr:uid="{8630D62E-00C5-439D-9B74-E316C18AE23B}"/>
    <cellStyle name="Normal 2 6 20 4 2 2 2" xfId="36350" xr:uid="{51B10B84-2918-4D7B-8302-A4C6414CDDAE}"/>
    <cellStyle name="Normal 2 6 20 4 2 3" xfId="22769" xr:uid="{3FBDC985-4A4C-4DF0-9DFF-F394ACDC2AC7}"/>
    <cellStyle name="Normal 2 6 20 4 2 3 2" xfId="43137" xr:uid="{21E72DEC-3242-4F19-AA3B-D91C408254A7}"/>
    <cellStyle name="Normal 2 6 20 4 2 4" xfId="29558" xr:uid="{01EE9841-6CEB-4070-A9F6-B899BBE005B8}"/>
    <cellStyle name="Normal 2 6 20 4 2 5" xfId="49926" xr:uid="{C4E053BC-8206-45D1-A5F2-681DF8066634}"/>
    <cellStyle name="Normal 2 6 20 4 3" xfId="13134" xr:uid="{23F466AD-B65D-4F27-9219-FFCE3E3A105D}"/>
    <cellStyle name="Normal 2 6 20 4 3 2" xfId="33502" xr:uid="{5DFBB1B9-CE43-4AC8-B09F-92A008B74F5B}"/>
    <cellStyle name="Normal 2 6 20 4 4" xfId="19921" xr:uid="{BC73D1D4-D296-41A9-9A59-936C40003569}"/>
    <cellStyle name="Normal 2 6 20 4 4 2" xfId="40289" xr:uid="{CECCF26B-1D23-40E7-A688-CDF451414C6C}"/>
    <cellStyle name="Normal 2 6 20 4 5" xfId="26710" xr:uid="{DB09BD8E-0099-4E94-8A83-E0898883791B}"/>
    <cellStyle name="Normal 2 6 20 4 6" xfId="47078" xr:uid="{35CA550D-C213-458B-BF65-A3C3D5726EAE}"/>
    <cellStyle name="Normal 2 6 20 5" xfId="2996" xr:uid="{7D4EA59F-C7C2-4251-9368-0F138FA1B67E}"/>
    <cellStyle name="Normal 2 6 20 5 2" xfId="5916" xr:uid="{EBFFC2C8-C15E-44E6-94A1-8457814064A9}"/>
    <cellStyle name="Normal 2 6 20 5 2 2" xfId="14558" xr:uid="{55209A0A-8076-4AD5-989D-8EDDC88F6A07}"/>
    <cellStyle name="Normal 2 6 20 5 2 2 2" xfId="34926" xr:uid="{52E1A5AB-A313-4A5A-83DA-C4502CD71193}"/>
    <cellStyle name="Normal 2 6 20 5 2 3" xfId="21345" xr:uid="{DE1E16DB-C675-4C6E-8C15-CBD0099A8762}"/>
    <cellStyle name="Normal 2 6 20 5 2 3 2" xfId="41713" xr:uid="{4A5C38F5-9D7E-4FD4-BFB6-E4A3013BCC05}"/>
    <cellStyle name="Normal 2 6 20 5 2 4" xfId="28134" xr:uid="{B4448141-F1DC-4CD2-B9C6-269D7A3C7D4C}"/>
    <cellStyle name="Normal 2 6 20 5 2 5" xfId="48502" xr:uid="{4C309525-1188-43E9-8A49-D43946A1A207}"/>
    <cellStyle name="Normal 2 6 20 5 3" xfId="11710" xr:uid="{E7957D68-92A1-487A-8106-B2757173FBFB}"/>
    <cellStyle name="Normal 2 6 20 5 3 2" xfId="32078" xr:uid="{0A9B59BB-F863-48EB-8F6B-498B4D0ABE05}"/>
    <cellStyle name="Normal 2 6 20 5 4" xfId="18497" xr:uid="{53534295-78F5-49BA-B81B-0C1CB45AD3B0}"/>
    <cellStyle name="Normal 2 6 20 5 4 2" xfId="38865" xr:uid="{32DE9CAF-677D-4725-A34A-3EC977066A8A}"/>
    <cellStyle name="Normal 2 6 20 5 5" xfId="25286" xr:uid="{ED8DA95B-1CA8-461B-972A-02A57ECCD8C4}"/>
    <cellStyle name="Normal 2 6 20 5 6" xfId="45654" xr:uid="{D0946F57-197E-474B-A616-A72F6B0AD764}"/>
    <cellStyle name="Normal 2 6 20 6" xfId="5204" xr:uid="{301815B5-F2A8-4EC3-B474-FF944D5298B5}"/>
    <cellStyle name="Normal 2 6 20 6 2" xfId="13846" xr:uid="{F9CD32B7-C08E-481C-8F86-A1081A462C99}"/>
    <cellStyle name="Normal 2 6 20 6 2 2" xfId="34214" xr:uid="{2C819FCE-FEB2-43C8-8B0F-4FC945E3E111}"/>
    <cellStyle name="Normal 2 6 20 6 3" xfId="20633" xr:uid="{9749F8F6-19E9-4A2F-B003-94CF14AA8C99}"/>
    <cellStyle name="Normal 2 6 20 6 3 2" xfId="41001" xr:uid="{72C502A4-A191-47A1-A773-C7A36113E782}"/>
    <cellStyle name="Normal 2 6 20 6 4" xfId="27422" xr:uid="{28BBFDCF-098B-4024-8B24-44C67C2A684A}"/>
    <cellStyle name="Normal 2 6 20 6 5" xfId="47790" xr:uid="{3450145A-CE1E-4464-AE77-EA314F11EA1F}"/>
    <cellStyle name="Normal 2 6 20 7" xfId="2146" xr:uid="{D387A172-F9F0-4C43-BE67-1AD62097BF80}"/>
    <cellStyle name="Normal 2 6 20 7 2" xfId="10998" xr:uid="{8186C0CE-D20E-4970-A24C-81B9DCC73399}"/>
    <cellStyle name="Normal 2 6 20 7 2 2" xfId="31366" xr:uid="{69529B58-8563-42FC-8FBC-489DFCD3EED3}"/>
    <cellStyle name="Normal 2 6 20 7 3" xfId="17785" xr:uid="{D0A340B3-6C55-433F-A54A-7EBE32736B80}"/>
    <cellStyle name="Normal 2 6 20 7 3 2" xfId="38153" xr:uid="{F9977FA1-DADE-4696-9CF8-570ADBEDF47D}"/>
    <cellStyle name="Normal 2 6 20 7 4" xfId="24574" xr:uid="{C6819DF8-1F82-4F68-A124-9F8246D8D3C4}"/>
    <cellStyle name="Normal 2 6 20 7 5" xfId="44942" xr:uid="{1F8475C7-9192-42FB-8394-3C7B46337100}"/>
    <cellStyle name="Normal 2 6 20 8" xfId="9863" xr:uid="{439AFBD2-FE05-4110-93AC-0801B636F9C5}"/>
    <cellStyle name="Normal 2 6 20 8 2" xfId="30231" xr:uid="{C9E9E3EA-37D6-4DBB-B4A8-650EBFBDDA13}"/>
    <cellStyle name="Normal 2 6 20 9" xfId="16651" xr:uid="{1362E05A-23B9-4CEF-B6F3-9B76E52AA9F3}"/>
    <cellStyle name="Normal 2 6 20 9 2" xfId="37019" xr:uid="{35A0A90C-803C-45DC-91EF-0B02525C9812}"/>
    <cellStyle name="Normal 2 6 20_Exec Drivers" xfId="8168" xr:uid="{16DC6FDB-8990-4951-8C40-B4B8E462CA7E}"/>
    <cellStyle name="Normal 2 6 21" xfId="305" xr:uid="{47DF819D-7CBF-4FB9-A051-380B20F9D0AC}"/>
    <cellStyle name="Normal 2 6 21 10" xfId="23447" xr:uid="{4C81438B-6846-43CA-A0AA-7FF04756A2B9}"/>
    <cellStyle name="Normal 2 6 21 11" xfId="43815" xr:uid="{7A73290E-CBB1-48AD-94CC-EB18F4E75DD5}"/>
    <cellStyle name="Normal 2 6 21 2" xfId="1538" xr:uid="{827991C3-370C-4516-A8B8-48AF457ED41F}"/>
    <cellStyle name="Normal 2 6 21 2 10" xfId="44398" xr:uid="{F7623F27-32E3-4589-BA93-B87054ACC05F}"/>
    <cellStyle name="Normal 2 6 21 2 2" xfId="3964" xr:uid="{7B4AFEAC-4C8B-4020-AC57-204D25C2AFF3}"/>
    <cellStyle name="Normal 2 6 21 2 2 2" xfId="6836" xr:uid="{1CDED713-F834-4774-BD5E-D1B3C56DD581}"/>
    <cellStyle name="Normal 2 6 21 2 2 2 2" xfId="15478" xr:uid="{6B9C5F26-1305-452A-8676-2897C4EB1AC8}"/>
    <cellStyle name="Normal 2 6 21 2 2 2 2 2" xfId="35846" xr:uid="{9A34E488-6224-4CE2-A745-A9C0E20D9286}"/>
    <cellStyle name="Normal 2 6 21 2 2 2 3" xfId="22265" xr:uid="{9D12A8DD-5027-4DD6-AF49-177070563F52}"/>
    <cellStyle name="Normal 2 6 21 2 2 2 3 2" xfId="42633" xr:uid="{620A6090-AB3F-4DDE-8F09-BC5383516326}"/>
    <cellStyle name="Normal 2 6 21 2 2 2 4" xfId="29054" xr:uid="{24B6CD4F-6001-4741-8C4C-062EE9689F41}"/>
    <cellStyle name="Normal 2 6 21 2 2 2 5" xfId="49422" xr:uid="{7022F672-7B4A-42D9-8EC4-CA20BF15FA2F}"/>
    <cellStyle name="Normal 2 6 21 2 2 3" xfId="12630" xr:uid="{E2779E49-0734-472B-872A-4634845DBBC3}"/>
    <cellStyle name="Normal 2 6 21 2 2 3 2" xfId="32998" xr:uid="{60ED766A-A49E-4441-AC45-54C8F8DC2AB6}"/>
    <cellStyle name="Normal 2 6 21 2 2 4" xfId="19417" xr:uid="{BA6036C3-49C7-4D96-89BF-0CAAF49E265F}"/>
    <cellStyle name="Normal 2 6 21 2 2 4 2" xfId="39785" xr:uid="{343760AD-3EF0-4176-90D8-015524D1FF42}"/>
    <cellStyle name="Normal 2 6 21 2 2 5" xfId="26206" xr:uid="{9A2F30AF-FDD6-4A13-A0FA-07661AFAE1CF}"/>
    <cellStyle name="Normal 2 6 21 2 2 6" xfId="46574" xr:uid="{FAE23A95-6207-4AD6-8B2C-5793E60951EA}"/>
    <cellStyle name="Normal 2 6 21 2 2_Exec Drivers" xfId="8181" xr:uid="{FCD9B8D3-66CC-4191-A751-48C2A8CC6DF1}"/>
    <cellStyle name="Normal 2 6 21 2 3" xfId="4700" xr:uid="{0619B5CA-FE61-4574-B506-640C9ADB4810}"/>
    <cellStyle name="Normal 2 6 21 2 3 2" xfId="7548" xr:uid="{CE39C54D-0402-40CD-8D04-58C589F6952D}"/>
    <cellStyle name="Normal 2 6 21 2 3 2 2" xfId="16190" xr:uid="{8378FE85-9F6D-4D24-AB92-313539B07CA3}"/>
    <cellStyle name="Normal 2 6 21 2 3 2 2 2" xfId="36558" xr:uid="{F77CA78A-888F-4A74-8EBA-C17BC1CF4326}"/>
    <cellStyle name="Normal 2 6 21 2 3 2 3" xfId="22977" xr:uid="{AC60A135-EB14-4850-AB30-B54D41CC313C}"/>
    <cellStyle name="Normal 2 6 21 2 3 2 3 2" xfId="43345" xr:uid="{A4946EBD-046A-4414-9679-9B02E0CB97A3}"/>
    <cellStyle name="Normal 2 6 21 2 3 2 4" xfId="29766" xr:uid="{06773752-9E1C-47E0-8C4C-3EBF1490F361}"/>
    <cellStyle name="Normal 2 6 21 2 3 2 5" xfId="50134" xr:uid="{D4F586B9-81D9-4A0C-B5BD-DCBD797A7CC4}"/>
    <cellStyle name="Normal 2 6 21 2 3 3" xfId="13342" xr:uid="{469C2300-D575-4DBE-BFE2-1982AE73662E}"/>
    <cellStyle name="Normal 2 6 21 2 3 3 2" xfId="33710" xr:uid="{DDE6B983-5312-4C4E-B93D-5B91EC57E1A9}"/>
    <cellStyle name="Normal 2 6 21 2 3 4" xfId="20129" xr:uid="{52033993-D393-46AA-9EAB-4D5330AE2824}"/>
    <cellStyle name="Normal 2 6 21 2 3 4 2" xfId="40497" xr:uid="{DF4AA4D5-EF91-4BAE-807E-E3C7691DBC9D}"/>
    <cellStyle name="Normal 2 6 21 2 3 5" xfId="26918" xr:uid="{96FFCC00-45D3-4B02-BAE3-2F06F80F376B}"/>
    <cellStyle name="Normal 2 6 21 2 3 6" xfId="47286" xr:uid="{CE7B5430-1469-40CE-A72B-130FC00C7EFB}"/>
    <cellStyle name="Normal 2 6 21 2 4" xfId="3216" xr:uid="{A33BB807-C186-47A3-B4E1-6DFDE1B00350}"/>
    <cellStyle name="Normal 2 6 21 2 4 2" xfId="6124" xr:uid="{80C132F5-837D-4B3E-9203-5F18DB9B6F84}"/>
    <cellStyle name="Normal 2 6 21 2 4 2 2" xfId="14766" xr:uid="{AFFD14FF-7C6F-4425-9F47-99DEF55F72CF}"/>
    <cellStyle name="Normal 2 6 21 2 4 2 2 2" xfId="35134" xr:uid="{D1AE8480-F043-480A-B7BA-691E88A6AA1E}"/>
    <cellStyle name="Normal 2 6 21 2 4 2 3" xfId="21553" xr:uid="{F110077A-E78B-49AE-BFCE-105A33159AF6}"/>
    <cellStyle name="Normal 2 6 21 2 4 2 3 2" xfId="41921" xr:uid="{67ED2234-8624-451A-9F7D-404D957EDD4C}"/>
    <cellStyle name="Normal 2 6 21 2 4 2 4" xfId="28342" xr:uid="{3D4BC2B8-08CC-4DA3-9AE1-FF6897CD5D10}"/>
    <cellStyle name="Normal 2 6 21 2 4 2 5" xfId="48710" xr:uid="{A7562E5A-B3D8-4380-9775-F14B19BB66D1}"/>
    <cellStyle name="Normal 2 6 21 2 4 3" xfId="11918" xr:uid="{F9953EA6-EC22-44D6-8C6C-CABC8F83048F}"/>
    <cellStyle name="Normal 2 6 21 2 4 3 2" xfId="32286" xr:uid="{C9886C18-0CA5-4559-B66F-48231F68988F}"/>
    <cellStyle name="Normal 2 6 21 2 4 4" xfId="18705" xr:uid="{EA6BF8D7-8796-4BA4-8AEA-E1949DE1F3F1}"/>
    <cellStyle name="Normal 2 6 21 2 4 4 2" xfId="39073" xr:uid="{040C05F4-6789-4466-85B6-5A3E0B826FC9}"/>
    <cellStyle name="Normal 2 6 21 2 4 5" xfId="25494" xr:uid="{0C7CDA78-E6E1-46B7-ACED-40E33EADB387}"/>
    <cellStyle name="Normal 2 6 21 2 4 6" xfId="45862" xr:uid="{83DEF982-D013-48B5-A88A-F12E2AA0A829}"/>
    <cellStyle name="Normal 2 6 21 2 5" xfId="5412" xr:uid="{C97CD326-133D-4AED-9012-107E6AA42BA0}"/>
    <cellStyle name="Normal 2 6 21 2 5 2" xfId="14054" xr:uid="{24636418-508B-4CB1-8446-19FBCE232B5D}"/>
    <cellStyle name="Normal 2 6 21 2 5 2 2" xfId="34422" xr:uid="{A22C1942-66BB-4C05-9BC8-14446B03D393}"/>
    <cellStyle name="Normal 2 6 21 2 5 3" xfId="20841" xr:uid="{AD4DF0D7-65BA-4C65-AEDC-ED066EA097CD}"/>
    <cellStyle name="Normal 2 6 21 2 5 3 2" xfId="41209" xr:uid="{12B9758C-0674-4EBE-8C7B-3AF88AFDC23B}"/>
    <cellStyle name="Normal 2 6 21 2 5 4" xfId="27630" xr:uid="{CDC2023A-2526-47FC-9BE3-E963B4AAB423}"/>
    <cellStyle name="Normal 2 6 21 2 5 5" xfId="47998" xr:uid="{FE9AD30A-3215-4213-AA02-7EA938D06F3E}"/>
    <cellStyle name="Normal 2 6 21 2 6" xfId="2467" xr:uid="{B2FC0D7E-532E-4CED-8B71-79B9C7AAE412}"/>
    <cellStyle name="Normal 2 6 21 2 6 2" xfId="11206" xr:uid="{04C077CE-5819-4CFA-BEC3-59441A1E53EE}"/>
    <cellStyle name="Normal 2 6 21 2 6 2 2" xfId="31574" xr:uid="{BD4ADC55-CD93-4DC4-9A54-3D00F87DC9D3}"/>
    <cellStyle name="Normal 2 6 21 2 6 3" xfId="17993" xr:uid="{0C1FFF8D-90B1-45DE-A23F-14D675A2B619}"/>
    <cellStyle name="Normal 2 6 21 2 6 3 2" xfId="38361" xr:uid="{1208D17B-0D27-4207-B386-A8DE537E4D7A}"/>
    <cellStyle name="Normal 2 6 21 2 6 4" xfId="24782" xr:uid="{8624D38E-4DFC-409B-9032-1F69C49DEAB3}"/>
    <cellStyle name="Normal 2 6 21 2 6 5" xfId="45150" xr:uid="{807E0FF4-E146-46D9-8662-B9677CE382C4}"/>
    <cellStyle name="Normal 2 6 21 2 7" xfId="10454" xr:uid="{351C11C0-544C-405B-9364-9B932A7333DF}"/>
    <cellStyle name="Normal 2 6 21 2 7 2" xfId="30822" xr:uid="{60B0C212-39B6-4D8D-9B2B-E5F6937B287C}"/>
    <cellStyle name="Normal 2 6 21 2 8" xfId="17241" xr:uid="{953CA046-5CFD-40ED-8436-4814654EED49}"/>
    <cellStyle name="Normal 2 6 21 2 8 2" xfId="37609" xr:uid="{07B2BD81-7264-4611-8541-5CA106662491}"/>
    <cellStyle name="Normal 2 6 21 2 9" xfId="24030" xr:uid="{14143C1E-AFF1-4645-B32A-0052932F0534}"/>
    <cellStyle name="Normal 2 6 21 2_Exec Drivers" xfId="9328" xr:uid="{A0C8F844-2323-4C58-AB19-A74978CE2FA2}"/>
    <cellStyle name="Normal 2 6 21 3" xfId="3745" xr:uid="{FB58538C-E006-42D0-9ABD-238281EEF413}"/>
    <cellStyle name="Normal 2 6 21 3 2" xfId="6629" xr:uid="{2B6E00EE-AED4-42A9-9327-3A22C3E01D10}"/>
    <cellStyle name="Normal 2 6 21 3 2 2" xfId="15271" xr:uid="{0ADCD497-1AA4-4901-90F9-87245865B423}"/>
    <cellStyle name="Normal 2 6 21 3 2 2 2" xfId="35639" xr:uid="{2AC830AD-B622-47B6-A330-E61FF5B16FAE}"/>
    <cellStyle name="Normal 2 6 21 3 2 3" xfId="22058" xr:uid="{05FD116F-C6B8-4E35-ADB8-1C0B8024764C}"/>
    <cellStyle name="Normal 2 6 21 3 2 3 2" xfId="42426" xr:uid="{5B088C7D-F34F-4C85-83A5-5C8AFDD16769}"/>
    <cellStyle name="Normal 2 6 21 3 2 4" xfId="28847" xr:uid="{5FF7E5F2-CB65-4D6E-B06B-97AE62F2BF57}"/>
    <cellStyle name="Normal 2 6 21 3 2 5" xfId="49215" xr:uid="{AF182FB2-BBF6-4D08-BD4B-953375684A70}"/>
    <cellStyle name="Normal 2 6 21 3 3" xfId="12423" xr:uid="{59657C36-A3E9-4297-864E-0FCAA65E7B4F}"/>
    <cellStyle name="Normal 2 6 21 3 3 2" xfId="32791" xr:uid="{58CC8790-E032-4F98-ADF4-9FA109D5B0C5}"/>
    <cellStyle name="Normal 2 6 21 3 4" xfId="19210" xr:uid="{BB72A8E2-45F6-4D9B-AC68-37EFC2616378}"/>
    <cellStyle name="Normal 2 6 21 3 4 2" xfId="39578" xr:uid="{5DFB1A10-C864-479C-952F-DFBFB97E98DE}"/>
    <cellStyle name="Normal 2 6 21 3 5" xfId="25999" xr:uid="{097AEF79-8194-49A4-A425-0689C3074962}"/>
    <cellStyle name="Normal 2 6 21 3 6" xfId="46367" xr:uid="{F596ACBD-22AF-4BDD-9C05-72B09DA44B36}"/>
    <cellStyle name="Normal 2 6 21 3_Exec Drivers" xfId="8402" xr:uid="{B9A480A3-1F82-40FF-8CC6-99BAD7092060}"/>
    <cellStyle name="Normal 2 6 21 4" xfId="4493" xr:uid="{60CCA35B-4711-40D3-93EA-2D0009C94917}"/>
    <cellStyle name="Normal 2 6 21 4 2" xfId="7341" xr:uid="{30A15659-9E5C-4FEF-8CDA-A78795BF1E5C}"/>
    <cellStyle name="Normal 2 6 21 4 2 2" xfId="15983" xr:uid="{63E75A1E-63A1-4E8D-BFE4-4F199319E3AB}"/>
    <cellStyle name="Normal 2 6 21 4 2 2 2" xfId="36351" xr:uid="{26AA3A6C-FDAF-44F1-BFFB-FA48F357CD0F}"/>
    <cellStyle name="Normal 2 6 21 4 2 3" xfId="22770" xr:uid="{B5C4AAA4-2BD6-4F9F-A7DD-8C4E29206982}"/>
    <cellStyle name="Normal 2 6 21 4 2 3 2" xfId="43138" xr:uid="{0EE814A1-A17E-4780-AEC5-44D7781B9163}"/>
    <cellStyle name="Normal 2 6 21 4 2 4" xfId="29559" xr:uid="{133D4B05-741C-4DD9-AB93-49BF9F5E1C6F}"/>
    <cellStyle name="Normal 2 6 21 4 2 5" xfId="49927" xr:uid="{C529D3C1-65A7-41AF-B9CB-1AE997DA9849}"/>
    <cellStyle name="Normal 2 6 21 4 3" xfId="13135" xr:uid="{0A6FEC72-71B8-46AD-A7B3-2DD15C5C32C4}"/>
    <cellStyle name="Normal 2 6 21 4 3 2" xfId="33503" xr:uid="{3157F83B-AD13-42ED-8828-3E48E23622E0}"/>
    <cellStyle name="Normal 2 6 21 4 4" xfId="19922" xr:uid="{2640443A-DA3E-4EC1-B3FA-7BF793009000}"/>
    <cellStyle name="Normal 2 6 21 4 4 2" xfId="40290" xr:uid="{C2F15733-F68E-419E-A117-88272746F193}"/>
    <cellStyle name="Normal 2 6 21 4 5" xfId="26711" xr:uid="{525E39C9-16EA-44DC-B7FF-E845B689D0B0}"/>
    <cellStyle name="Normal 2 6 21 4 6" xfId="47079" xr:uid="{6040FD11-456F-494F-92BA-F37A8D76FD4A}"/>
    <cellStyle name="Normal 2 6 21 5" xfId="2997" xr:uid="{8CDAF78D-1939-44F9-B92E-617A48285526}"/>
    <cellStyle name="Normal 2 6 21 5 2" xfId="5917" xr:uid="{31CAFE3D-B9BD-464C-894F-4F41C03C96B0}"/>
    <cellStyle name="Normal 2 6 21 5 2 2" xfId="14559" xr:uid="{7CA5CCD7-520A-4CF4-AB1F-810CCE65A485}"/>
    <cellStyle name="Normal 2 6 21 5 2 2 2" xfId="34927" xr:uid="{E0FE7787-B27C-4747-9DDB-E07B1B3A924B}"/>
    <cellStyle name="Normal 2 6 21 5 2 3" xfId="21346" xr:uid="{73C5BDBA-A5E1-4FB9-9C7B-FF3DCB50D6A3}"/>
    <cellStyle name="Normal 2 6 21 5 2 3 2" xfId="41714" xr:uid="{B5E2A183-D132-4775-B9D4-9DE6C5090772}"/>
    <cellStyle name="Normal 2 6 21 5 2 4" xfId="28135" xr:uid="{D292402B-4239-43F6-852A-575719942BBD}"/>
    <cellStyle name="Normal 2 6 21 5 2 5" xfId="48503" xr:uid="{FBAFCF9D-A81D-462D-9D2B-1AD3F63276E5}"/>
    <cellStyle name="Normal 2 6 21 5 3" xfId="11711" xr:uid="{30F4BFF0-E2FB-477C-810A-1367BAF8948A}"/>
    <cellStyle name="Normal 2 6 21 5 3 2" xfId="32079" xr:uid="{C81674B7-F5E7-41A7-8624-ECC453A779B0}"/>
    <cellStyle name="Normal 2 6 21 5 4" xfId="18498" xr:uid="{1DC6FB51-669C-439E-973A-FE49FD6787FC}"/>
    <cellStyle name="Normal 2 6 21 5 4 2" xfId="38866" xr:uid="{0D52411A-6727-4DA7-911C-5D17A84AC268}"/>
    <cellStyle name="Normal 2 6 21 5 5" xfId="25287" xr:uid="{1800F1D0-C4E1-4508-8C30-985ECDA6B8F6}"/>
    <cellStyle name="Normal 2 6 21 5 6" xfId="45655" xr:uid="{0FB7306F-3E23-43C5-B22F-99F0567F6227}"/>
    <cellStyle name="Normal 2 6 21 6" xfId="5205" xr:uid="{2F3D3CBF-2550-4213-8B65-03B43DD8A397}"/>
    <cellStyle name="Normal 2 6 21 6 2" xfId="13847" xr:uid="{9BF5D224-786A-41FB-852A-38FE19361FA1}"/>
    <cellStyle name="Normal 2 6 21 6 2 2" xfId="34215" xr:uid="{98A3F9E6-991C-4725-83FB-6B452EF49F51}"/>
    <cellStyle name="Normal 2 6 21 6 3" xfId="20634" xr:uid="{9E305BAC-CFEC-4E5E-9CD8-45B22B673869}"/>
    <cellStyle name="Normal 2 6 21 6 3 2" xfId="41002" xr:uid="{0B27D47F-89C0-45F4-A847-89D6FAFC2E6F}"/>
    <cellStyle name="Normal 2 6 21 6 4" xfId="27423" xr:uid="{6E087A55-AACD-4CA6-8D38-D9A3A271BF72}"/>
    <cellStyle name="Normal 2 6 21 6 5" xfId="47791" xr:uid="{81D0C381-2C90-4DAA-B52B-45610CCDE620}"/>
    <cellStyle name="Normal 2 6 21 7" xfId="2147" xr:uid="{FE1796A2-B2BE-4D0C-B70B-4706CF6129DE}"/>
    <cellStyle name="Normal 2 6 21 7 2" xfId="10999" xr:uid="{B7C82A06-84D7-4F77-8B80-A11011532F7B}"/>
    <cellStyle name="Normal 2 6 21 7 2 2" xfId="31367" xr:uid="{7048E362-AB80-4E80-ACF6-A5E97F40F924}"/>
    <cellStyle name="Normal 2 6 21 7 3" xfId="17786" xr:uid="{368D18E6-3961-4FA0-9DFD-C4A2AD10188C}"/>
    <cellStyle name="Normal 2 6 21 7 3 2" xfId="38154" xr:uid="{15D80A0D-9283-4302-9124-BE083F988AAE}"/>
    <cellStyle name="Normal 2 6 21 7 4" xfId="24575" xr:uid="{21FA39C7-589B-4F4D-A225-6A59D5204D0A}"/>
    <cellStyle name="Normal 2 6 21 7 5" xfId="44943" xr:uid="{830CF896-13E5-4719-AC3E-BBCD1C482EEE}"/>
    <cellStyle name="Normal 2 6 21 8" xfId="9870" xr:uid="{25C88B52-5376-439D-8C35-80119901D676}"/>
    <cellStyle name="Normal 2 6 21 8 2" xfId="30238" xr:uid="{CEA88FBA-C618-4352-84B0-A5A9FC2AF1C2}"/>
    <cellStyle name="Normal 2 6 21 9" xfId="16658" xr:uid="{75A46DD4-A58C-4AF7-AF07-95FA04E95DE7}"/>
    <cellStyle name="Normal 2 6 21 9 2" xfId="37026" xr:uid="{DE599CAE-E8E9-4CD2-8E47-FE3DEE668BC3}"/>
    <cellStyle name="Normal 2 6 21_Exec Drivers" xfId="1898" xr:uid="{32B99667-9F6C-4C0D-BFE4-61C5588FFDA4}"/>
    <cellStyle name="Normal 2 6 22" xfId="318" xr:uid="{39DADF86-0F49-4F0C-B776-61B1C53DEA0E}"/>
    <cellStyle name="Normal 2 6 22 10" xfId="23454" xr:uid="{EE09809A-48C9-45AB-A9FA-6B6BAE264F98}"/>
    <cellStyle name="Normal 2 6 22 11" xfId="43822" xr:uid="{DA144452-B775-46B4-9D59-E6E9C0AF2450}"/>
    <cellStyle name="Normal 2 6 22 2" xfId="1545" xr:uid="{D858BD34-3B64-4418-90EA-FC1F750EE037}"/>
    <cellStyle name="Normal 2 6 22 2 10" xfId="44405" xr:uid="{9D14B4C6-450D-4443-AE99-D6BD63E4EA64}"/>
    <cellStyle name="Normal 2 6 22 2 2" xfId="3957" xr:uid="{83F38520-1C28-4217-B533-B4B6E9E7DA5A}"/>
    <cellStyle name="Normal 2 6 22 2 2 2" xfId="6829" xr:uid="{3DD8A978-1CA5-4F63-A2C3-5721DA3E7135}"/>
    <cellStyle name="Normal 2 6 22 2 2 2 2" xfId="15471" xr:uid="{EF6FDC9A-2D67-441E-97E2-7D2D8E462BF4}"/>
    <cellStyle name="Normal 2 6 22 2 2 2 2 2" xfId="35839" xr:uid="{B5B97D70-2EE8-4C0D-8EDF-0756D31E3D0F}"/>
    <cellStyle name="Normal 2 6 22 2 2 2 3" xfId="22258" xr:uid="{F4ED0699-4BCF-45C8-A947-12585D99A41E}"/>
    <cellStyle name="Normal 2 6 22 2 2 2 3 2" xfId="42626" xr:uid="{A973FD7C-6C2D-41EF-8A6F-E18E7C06EF4A}"/>
    <cellStyle name="Normal 2 6 22 2 2 2 4" xfId="29047" xr:uid="{F3617F03-7099-4F10-9AF1-0EA94B9A3D7A}"/>
    <cellStyle name="Normal 2 6 22 2 2 2 5" xfId="49415" xr:uid="{5AA732BE-1004-43CA-8627-967AD136DDF5}"/>
    <cellStyle name="Normal 2 6 22 2 2 3" xfId="12623" xr:uid="{BB607FFB-0CDA-4102-8085-91AEC85B4E90}"/>
    <cellStyle name="Normal 2 6 22 2 2 3 2" xfId="32991" xr:uid="{8E19D70F-C606-4F66-8967-B6DC8D1E0DB4}"/>
    <cellStyle name="Normal 2 6 22 2 2 4" xfId="19410" xr:uid="{D8A51F95-7246-4F4C-AE45-7E13E7B8401D}"/>
    <cellStyle name="Normal 2 6 22 2 2 4 2" xfId="39778" xr:uid="{376EDD12-5E3B-4228-A2D8-4EE948C5F3BC}"/>
    <cellStyle name="Normal 2 6 22 2 2 5" xfId="26199" xr:uid="{1CBD2953-90A8-4082-BECA-F919594FE243}"/>
    <cellStyle name="Normal 2 6 22 2 2 6" xfId="46567" xr:uid="{B4B590CF-BE58-47F7-B339-57B9316BFF1B}"/>
    <cellStyle name="Normal 2 6 22 2 2_Exec Drivers" xfId="8545" xr:uid="{EC1D4D4E-59C7-414A-9771-D4BBA53911AC}"/>
    <cellStyle name="Normal 2 6 22 2 3" xfId="4693" xr:uid="{514110FF-C5AE-4249-8E0B-35B1E281A013}"/>
    <cellStyle name="Normal 2 6 22 2 3 2" xfId="7541" xr:uid="{D1B866B9-F5D1-40D0-80EF-728E191DA346}"/>
    <cellStyle name="Normal 2 6 22 2 3 2 2" xfId="16183" xr:uid="{0F12ADDB-C6AD-458A-8696-AE8776B9BD5B}"/>
    <cellStyle name="Normal 2 6 22 2 3 2 2 2" xfId="36551" xr:uid="{CACA90FE-895C-4B5E-9466-A21DED2D14E0}"/>
    <cellStyle name="Normal 2 6 22 2 3 2 3" xfId="22970" xr:uid="{9EC91336-C566-4B9A-9952-294A3467C0F0}"/>
    <cellStyle name="Normal 2 6 22 2 3 2 3 2" xfId="43338" xr:uid="{F506A6F1-9A0E-47B1-93A4-60937BBE12D4}"/>
    <cellStyle name="Normal 2 6 22 2 3 2 4" xfId="29759" xr:uid="{F553EA94-FA51-4F70-935B-CCB29D28D129}"/>
    <cellStyle name="Normal 2 6 22 2 3 2 5" xfId="50127" xr:uid="{8B8D2EB9-B77E-42C5-95ED-A7B94187BC5F}"/>
    <cellStyle name="Normal 2 6 22 2 3 3" xfId="13335" xr:uid="{97E62FC0-318C-4DE5-AF2E-3A34A649C574}"/>
    <cellStyle name="Normal 2 6 22 2 3 3 2" xfId="33703" xr:uid="{E5F085D0-58DB-455C-B0B3-651D1AEA5015}"/>
    <cellStyle name="Normal 2 6 22 2 3 4" xfId="20122" xr:uid="{A9D9ED8A-79DD-4962-9536-CFADF50C9B5F}"/>
    <cellStyle name="Normal 2 6 22 2 3 4 2" xfId="40490" xr:uid="{9182986F-5B0A-4400-A020-8CB8A5DD2347}"/>
    <cellStyle name="Normal 2 6 22 2 3 5" xfId="26911" xr:uid="{9343FF56-54E3-4902-8D78-51678CEEEBE3}"/>
    <cellStyle name="Normal 2 6 22 2 3 6" xfId="47279" xr:uid="{328D02BE-4F86-4699-8613-D1D23B64F9AB}"/>
    <cellStyle name="Normal 2 6 22 2 4" xfId="3209" xr:uid="{61D14C7E-85ED-4E71-963E-D73BF123420E}"/>
    <cellStyle name="Normal 2 6 22 2 4 2" xfId="6117" xr:uid="{FD8918D5-DF96-49D4-A4E7-A48A1F95049C}"/>
    <cellStyle name="Normal 2 6 22 2 4 2 2" xfId="14759" xr:uid="{C6C95301-B8EC-444D-8FAF-801AB22E4BEA}"/>
    <cellStyle name="Normal 2 6 22 2 4 2 2 2" xfId="35127" xr:uid="{5D9FE2F3-0353-4A4B-BE00-6AA211A09E7F}"/>
    <cellStyle name="Normal 2 6 22 2 4 2 3" xfId="21546" xr:uid="{E9C4EEDF-BDD4-4403-80F7-2275781E112B}"/>
    <cellStyle name="Normal 2 6 22 2 4 2 3 2" xfId="41914" xr:uid="{C1812B15-2DCA-4670-B0BE-12E6FDCF2778}"/>
    <cellStyle name="Normal 2 6 22 2 4 2 4" xfId="28335" xr:uid="{37432817-5F1D-4A71-B814-BD1702195999}"/>
    <cellStyle name="Normal 2 6 22 2 4 2 5" xfId="48703" xr:uid="{E242532C-43F7-40F6-859B-B3542ACA37EB}"/>
    <cellStyle name="Normal 2 6 22 2 4 3" xfId="11911" xr:uid="{58A41D97-2897-4648-9B5B-F45B2AA3475F}"/>
    <cellStyle name="Normal 2 6 22 2 4 3 2" xfId="32279" xr:uid="{7B5F6118-0AF5-4CE0-9B3A-A33863C8E2A9}"/>
    <cellStyle name="Normal 2 6 22 2 4 4" xfId="18698" xr:uid="{C421E16F-3152-4B82-9EDA-9D70A5D6A2EA}"/>
    <cellStyle name="Normal 2 6 22 2 4 4 2" xfId="39066" xr:uid="{12215095-8E0A-4710-BCDD-8EE7E3E945DA}"/>
    <cellStyle name="Normal 2 6 22 2 4 5" xfId="25487" xr:uid="{0097ACF7-529C-4831-8043-F2F8ABAE51DB}"/>
    <cellStyle name="Normal 2 6 22 2 4 6" xfId="45855" xr:uid="{3AA83316-E479-4BF8-BB1E-CF46A4789664}"/>
    <cellStyle name="Normal 2 6 22 2 5" xfId="5405" xr:uid="{8B04BAB5-30FD-4464-A057-AF668529052D}"/>
    <cellStyle name="Normal 2 6 22 2 5 2" xfId="14047" xr:uid="{5171751F-EB2B-42C6-AE61-8FB909CBDCBA}"/>
    <cellStyle name="Normal 2 6 22 2 5 2 2" xfId="34415" xr:uid="{A3889A5F-C98B-4925-A138-8FFE3DC8BD4F}"/>
    <cellStyle name="Normal 2 6 22 2 5 3" xfId="20834" xr:uid="{66E08A5A-83AC-4CE2-8426-D215A75D0D7B}"/>
    <cellStyle name="Normal 2 6 22 2 5 3 2" xfId="41202" xr:uid="{8911DD57-0DC3-4352-9DA0-FD29961ACBEC}"/>
    <cellStyle name="Normal 2 6 22 2 5 4" xfId="27623" xr:uid="{6093FAA8-DBCE-4C34-8D23-7900C64A0B27}"/>
    <cellStyle name="Normal 2 6 22 2 5 5" xfId="47991" xr:uid="{F365C8F8-1EAD-4DC5-9788-FE8730A9D3FA}"/>
    <cellStyle name="Normal 2 6 22 2 6" xfId="2460" xr:uid="{FE144D2B-2AE6-4C22-8E76-A81D4CE28200}"/>
    <cellStyle name="Normal 2 6 22 2 6 2" xfId="11199" xr:uid="{E81B037F-D1E6-41E0-85AA-994ED9F5064C}"/>
    <cellStyle name="Normal 2 6 22 2 6 2 2" xfId="31567" xr:uid="{F3D39DC2-C00F-4461-B814-D1511CDC7E36}"/>
    <cellStyle name="Normal 2 6 22 2 6 3" xfId="17986" xr:uid="{3A3B87C3-6D64-49EC-BDE6-E358AACAA536}"/>
    <cellStyle name="Normal 2 6 22 2 6 3 2" xfId="38354" xr:uid="{E1C8534A-14A2-4709-BD8E-C5651D946FA8}"/>
    <cellStyle name="Normal 2 6 22 2 6 4" xfId="24775" xr:uid="{124FB463-2535-4A4A-873F-F632E025170C}"/>
    <cellStyle name="Normal 2 6 22 2 6 5" xfId="45143" xr:uid="{2259EAFB-072D-4BC5-BB9D-795FBE378D81}"/>
    <cellStyle name="Normal 2 6 22 2 7" xfId="10461" xr:uid="{43901C63-F8A5-42F7-BC8D-907A55577564}"/>
    <cellStyle name="Normal 2 6 22 2 7 2" xfId="30829" xr:uid="{0611EF08-9396-423A-B36F-90B37055A272}"/>
    <cellStyle name="Normal 2 6 22 2 8" xfId="17248" xr:uid="{50914FE7-AA01-4860-B13C-6C2DF579935E}"/>
    <cellStyle name="Normal 2 6 22 2 8 2" xfId="37616" xr:uid="{5ADE13BD-C534-48DC-A781-847FACC4C1D2}"/>
    <cellStyle name="Normal 2 6 22 2 9" xfId="24037" xr:uid="{5F2350D4-AC7D-4586-BC81-C24D055AF09E}"/>
    <cellStyle name="Normal 2 6 22 2_Exec Drivers" xfId="9702" xr:uid="{219EC9E8-8054-4936-8E42-5EE74214ADB2}"/>
    <cellStyle name="Normal 2 6 22 3" xfId="3746" xr:uid="{12DD44DE-EE47-469C-9AF9-6B5BB14CA5CF}"/>
    <cellStyle name="Normal 2 6 22 3 2" xfId="6630" xr:uid="{E83A1CF0-0D02-42D3-825C-68DA6AA543A9}"/>
    <cellStyle name="Normal 2 6 22 3 2 2" xfId="15272" xr:uid="{9BC6C5C6-FE35-4380-AF67-71E4F1EF3ACA}"/>
    <cellStyle name="Normal 2 6 22 3 2 2 2" xfId="35640" xr:uid="{DA3FE5BD-55E2-415F-A3EB-C736E7D14D51}"/>
    <cellStyle name="Normal 2 6 22 3 2 3" xfId="22059" xr:uid="{F1B1133A-4EB8-40A7-8F3F-8EE3960E50CE}"/>
    <cellStyle name="Normal 2 6 22 3 2 3 2" xfId="42427" xr:uid="{F6866974-70DF-4ED4-BDD5-C7CECAED3005}"/>
    <cellStyle name="Normal 2 6 22 3 2 4" xfId="28848" xr:uid="{B240D897-A7D1-4606-8B11-56141EAC4971}"/>
    <cellStyle name="Normal 2 6 22 3 2 5" xfId="49216" xr:uid="{094CADDE-4330-46A6-89C9-57C21131023B}"/>
    <cellStyle name="Normal 2 6 22 3 3" xfId="12424" xr:uid="{3127B2D1-38B5-4F0C-9710-89F673ED4DD6}"/>
    <cellStyle name="Normal 2 6 22 3 3 2" xfId="32792" xr:uid="{8B09A7C6-98D0-4EA3-A1E4-B184DC8F976E}"/>
    <cellStyle name="Normal 2 6 22 3 4" xfId="19211" xr:uid="{AC256EA7-CDF2-4046-BCCF-3597BAD82B9D}"/>
    <cellStyle name="Normal 2 6 22 3 4 2" xfId="39579" xr:uid="{FE3D972A-34D1-4DD7-856E-4C21C184C142}"/>
    <cellStyle name="Normal 2 6 22 3 5" xfId="26000" xr:uid="{CA0D8C97-1343-4D33-B0F3-75904B6572D1}"/>
    <cellStyle name="Normal 2 6 22 3 6" xfId="46368" xr:uid="{092621A7-D97C-4B28-AB9E-FF9F020A3A09}"/>
    <cellStyle name="Normal 2 6 22 3_Exec Drivers" xfId="9245" xr:uid="{09061D2A-B8AD-4649-9CA6-2769E4293E74}"/>
    <cellStyle name="Normal 2 6 22 4" xfId="4494" xr:uid="{DC331077-3B35-4759-9EB7-2EB21AB2D18B}"/>
    <cellStyle name="Normal 2 6 22 4 2" xfId="7342" xr:uid="{C25FEE7A-EEF3-4FB5-883E-B768FC87953C}"/>
    <cellStyle name="Normal 2 6 22 4 2 2" xfId="15984" xr:uid="{DCF8F279-5532-4984-AC7C-E7EEAE253984}"/>
    <cellStyle name="Normal 2 6 22 4 2 2 2" xfId="36352" xr:uid="{21079367-2FD3-4C17-9582-2590F21F6FA5}"/>
    <cellStyle name="Normal 2 6 22 4 2 3" xfId="22771" xr:uid="{56B7FA39-BA3A-4A60-86F0-211713C32623}"/>
    <cellStyle name="Normal 2 6 22 4 2 3 2" xfId="43139" xr:uid="{007F8250-1CD7-407F-A07D-EDE8289C148A}"/>
    <cellStyle name="Normal 2 6 22 4 2 4" xfId="29560" xr:uid="{AED98CC8-EF5D-4F3A-A51A-9FBF12FD6B2B}"/>
    <cellStyle name="Normal 2 6 22 4 2 5" xfId="49928" xr:uid="{6A43FE23-EFA5-4690-8D2A-FDE545F05F7A}"/>
    <cellStyle name="Normal 2 6 22 4 3" xfId="13136" xr:uid="{0CB664CE-2CF7-44C0-822F-AEC305936B8B}"/>
    <cellStyle name="Normal 2 6 22 4 3 2" xfId="33504" xr:uid="{E276CA58-2F30-456A-A40C-407389FCA3CE}"/>
    <cellStyle name="Normal 2 6 22 4 4" xfId="19923" xr:uid="{13532FC0-4FF2-4BEA-9DBA-6D18CCEB7562}"/>
    <cellStyle name="Normal 2 6 22 4 4 2" xfId="40291" xr:uid="{AA7E8E6F-7E6F-4208-81E3-2EEEEDCC9B0A}"/>
    <cellStyle name="Normal 2 6 22 4 5" xfId="26712" xr:uid="{45B12B31-D024-4429-8CB9-3AAC32AFFAFB}"/>
    <cellStyle name="Normal 2 6 22 4 6" xfId="47080" xr:uid="{F96B0651-17F3-4D90-8E2A-C453A3D5D413}"/>
    <cellStyle name="Normal 2 6 22 5" xfId="2998" xr:uid="{7CAED74F-E118-4AB7-8FAA-00349BCD5AD7}"/>
    <cellStyle name="Normal 2 6 22 5 2" xfId="5918" xr:uid="{E83CCCE9-34D7-4F85-B61E-EB63C79CB502}"/>
    <cellStyle name="Normal 2 6 22 5 2 2" xfId="14560" xr:uid="{8E91C933-7501-42F1-888F-1173B5C90743}"/>
    <cellStyle name="Normal 2 6 22 5 2 2 2" xfId="34928" xr:uid="{1E0F0628-9563-4D73-B633-30700053B06E}"/>
    <cellStyle name="Normal 2 6 22 5 2 3" xfId="21347" xr:uid="{16092305-92EC-4918-AA34-9E3FF1DC1FF0}"/>
    <cellStyle name="Normal 2 6 22 5 2 3 2" xfId="41715" xr:uid="{36D3BC07-F45A-4791-A2A7-DDF843FF0016}"/>
    <cellStyle name="Normal 2 6 22 5 2 4" xfId="28136" xr:uid="{CF2EABEE-E350-4D57-8D46-355F01BA5F8B}"/>
    <cellStyle name="Normal 2 6 22 5 2 5" xfId="48504" xr:uid="{7F89CEDD-6D22-4DB5-926D-9800D8C63851}"/>
    <cellStyle name="Normal 2 6 22 5 3" xfId="11712" xr:uid="{BCF837F2-35C7-4475-B7CC-6469882CD186}"/>
    <cellStyle name="Normal 2 6 22 5 3 2" xfId="32080" xr:uid="{3F6787CF-22B6-41D4-82D6-B3353D3D8DC6}"/>
    <cellStyle name="Normal 2 6 22 5 4" xfId="18499" xr:uid="{AB8C76C8-8567-491C-9287-D8989E479165}"/>
    <cellStyle name="Normal 2 6 22 5 4 2" xfId="38867" xr:uid="{26DAB7E5-EC72-42D1-A572-109B197235E4}"/>
    <cellStyle name="Normal 2 6 22 5 5" xfId="25288" xr:uid="{3C523BCB-304B-4483-97A5-3A3DD06D70CC}"/>
    <cellStyle name="Normal 2 6 22 5 6" xfId="45656" xr:uid="{14FD1AC3-83B5-40A8-AEF4-88B6C0A831AB}"/>
    <cellStyle name="Normal 2 6 22 6" xfId="5206" xr:uid="{9A7075B6-E484-4C31-9BD5-01B4D5C6F60D}"/>
    <cellStyle name="Normal 2 6 22 6 2" xfId="13848" xr:uid="{8285C3AD-0412-4C29-9F5E-138A4CC65609}"/>
    <cellStyle name="Normal 2 6 22 6 2 2" xfId="34216" xr:uid="{B11BE3FE-F3DF-4A19-BA72-27FE7CA531D6}"/>
    <cellStyle name="Normal 2 6 22 6 3" xfId="20635" xr:uid="{C6327791-A7B6-4815-88F3-C451CFFC079A}"/>
    <cellStyle name="Normal 2 6 22 6 3 2" xfId="41003" xr:uid="{A1D647EB-3A56-4F34-AD86-338C95B97D77}"/>
    <cellStyle name="Normal 2 6 22 6 4" xfId="27424" xr:uid="{7379F95F-055A-4D34-BCD7-AC935D54E587}"/>
    <cellStyle name="Normal 2 6 22 6 5" xfId="47792" xr:uid="{68BF5C02-8362-4ABA-8990-816784DBF80A}"/>
    <cellStyle name="Normal 2 6 22 7" xfId="2148" xr:uid="{3F431020-7963-4388-8F80-A10000206AB5}"/>
    <cellStyle name="Normal 2 6 22 7 2" xfId="11000" xr:uid="{F3650A01-E035-496A-BE62-985309AB66B1}"/>
    <cellStyle name="Normal 2 6 22 7 2 2" xfId="31368" xr:uid="{AB02A785-750A-4C4E-AA07-AC3066298D32}"/>
    <cellStyle name="Normal 2 6 22 7 3" xfId="17787" xr:uid="{D06C9073-EE37-4750-9FB3-A0044D1FAE3C}"/>
    <cellStyle name="Normal 2 6 22 7 3 2" xfId="38155" xr:uid="{0D0E548E-AECC-4449-8481-5E9F779C7440}"/>
    <cellStyle name="Normal 2 6 22 7 4" xfId="24576" xr:uid="{D6906CA2-9437-4BA6-AD4E-23E77C4D65C8}"/>
    <cellStyle name="Normal 2 6 22 7 5" xfId="44944" xr:uid="{19CD2C80-7570-4BAF-86E8-6CAAE299A308}"/>
    <cellStyle name="Normal 2 6 22 8" xfId="9877" xr:uid="{18D20BEE-7435-4AA0-BBB5-E9D37CB7B468}"/>
    <cellStyle name="Normal 2 6 22 8 2" xfId="30245" xr:uid="{FBDFA31B-5C60-4ADC-9473-4E3339C69ECA}"/>
    <cellStyle name="Normal 2 6 22 9" xfId="16665" xr:uid="{E5DD2E98-ED6C-4882-B350-45F0D3A1A075}"/>
    <cellStyle name="Normal 2 6 22 9 2" xfId="37033" xr:uid="{F5E78656-76B5-40D7-B33B-8585C111B887}"/>
    <cellStyle name="Normal 2 6 22_Exec Drivers" xfId="9571" xr:uid="{68C8DF1F-90C0-4437-92AD-CD90427ACDDB}"/>
    <cellStyle name="Normal 2 6 23" xfId="331" xr:uid="{6EF5AE77-1AB4-4009-B393-661E3088DEEE}"/>
    <cellStyle name="Normal 2 6 23 10" xfId="23461" xr:uid="{6EEBF615-FA3A-4751-8DB1-220AAFB4AEC3}"/>
    <cellStyle name="Normal 2 6 23 11" xfId="43829" xr:uid="{8721FD98-A4B4-48F1-AF1E-39910F60569F}"/>
    <cellStyle name="Normal 2 6 23 2" xfId="1552" xr:uid="{1C6A8ECE-C2CD-4C34-B0AF-CD2E77FDC93B}"/>
    <cellStyle name="Normal 2 6 23 2 10" xfId="44412" xr:uid="{2DD11798-92FD-4B45-B985-FD1D8BF05D4A}"/>
    <cellStyle name="Normal 2 6 23 2 2" xfId="3950" xr:uid="{6C9DEB18-2178-4608-8670-7A8ACF3EAB01}"/>
    <cellStyle name="Normal 2 6 23 2 2 2" xfId="6822" xr:uid="{64DC3772-46C0-477F-9032-60968F4A3BED}"/>
    <cellStyle name="Normal 2 6 23 2 2 2 2" xfId="15464" xr:uid="{2F88733A-C7BC-42A3-8F41-8228685A2AA5}"/>
    <cellStyle name="Normal 2 6 23 2 2 2 2 2" xfId="35832" xr:uid="{E5E01621-D16B-488F-830F-50313011776D}"/>
    <cellStyle name="Normal 2 6 23 2 2 2 3" xfId="22251" xr:uid="{26DB252F-4D79-4F19-A190-C46EA6D60143}"/>
    <cellStyle name="Normal 2 6 23 2 2 2 3 2" xfId="42619" xr:uid="{EC77FC13-E7B1-4060-BED9-FBF6CDAD6BF4}"/>
    <cellStyle name="Normal 2 6 23 2 2 2 4" xfId="29040" xr:uid="{F7CA5124-8303-40DE-A8D6-43818EF91BE1}"/>
    <cellStyle name="Normal 2 6 23 2 2 2 5" xfId="49408" xr:uid="{49FABB7D-6B1E-4D7F-B4ED-55F1325CE385}"/>
    <cellStyle name="Normal 2 6 23 2 2 3" xfId="12616" xr:uid="{4ED5B812-083D-4CFB-B065-F936FB81F87C}"/>
    <cellStyle name="Normal 2 6 23 2 2 3 2" xfId="32984" xr:uid="{677D16D7-6A79-4C38-9E37-20A4C07D30EB}"/>
    <cellStyle name="Normal 2 6 23 2 2 4" xfId="19403" xr:uid="{722BF357-8F4A-4FC6-8FC4-6F8EE2FC236F}"/>
    <cellStyle name="Normal 2 6 23 2 2 4 2" xfId="39771" xr:uid="{AEC5BA2F-95D6-4D44-8FF9-F329491A8A91}"/>
    <cellStyle name="Normal 2 6 23 2 2 5" xfId="26192" xr:uid="{2362E6FD-05A5-421C-817F-CB13E2781838}"/>
    <cellStyle name="Normal 2 6 23 2 2 6" xfId="46560" xr:uid="{6C13C66E-51BE-42CD-A2A2-0B43E298BCB2}"/>
    <cellStyle name="Normal 2 6 23 2 2_Exec Drivers" xfId="8906" xr:uid="{ACA3ACB8-3479-4D59-A460-BADFA3797AAD}"/>
    <cellStyle name="Normal 2 6 23 2 3" xfId="4686" xr:uid="{C03C40D9-277F-4B5D-9F47-5CD67460D05F}"/>
    <cellStyle name="Normal 2 6 23 2 3 2" xfId="7534" xr:uid="{306D5E73-BED8-47F8-A453-1A19C7C32E76}"/>
    <cellStyle name="Normal 2 6 23 2 3 2 2" xfId="16176" xr:uid="{188A777B-4477-4450-A707-4A52A765BCB8}"/>
    <cellStyle name="Normal 2 6 23 2 3 2 2 2" xfId="36544" xr:uid="{D2A4B265-A626-4E05-B78A-499F5507610C}"/>
    <cellStyle name="Normal 2 6 23 2 3 2 3" xfId="22963" xr:uid="{E2525E1A-1D2A-41E0-9784-939DAA2C5DD3}"/>
    <cellStyle name="Normal 2 6 23 2 3 2 3 2" xfId="43331" xr:uid="{C483BC50-14A5-4F01-A794-DE4EF5A14D62}"/>
    <cellStyle name="Normal 2 6 23 2 3 2 4" xfId="29752" xr:uid="{B3C93844-377A-4CB0-B34C-C9E061BEE2E8}"/>
    <cellStyle name="Normal 2 6 23 2 3 2 5" xfId="50120" xr:uid="{9DD09FBC-EDC0-4014-B35E-9B7EAEBF597E}"/>
    <cellStyle name="Normal 2 6 23 2 3 3" xfId="13328" xr:uid="{80EB65F4-4111-49D3-926B-CEAA3B54CCE6}"/>
    <cellStyle name="Normal 2 6 23 2 3 3 2" xfId="33696" xr:uid="{923C41A7-CE67-46DD-A984-EC9580FC6AC1}"/>
    <cellStyle name="Normal 2 6 23 2 3 4" xfId="20115" xr:uid="{233B1CCE-D79D-4648-ADCB-9A56A6415FE2}"/>
    <cellStyle name="Normal 2 6 23 2 3 4 2" xfId="40483" xr:uid="{EA271D86-6DE1-40A4-A4B6-D38E67B3525D}"/>
    <cellStyle name="Normal 2 6 23 2 3 5" xfId="26904" xr:uid="{17A2BDE8-F502-4324-8B88-21CF70BD24F8}"/>
    <cellStyle name="Normal 2 6 23 2 3 6" xfId="47272" xr:uid="{92D6705C-17A1-480F-BC2A-C3A47974F8FE}"/>
    <cellStyle name="Normal 2 6 23 2 4" xfId="3202" xr:uid="{B1B8B49C-1C02-4640-9614-DAEA98BFC8D7}"/>
    <cellStyle name="Normal 2 6 23 2 4 2" xfId="6110" xr:uid="{00C70FD3-3A45-4DC7-B9D1-52FCE253AA9C}"/>
    <cellStyle name="Normal 2 6 23 2 4 2 2" xfId="14752" xr:uid="{BDFEF550-FE06-473E-B9A3-BBF090DB5A48}"/>
    <cellStyle name="Normal 2 6 23 2 4 2 2 2" xfId="35120" xr:uid="{87B85EC2-649E-49BA-9919-61C6F7C688E4}"/>
    <cellStyle name="Normal 2 6 23 2 4 2 3" xfId="21539" xr:uid="{489E2DDE-A840-4ED4-B46B-E8FA5610CB36}"/>
    <cellStyle name="Normal 2 6 23 2 4 2 3 2" xfId="41907" xr:uid="{865E9F0B-F6F1-4274-9100-761848C54009}"/>
    <cellStyle name="Normal 2 6 23 2 4 2 4" xfId="28328" xr:uid="{F9BB7254-AE41-4436-9D88-6B1D947BE22F}"/>
    <cellStyle name="Normal 2 6 23 2 4 2 5" xfId="48696" xr:uid="{7DB1F1CE-DF2D-4703-8616-2C06E99C001E}"/>
    <cellStyle name="Normal 2 6 23 2 4 3" xfId="11904" xr:uid="{B99AA1DE-00CA-4621-9E09-B74611D5682C}"/>
    <cellStyle name="Normal 2 6 23 2 4 3 2" xfId="32272" xr:uid="{DB3AFFC0-4BD4-4095-8DE0-38D437393D6B}"/>
    <cellStyle name="Normal 2 6 23 2 4 4" xfId="18691" xr:uid="{F52F48FC-6CFC-4A3E-9DFA-41351B2FD090}"/>
    <cellStyle name="Normal 2 6 23 2 4 4 2" xfId="39059" xr:uid="{E89719E1-E3F0-4572-9DD2-854841B1C031}"/>
    <cellStyle name="Normal 2 6 23 2 4 5" xfId="25480" xr:uid="{08CFBD05-0AED-4D75-B7C0-7C749F65F2B4}"/>
    <cellStyle name="Normal 2 6 23 2 4 6" xfId="45848" xr:uid="{4BDDC392-7DB6-4440-B6CF-76400423299B}"/>
    <cellStyle name="Normal 2 6 23 2 5" xfId="5398" xr:uid="{A32AA565-0D24-4836-B1DD-87A993CB9112}"/>
    <cellStyle name="Normal 2 6 23 2 5 2" xfId="14040" xr:uid="{873913F8-229B-47AE-8EE0-458216598F8F}"/>
    <cellStyle name="Normal 2 6 23 2 5 2 2" xfId="34408" xr:uid="{B3251999-1D4C-46F3-A8D5-F8463ABA1428}"/>
    <cellStyle name="Normal 2 6 23 2 5 3" xfId="20827" xr:uid="{676796C3-A767-4D83-BEC6-84F1D07990F9}"/>
    <cellStyle name="Normal 2 6 23 2 5 3 2" xfId="41195" xr:uid="{B149BDB5-D434-4E97-BC26-D4D0C18133C5}"/>
    <cellStyle name="Normal 2 6 23 2 5 4" xfId="27616" xr:uid="{9E411C0F-22FE-4CCE-BCCB-86C3CCB8851C}"/>
    <cellStyle name="Normal 2 6 23 2 5 5" xfId="47984" xr:uid="{09931D0F-1687-4ECA-AA90-49BB4D33596B}"/>
    <cellStyle name="Normal 2 6 23 2 6" xfId="2453" xr:uid="{43C5ABCC-F8EF-4951-B0BA-4A5E4A9E9034}"/>
    <cellStyle name="Normal 2 6 23 2 6 2" xfId="11192" xr:uid="{A02059A9-61F1-4514-9105-1E31BD5B535B}"/>
    <cellStyle name="Normal 2 6 23 2 6 2 2" xfId="31560" xr:uid="{C7A8E2D8-D07D-44B1-87DF-0C272C4CEFB5}"/>
    <cellStyle name="Normal 2 6 23 2 6 3" xfId="17979" xr:uid="{A7670445-6CC5-41B6-80A9-0079FE12EBCE}"/>
    <cellStyle name="Normal 2 6 23 2 6 3 2" xfId="38347" xr:uid="{A6034156-0CD8-42EC-AAA6-DA76D3DACC79}"/>
    <cellStyle name="Normal 2 6 23 2 6 4" xfId="24768" xr:uid="{D993F728-A63E-41F5-9A05-4264AB48871C}"/>
    <cellStyle name="Normal 2 6 23 2 6 5" xfId="45136" xr:uid="{DB3E66F8-7EE0-4275-AF61-C83F01CA17E7}"/>
    <cellStyle name="Normal 2 6 23 2 7" xfId="10468" xr:uid="{3815CA33-AFD3-48B9-B892-62EEDB5F4D3B}"/>
    <cellStyle name="Normal 2 6 23 2 7 2" xfId="30836" xr:uid="{0D85870C-5C55-4A6F-9A90-F7DA2DF97BD4}"/>
    <cellStyle name="Normal 2 6 23 2 8" xfId="17255" xr:uid="{8D014126-ECD3-4801-B542-201532B3C979}"/>
    <cellStyle name="Normal 2 6 23 2 8 2" xfId="37623" xr:uid="{7E6CE2BB-CDA4-481C-A35A-F0BC4E31721D}"/>
    <cellStyle name="Normal 2 6 23 2 9" xfId="24044" xr:uid="{65F64307-23C1-4047-8F02-DEF07C83FC05}"/>
    <cellStyle name="Normal 2 6 23 2_Exec Drivers" xfId="8371" xr:uid="{EC781C14-D26B-4E8B-8E9A-F02E6DBB2552}"/>
    <cellStyle name="Normal 2 6 23 3" xfId="3747" xr:uid="{5D3DB33A-AB07-4C65-954E-5204E9E86ECF}"/>
    <cellStyle name="Normal 2 6 23 3 2" xfId="6631" xr:uid="{7BF1277E-8134-451A-A421-C24CF558FEF0}"/>
    <cellStyle name="Normal 2 6 23 3 2 2" xfId="15273" xr:uid="{FBFBA2B8-DCCF-4CC9-8862-7AAE4048954B}"/>
    <cellStyle name="Normal 2 6 23 3 2 2 2" xfId="35641" xr:uid="{1D4B3162-7DEE-4161-A75B-36D3BF721C99}"/>
    <cellStyle name="Normal 2 6 23 3 2 3" xfId="22060" xr:uid="{30A1CDDF-3240-4F16-8BD7-086FCF3978E7}"/>
    <cellStyle name="Normal 2 6 23 3 2 3 2" xfId="42428" xr:uid="{E38EB328-1015-4C0E-B9B1-0C8DAAECE32F}"/>
    <cellStyle name="Normal 2 6 23 3 2 4" xfId="28849" xr:uid="{2134515F-DB5B-40DC-AED2-19446A182B41}"/>
    <cellStyle name="Normal 2 6 23 3 2 5" xfId="49217" xr:uid="{C5763C8A-222D-43D7-B2B8-9F2ECCEE7289}"/>
    <cellStyle name="Normal 2 6 23 3 3" xfId="12425" xr:uid="{B0A1A320-593B-488A-B3D2-DECB842FC1F8}"/>
    <cellStyle name="Normal 2 6 23 3 3 2" xfId="32793" xr:uid="{3DDCEE81-B6B9-4D1D-BE2C-E2F9A8392A2D}"/>
    <cellStyle name="Normal 2 6 23 3 4" xfId="19212" xr:uid="{750A14A0-2111-4643-95C6-A93DA2F910D8}"/>
    <cellStyle name="Normal 2 6 23 3 4 2" xfId="39580" xr:uid="{63CD5E69-8F01-4832-BDCD-AA4B3A9069AE}"/>
    <cellStyle name="Normal 2 6 23 3 5" xfId="26001" xr:uid="{2347AB7B-1302-4A77-BD2E-FD8F706A84AA}"/>
    <cellStyle name="Normal 2 6 23 3 6" xfId="46369" xr:uid="{4EDE40B9-D49B-4A26-A47D-2FDFF90862BF}"/>
    <cellStyle name="Normal 2 6 23 3_Exec Drivers" xfId="9416" xr:uid="{CF872F46-03D2-4065-B42C-B21B698F2B11}"/>
    <cellStyle name="Normal 2 6 23 4" xfId="4495" xr:uid="{96486E6E-81D5-4D3A-8405-609E2903C6C8}"/>
    <cellStyle name="Normal 2 6 23 4 2" xfId="7343" xr:uid="{35E4DF86-4496-4623-87A6-C11259EAEF95}"/>
    <cellStyle name="Normal 2 6 23 4 2 2" xfId="15985" xr:uid="{5CC14A86-1FB5-4520-AA27-BF8C0583A749}"/>
    <cellStyle name="Normal 2 6 23 4 2 2 2" xfId="36353" xr:uid="{1D1A82C8-9C25-4DAE-89D5-D9692AE6CEA9}"/>
    <cellStyle name="Normal 2 6 23 4 2 3" xfId="22772" xr:uid="{0A5172EF-6B74-4661-BF0B-9B016765F4B0}"/>
    <cellStyle name="Normal 2 6 23 4 2 3 2" xfId="43140" xr:uid="{62FF24CE-7279-4790-B40B-6D69E59E5A56}"/>
    <cellStyle name="Normal 2 6 23 4 2 4" xfId="29561" xr:uid="{2EC6F3A4-523B-44CA-853A-3104948FF5B7}"/>
    <cellStyle name="Normal 2 6 23 4 2 5" xfId="49929" xr:uid="{D3C678B1-5394-4907-B6C1-7DFBCDE99EE1}"/>
    <cellStyle name="Normal 2 6 23 4 3" xfId="13137" xr:uid="{433F0BDF-81E9-4390-BFCC-2E90B90C5E5E}"/>
    <cellStyle name="Normal 2 6 23 4 3 2" xfId="33505" xr:uid="{7816B950-8DCC-45AA-9922-C876748F3A4A}"/>
    <cellStyle name="Normal 2 6 23 4 4" xfId="19924" xr:uid="{290D3173-DC3B-4824-800E-9903E6530DCB}"/>
    <cellStyle name="Normal 2 6 23 4 4 2" xfId="40292" xr:uid="{D48C1898-20CA-43B8-B7F3-5D90D64109C6}"/>
    <cellStyle name="Normal 2 6 23 4 5" xfId="26713" xr:uid="{69700CD5-FF25-49B2-9BB0-AB79BB703FD9}"/>
    <cellStyle name="Normal 2 6 23 4 6" xfId="47081" xr:uid="{9EF41750-337D-4E6D-8744-505197F8147B}"/>
    <cellStyle name="Normal 2 6 23 5" xfId="2999" xr:uid="{4216CB20-832C-42CC-9734-08B9CF61F7EE}"/>
    <cellStyle name="Normal 2 6 23 5 2" xfId="5919" xr:uid="{D2043DAD-E824-4D46-A293-6E057F22B541}"/>
    <cellStyle name="Normal 2 6 23 5 2 2" xfId="14561" xr:uid="{CBE983AE-C588-4EA5-8C52-A9B325246D67}"/>
    <cellStyle name="Normal 2 6 23 5 2 2 2" xfId="34929" xr:uid="{73C07DB2-3854-4678-98E8-DE45525EDC65}"/>
    <cellStyle name="Normal 2 6 23 5 2 3" xfId="21348" xr:uid="{E7648375-B6D3-4D9E-9D3E-A94A9067F9D2}"/>
    <cellStyle name="Normal 2 6 23 5 2 3 2" xfId="41716" xr:uid="{86AB7D09-82DF-4F13-BF90-A431038F8019}"/>
    <cellStyle name="Normal 2 6 23 5 2 4" xfId="28137" xr:uid="{D0F0A63A-E762-47CE-903A-F3CF7B493ABA}"/>
    <cellStyle name="Normal 2 6 23 5 2 5" xfId="48505" xr:uid="{A2E318FC-A854-44ED-8547-1944C3AB61EE}"/>
    <cellStyle name="Normal 2 6 23 5 3" xfId="11713" xr:uid="{327A3FD0-6C5D-4946-B1F5-B53F3C1F0C40}"/>
    <cellStyle name="Normal 2 6 23 5 3 2" xfId="32081" xr:uid="{02A40C66-5B28-40A6-AB98-A93F61064927}"/>
    <cellStyle name="Normal 2 6 23 5 4" xfId="18500" xr:uid="{82D16B8A-4E6A-4257-BDC6-4A832C17F808}"/>
    <cellStyle name="Normal 2 6 23 5 4 2" xfId="38868" xr:uid="{D20FC3EC-6637-4667-9FF5-409A99E6234E}"/>
    <cellStyle name="Normal 2 6 23 5 5" xfId="25289" xr:uid="{3BEED3FF-0BFA-4BF9-8729-932B08A69E99}"/>
    <cellStyle name="Normal 2 6 23 5 6" xfId="45657" xr:uid="{37A7F757-7700-4A68-9D03-6AE50B092ACE}"/>
    <cellStyle name="Normal 2 6 23 6" xfId="5207" xr:uid="{071A7F4F-E4EC-4959-A740-B8B917F4AB31}"/>
    <cellStyle name="Normal 2 6 23 6 2" xfId="13849" xr:uid="{E83C52B1-FDFA-4C71-9F71-426D12C96D54}"/>
    <cellStyle name="Normal 2 6 23 6 2 2" xfId="34217" xr:uid="{F981287D-26FF-4B54-BA64-C022D5FF1A0A}"/>
    <cellStyle name="Normal 2 6 23 6 3" xfId="20636" xr:uid="{036B58F2-EA2C-4169-83F8-C2B288A56C32}"/>
    <cellStyle name="Normal 2 6 23 6 3 2" xfId="41004" xr:uid="{BEACC7AA-4535-4615-B252-73AB09D41D12}"/>
    <cellStyle name="Normal 2 6 23 6 4" xfId="27425" xr:uid="{F96729EE-F745-4F2F-B491-0F062D0EBEC0}"/>
    <cellStyle name="Normal 2 6 23 6 5" xfId="47793" xr:uid="{F4B63CDB-7F82-4EC5-9F8A-057267BFD993}"/>
    <cellStyle name="Normal 2 6 23 7" xfId="2149" xr:uid="{509E2B31-48A7-4445-AC46-63F498825CC8}"/>
    <cellStyle name="Normal 2 6 23 7 2" xfId="11001" xr:uid="{C532E22E-BC91-4E09-96EE-FBD128D44EC6}"/>
    <cellStyle name="Normal 2 6 23 7 2 2" xfId="31369" xr:uid="{DE9571F8-C761-4F28-9E89-15660A729B55}"/>
    <cellStyle name="Normal 2 6 23 7 3" xfId="17788" xr:uid="{A74BE711-86D0-4E79-98E4-C4E511D69E5F}"/>
    <cellStyle name="Normal 2 6 23 7 3 2" xfId="38156" xr:uid="{F97A4ED1-C7E2-4B5F-A72B-23F6E865E6E7}"/>
    <cellStyle name="Normal 2 6 23 7 4" xfId="24577" xr:uid="{68861896-1383-4246-B181-FE1506E55E75}"/>
    <cellStyle name="Normal 2 6 23 7 5" xfId="44945" xr:uid="{F755B7C8-2307-40C2-AFAA-A05ACEBBF659}"/>
    <cellStyle name="Normal 2 6 23 8" xfId="9884" xr:uid="{125DD493-1B3F-4236-81ED-65282D01D781}"/>
    <cellStyle name="Normal 2 6 23 8 2" xfId="30252" xr:uid="{EA695FBC-8A61-458C-B15B-5453BE72FB53}"/>
    <cellStyle name="Normal 2 6 23 9" xfId="16672" xr:uid="{5E77596E-26C1-42D3-96CC-2E5663BC5E93}"/>
    <cellStyle name="Normal 2 6 23 9 2" xfId="37040" xr:uid="{080DE988-888E-4AB0-8452-B07BD1CAEB64}"/>
    <cellStyle name="Normal 2 6 23_Exec Drivers" xfId="9220" xr:uid="{2851FD67-9082-4113-9D23-94521AE01813}"/>
    <cellStyle name="Normal 2 6 24" xfId="344" xr:uid="{DDEF7CC9-9251-4FC6-A65C-163C655C0943}"/>
    <cellStyle name="Normal 2 6 24 10" xfId="23468" xr:uid="{331F0F82-C439-40F9-B087-E76B4F4EDD5B}"/>
    <cellStyle name="Normal 2 6 24 11" xfId="43836" xr:uid="{55DE7EA0-C27B-4349-9F06-EDEE41BE7FBD}"/>
    <cellStyle name="Normal 2 6 24 2" xfId="1559" xr:uid="{17845D9B-8318-4D3F-BBC1-3D162E861C04}"/>
    <cellStyle name="Normal 2 6 24 2 10" xfId="44419" xr:uid="{B653C703-7B1B-41A8-B6A7-6314CF6DC08D}"/>
    <cellStyle name="Normal 2 6 24 2 2" xfId="3943" xr:uid="{0784226E-FF43-44C8-BF69-9CD7FCE9FC6C}"/>
    <cellStyle name="Normal 2 6 24 2 2 2" xfId="6815" xr:uid="{BC551D8C-6239-48FF-9DBE-2AE965CD0CD3}"/>
    <cellStyle name="Normal 2 6 24 2 2 2 2" xfId="15457" xr:uid="{76421156-9D30-4F51-8173-FCCB4E9899BB}"/>
    <cellStyle name="Normal 2 6 24 2 2 2 2 2" xfId="35825" xr:uid="{1137CFF5-E0C5-4302-B96F-2159C8908F3D}"/>
    <cellStyle name="Normal 2 6 24 2 2 2 3" xfId="22244" xr:uid="{62774565-8803-4215-ADFA-9518CC5F6C6C}"/>
    <cellStyle name="Normal 2 6 24 2 2 2 3 2" xfId="42612" xr:uid="{44973297-78B0-43B7-8AB5-B207BB00DE4E}"/>
    <cellStyle name="Normal 2 6 24 2 2 2 4" xfId="29033" xr:uid="{FABA0E81-05A5-44BA-A3AD-0DBB2CA160E3}"/>
    <cellStyle name="Normal 2 6 24 2 2 2 5" xfId="49401" xr:uid="{460CF789-D637-44F1-BAD2-C64202621245}"/>
    <cellStyle name="Normal 2 6 24 2 2 3" xfId="12609" xr:uid="{94734E35-B7F7-4CAB-A304-8C2F1094237B}"/>
    <cellStyle name="Normal 2 6 24 2 2 3 2" xfId="32977" xr:uid="{6CAEA698-5E3D-4E8B-A8B5-0105E5DC0A8B}"/>
    <cellStyle name="Normal 2 6 24 2 2 4" xfId="19396" xr:uid="{ABF302E6-62C6-4270-A965-ACC8FBFC3E9D}"/>
    <cellStyle name="Normal 2 6 24 2 2 4 2" xfId="39764" xr:uid="{CAAFFD22-ED7A-4BBC-A6B8-D467BC24B079}"/>
    <cellStyle name="Normal 2 6 24 2 2 5" xfId="26185" xr:uid="{2CFA27DF-232F-49BB-97CA-DF46A6FF5118}"/>
    <cellStyle name="Normal 2 6 24 2 2 6" xfId="46553" xr:uid="{9D83A4E1-4FD9-46BB-AF60-CBDD714B0955}"/>
    <cellStyle name="Normal 2 6 24 2 2_Exec Drivers" xfId="8651" xr:uid="{5E799AF3-7503-4C47-A14C-8A70FDDAC129}"/>
    <cellStyle name="Normal 2 6 24 2 3" xfId="4679" xr:uid="{56F978BA-D42E-4685-BF14-DBCC611E8DF9}"/>
    <cellStyle name="Normal 2 6 24 2 3 2" xfId="7527" xr:uid="{72199B01-EFDC-4C31-8264-95DDE894377C}"/>
    <cellStyle name="Normal 2 6 24 2 3 2 2" xfId="16169" xr:uid="{F1F30217-AD76-4AFF-9382-2711CB07D5DD}"/>
    <cellStyle name="Normal 2 6 24 2 3 2 2 2" xfId="36537" xr:uid="{B8CD9A0B-5B2F-4E1F-B504-639C4BC08DF6}"/>
    <cellStyle name="Normal 2 6 24 2 3 2 3" xfId="22956" xr:uid="{B5247487-5C90-4D40-A41A-E3C98FBBD0AA}"/>
    <cellStyle name="Normal 2 6 24 2 3 2 3 2" xfId="43324" xr:uid="{6A578592-0207-4AE9-8A3C-064BC7BF7EC7}"/>
    <cellStyle name="Normal 2 6 24 2 3 2 4" xfId="29745" xr:uid="{11F20BFA-B973-4B7E-86D5-3EC483C65D4F}"/>
    <cellStyle name="Normal 2 6 24 2 3 2 5" xfId="50113" xr:uid="{16532583-E43D-459B-A6CE-0A91F698B909}"/>
    <cellStyle name="Normal 2 6 24 2 3 3" xfId="13321" xr:uid="{B7ABBDD3-6EAB-42D1-8DC4-32AC9A823A16}"/>
    <cellStyle name="Normal 2 6 24 2 3 3 2" xfId="33689" xr:uid="{F0DFEAAC-F540-4AE3-8B2C-21902D2BBF1A}"/>
    <cellStyle name="Normal 2 6 24 2 3 4" xfId="20108" xr:uid="{6C4DC16E-CFF5-443F-9176-6180AE17EB60}"/>
    <cellStyle name="Normal 2 6 24 2 3 4 2" xfId="40476" xr:uid="{15F48067-9AC7-4D25-AF7D-E727F3D8A6E7}"/>
    <cellStyle name="Normal 2 6 24 2 3 5" xfId="26897" xr:uid="{9AF64454-6BC2-4C03-A6DE-7F42394AF8BE}"/>
    <cellStyle name="Normal 2 6 24 2 3 6" xfId="47265" xr:uid="{2BEF3125-39BA-4E0F-A0CC-F6C2ADF6FDB8}"/>
    <cellStyle name="Normal 2 6 24 2 4" xfId="3195" xr:uid="{AAB6605C-C92D-4ED1-B1BB-E31E5164163D}"/>
    <cellStyle name="Normal 2 6 24 2 4 2" xfId="6103" xr:uid="{574759E9-B7C6-442A-BBF7-582A8E535A9F}"/>
    <cellStyle name="Normal 2 6 24 2 4 2 2" xfId="14745" xr:uid="{388D303F-17CC-4091-B6F8-E47F0AA92E21}"/>
    <cellStyle name="Normal 2 6 24 2 4 2 2 2" xfId="35113" xr:uid="{EFD35235-18DF-4EB7-ACEF-B0474F3CB887}"/>
    <cellStyle name="Normal 2 6 24 2 4 2 3" xfId="21532" xr:uid="{DB11A548-9EAC-4261-BCD7-0621954A9DC5}"/>
    <cellStyle name="Normal 2 6 24 2 4 2 3 2" xfId="41900" xr:uid="{0BB4E420-9CEE-4CD6-B8EF-CD43F1B7FB4A}"/>
    <cellStyle name="Normal 2 6 24 2 4 2 4" xfId="28321" xr:uid="{6585952B-24E3-428D-8F76-68AFE44EB764}"/>
    <cellStyle name="Normal 2 6 24 2 4 2 5" xfId="48689" xr:uid="{D4E1A18E-ED5E-46C7-950B-55127F8020E7}"/>
    <cellStyle name="Normal 2 6 24 2 4 3" xfId="11897" xr:uid="{CA58AE7C-077A-45AA-B8AA-CD15273D3F59}"/>
    <cellStyle name="Normal 2 6 24 2 4 3 2" xfId="32265" xr:uid="{3B5C1867-B812-4EDA-807F-7EB2A58EDAE0}"/>
    <cellStyle name="Normal 2 6 24 2 4 4" xfId="18684" xr:uid="{38A7F263-1DA7-4A98-A1C6-7B11E26EC8B7}"/>
    <cellStyle name="Normal 2 6 24 2 4 4 2" xfId="39052" xr:uid="{6FE57B6A-C7C6-48BC-A288-459AD5847169}"/>
    <cellStyle name="Normal 2 6 24 2 4 5" xfId="25473" xr:uid="{0738163F-B781-445C-82FD-A04C48A14427}"/>
    <cellStyle name="Normal 2 6 24 2 4 6" xfId="45841" xr:uid="{2289BB95-1993-40FB-A88A-5889CE5D5531}"/>
    <cellStyle name="Normal 2 6 24 2 5" xfId="5391" xr:uid="{CA94DADC-1E13-4EAD-809B-8ED40B42DC36}"/>
    <cellStyle name="Normal 2 6 24 2 5 2" xfId="14033" xr:uid="{D1C3CE5C-AEBD-4920-8A06-FC1ED32F5D6E}"/>
    <cellStyle name="Normal 2 6 24 2 5 2 2" xfId="34401" xr:uid="{6DB11006-7183-4653-8E43-2922B560E870}"/>
    <cellStyle name="Normal 2 6 24 2 5 3" xfId="20820" xr:uid="{CFF6EAC2-8DC7-43EC-9851-52107D15A1C3}"/>
    <cellStyle name="Normal 2 6 24 2 5 3 2" xfId="41188" xr:uid="{4DE6A8D6-D0B2-4002-8853-65175F14C8C1}"/>
    <cellStyle name="Normal 2 6 24 2 5 4" xfId="27609" xr:uid="{B667EB03-AC08-4D3E-B9ED-0D3B4956C5A5}"/>
    <cellStyle name="Normal 2 6 24 2 5 5" xfId="47977" xr:uid="{6282A205-63C3-4F80-BC40-E5758B720245}"/>
    <cellStyle name="Normal 2 6 24 2 6" xfId="2446" xr:uid="{F1D3F44A-2B7B-476B-ADA9-DB9CF4681DB7}"/>
    <cellStyle name="Normal 2 6 24 2 6 2" xfId="11185" xr:uid="{466B7FA1-5640-454F-B038-CD905AB12289}"/>
    <cellStyle name="Normal 2 6 24 2 6 2 2" xfId="31553" xr:uid="{D130C03B-5F95-432E-80A0-348FA8D65B0E}"/>
    <cellStyle name="Normal 2 6 24 2 6 3" xfId="17972" xr:uid="{F149D312-7360-4F9D-AD84-3F6CE1C45694}"/>
    <cellStyle name="Normal 2 6 24 2 6 3 2" xfId="38340" xr:uid="{A7DD1E6D-4755-4E69-84BD-17A1316AE8DE}"/>
    <cellStyle name="Normal 2 6 24 2 6 4" xfId="24761" xr:uid="{7CA9240B-9835-4DCD-B3CE-5F9AFC2E6FEB}"/>
    <cellStyle name="Normal 2 6 24 2 6 5" xfId="45129" xr:uid="{34F34A0D-4498-4D52-B18B-87ACEBC9F61B}"/>
    <cellStyle name="Normal 2 6 24 2 7" xfId="10475" xr:uid="{6D4AC230-6402-4FD2-8070-5BAB3A59FE26}"/>
    <cellStyle name="Normal 2 6 24 2 7 2" xfId="30843" xr:uid="{1C53A291-EF3E-4B55-8C57-ED0A953578F3}"/>
    <cellStyle name="Normal 2 6 24 2 8" xfId="17262" xr:uid="{378AAE39-FB90-4DF3-9867-3248371988E0}"/>
    <cellStyle name="Normal 2 6 24 2 8 2" xfId="37630" xr:uid="{AB61E0B6-B977-4375-9DFD-6D164EB9CFBB}"/>
    <cellStyle name="Normal 2 6 24 2 9" xfId="24051" xr:uid="{54175303-DE2E-43D9-85B1-49ED321BCCBE}"/>
    <cellStyle name="Normal 2 6 24 2_Exec Drivers" xfId="9200" xr:uid="{E6FF910D-6B63-45C0-B675-7467BC89BC6B}"/>
    <cellStyle name="Normal 2 6 24 3" xfId="3748" xr:uid="{EA106A8A-51C8-43ED-86D0-55322C87094A}"/>
    <cellStyle name="Normal 2 6 24 3 2" xfId="6632" xr:uid="{89257DE1-251E-4C15-B878-6F861A1A21BF}"/>
    <cellStyle name="Normal 2 6 24 3 2 2" xfId="15274" xr:uid="{5A05298E-0520-4101-B707-27327E606568}"/>
    <cellStyle name="Normal 2 6 24 3 2 2 2" xfId="35642" xr:uid="{0A5844FA-F719-430E-8394-A0404399C880}"/>
    <cellStyle name="Normal 2 6 24 3 2 3" xfId="22061" xr:uid="{BFDA6AB8-138E-4E37-9A04-3196084303CF}"/>
    <cellStyle name="Normal 2 6 24 3 2 3 2" xfId="42429" xr:uid="{45308EB8-42DA-45C7-8186-A9C7A4B642AC}"/>
    <cellStyle name="Normal 2 6 24 3 2 4" xfId="28850" xr:uid="{B3DFC1CB-F4AA-4235-8F99-84FC55073C8E}"/>
    <cellStyle name="Normal 2 6 24 3 2 5" xfId="49218" xr:uid="{120A5A79-98DC-4C28-9DE8-EC7B08A51131}"/>
    <cellStyle name="Normal 2 6 24 3 3" xfId="12426" xr:uid="{6B1660A5-B910-47EE-931E-3FE0817F8323}"/>
    <cellStyle name="Normal 2 6 24 3 3 2" xfId="32794" xr:uid="{6A1997C9-C824-42A1-93D3-77AC930AB541}"/>
    <cellStyle name="Normal 2 6 24 3 4" xfId="19213" xr:uid="{7881738A-69F3-4BAB-8AC2-C5F7EE25AFAA}"/>
    <cellStyle name="Normal 2 6 24 3 4 2" xfId="39581" xr:uid="{F34EB4AE-4C4D-40BD-AAF5-7385F7094667}"/>
    <cellStyle name="Normal 2 6 24 3 5" xfId="26002" xr:uid="{3A1E2634-FF2F-49D5-A235-4BAB06AF0B17}"/>
    <cellStyle name="Normal 2 6 24 3 6" xfId="46370" xr:uid="{F85B90C7-A35D-48B2-B790-2F502B80E8AF}"/>
    <cellStyle name="Normal 2 6 24 3_Exec Drivers" xfId="2412" xr:uid="{E09E4817-D83E-4DD3-8CE7-E0057D07EC4D}"/>
    <cellStyle name="Normal 2 6 24 4" xfId="4496" xr:uid="{B9D74BAC-608B-47E9-BA1A-77DBD24D18C2}"/>
    <cellStyle name="Normal 2 6 24 4 2" xfId="7344" xr:uid="{10289BA9-C468-4E11-BE99-25A36BF5ED91}"/>
    <cellStyle name="Normal 2 6 24 4 2 2" xfId="15986" xr:uid="{4710F5EF-265E-4D82-92A3-3D1A8C4A0E48}"/>
    <cellStyle name="Normal 2 6 24 4 2 2 2" xfId="36354" xr:uid="{3ED80DEB-8EA7-4C38-B040-476605028089}"/>
    <cellStyle name="Normal 2 6 24 4 2 3" xfId="22773" xr:uid="{10F38B52-567C-4EDD-AD09-AF87A321AAB2}"/>
    <cellStyle name="Normal 2 6 24 4 2 3 2" xfId="43141" xr:uid="{AB0D5A16-1A2F-4864-A39A-055836DD2F31}"/>
    <cellStyle name="Normal 2 6 24 4 2 4" xfId="29562" xr:uid="{07EC5D65-E723-44E8-A620-2E5338C47FE1}"/>
    <cellStyle name="Normal 2 6 24 4 2 5" xfId="49930" xr:uid="{E0FC2B38-98AF-4F29-85FC-00747BBA1B9C}"/>
    <cellStyle name="Normal 2 6 24 4 3" xfId="13138" xr:uid="{B384957C-05F7-4FE1-9D52-2F53DAD7C0A7}"/>
    <cellStyle name="Normal 2 6 24 4 3 2" xfId="33506" xr:uid="{FEF4ED5E-6230-4958-81D2-9B6ED0353C44}"/>
    <cellStyle name="Normal 2 6 24 4 4" xfId="19925" xr:uid="{8FA2B514-4CC3-405F-AF97-E5297ECB8DE2}"/>
    <cellStyle name="Normal 2 6 24 4 4 2" xfId="40293" xr:uid="{2C97283D-5497-4C7E-92DC-E5C211A7E04E}"/>
    <cellStyle name="Normal 2 6 24 4 5" xfId="26714" xr:uid="{EB218594-EACC-441C-9087-4543932024C2}"/>
    <cellStyle name="Normal 2 6 24 4 6" xfId="47082" xr:uid="{07BCD074-7CB4-41E1-A3E8-CF4CAAD91632}"/>
    <cellStyle name="Normal 2 6 24 5" xfId="3000" xr:uid="{2B6CF3BD-BA60-422F-B13B-ECD01D231875}"/>
    <cellStyle name="Normal 2 6 24 5 2" xfId="5920" xr:uid="{4A58AA55-158B-4B74-B526-345E9F88358C}"/>
    <cellStyle name="Normal 2 6 24 5 2 2" xfId="14562" xr:uid="{57C6603A-B97C-47EA-8F54-EAB0ECF1B4EC}"/>
    <cellStyle name="Normal 2 6 24 5 2 2 2" xfId="34930" xr:uid="{290F2114-21C0-4F40-8A7A-BD137837D849}"/>
    <cellStyle name="Normal 2 6 24 5 2 3" xfId="21349" xr:uid="{29B1182A-06DE-40C4-9F90-50E40A5938CA}"/>
    <cellStyle name="Normal 2 6 24 5 2 3 2" xfId="41717" xr:uid="{15C99229-2811-4408-A46F-803BB926BECB}"/>
    <cellStyle name="Normal 2 6 24 5 2 4" xfId="28138" xr:uid="{146ECA14-9C3D-4F0E-8A3D-B29C955EA3E4}"/>
    <cellStyle name="Normal 2 6 24 5 2 5" xfId="48506" xr:uid="{10166606-1699-43EE-9746-31DED2F87E56}"/>
    <cellStyle name="Normal 2 6 24 5 3" xfId="11714" xr:uid="{0B4A4980-166D-4915-92DD-6E881DA002FA}"/>
    <cellStyle name="Normal 2 6 24 5 3 2" xfId="32082" xr:uid="{33B00CF2-E504-4630-9B8D-A193E8F0505A}"/>
    <cellStyle name="Normal 2 6 24 5 4" xfId="18501" xr:uid="{F2941D67-0055-41F2-923C-C6759F19715C}"/>
    <cellStyle name="Normal 2 6 24 5 4 2" xfId="38869" xr:uid="{869FB2C1-0D64-4DB7-88AE-49AFB09D540C}"/>
    <cellStyle name="Normal 2 6 24 5 5" xfId="25290" xr:uid="{6CF07A5B-D51E-4CDB-8AE8-FE854E727736}"/>
    <cellStyle name="Normal 2 6 24 5 6" xfId="45658" xr:uid="{1EDDE95A-35DB-4D54-B694-EAA7838DC57B}"/>
    <cellStyle name="Normal 2 6 24 6" xfId="5208" xr:uid="{289250CE-F828-42E6-8C03-2928BDA1659F}"/>
    <cellStyle name="Normal 2 6 24 6 2" xfId="13850" xr:uid="{09280696-5DF5-4391-8527-18E39F340D82}"/>
    <cellStyle name="Normal 2 6 24 6 2 2" xfId="34218" xr:uid="{BC963742-C8E5-45D5-BA33-0AED30EB862D}"/>
    <cellStyle name="Normal 2 6 24 6 3" xfId="20637" xr:uid="{8AD70FE2-3FEB-4B56-A8A6-AFA603F4DD4F}"/>
    <cellStyle name="Normal 2 6 24 6 3 2" xfId="41005" xr:uid="{CA565122-535F-4156-B0F3-37DAE674D231}"/>
    <cellStyle name="Normal 2 6 24 6 4" xfId="27426" xr:uid="{299460BC-64DC-41D0-8A33-F7DE80ADAD77}"/>
    <cellStyle name="Normal 2 6 24 6 5" xfId="47794" xr:uid="{01585E51-00C2-4FC7-BB75-7CBC1F579B5F}"/>
    <cellStyle name="Normal 2 6 24 7" xfId="2150" xr:uid="{70B8E055-7F52-469D-9CD9-6EA66CBE1A42}"/>
    <cellStyle name="Normal 2 6 24 7 2" xfId="11002" xr:uid="{8B62C7F9-77DC-4152-8DD2-F15659B10F2B}"/>
    <cellStyle name="Normal 2 6 24 7 2 2" xfId="31370" xr:uid="{6A7C3F7D-E5FB-4329-BD30-D7A4DF11EE6D}"/>
    <cellStyle name="Normal 2 6 24 7 3" xfId="17789" xr:uid="{788B91F0-C348-4D88-9C83-9886E53FDBED}"/>
    <cellStyle name="Normal 2 6 24 7 3 2" xfId="38157" xr:uid="{DEE70335-8997-4EBE-A455-BC895C2062AF}"/>
    <cellStyle name="Normal 2 6 24 7 4" xfId="24578" xr:uid="{83FD8C57-5EA5-4BB1-B1E8-C7B0179ED58F}"/>
    <cellStyle name="Normal 2 6 24 7 5" xfId="44946" xr:uid="{30E19D08-229F-41FE-87FC-7D858B6F34E5}"/>
    <cellStyle name="Normal 2 6 24 8" xfId="9891" xr:uid="{F11CDC48-0EF6-428A-9066-284B34E7C139}"/>
    <cellStyle name="Normal 2 6 24 8 2" xfId="30259" xr:uid="{309D8E86-F9F0-42E4-9126-01E6A292DF5B}"/>
    <cellStyle name="Normal 2 6 24 9" xfId="16679" xr:uid="{0024FF52-F7DE-4F79-A134-363F0D606135}"/>
    <cellStyle name="Normal 2 6 24 9 2" xfId="37047" xr:uid="{B3939C1B-C09A-462F-9AFF-1AA23E155616}"/>
    <cellStyle name="Normal 2 6 24_Exec Drivers" xfId="9257" xr:uid="{C4C43962-83C8-4BFD-A8E1-204BCBC70EB4}"/>
    <cellStyle name="Normal 2 6 25" xfId="357" xr:uid="{F5B1B2B6-DCFD-4D17-B717-987342C7C9B7}"/>
    <cellStyle name="Normal 2 6 25 10" xfId="23475" xr:uid="{BD47A37F-86EE-41E5-8C53-E1EF50A59C92}"/>
    <cellStyle name="Normal 2 6 25 11" xfId="43843" xr:uid="{4F90C09C-9ABE-4AA1-82FB-863C0F658E11}"/>
    <cellStyle name="Normal 2 6 25 2" xfId="1566" xr:uid="{D354B26D-AE93-4977-A0B7-88653E10784A}"/>
    <cellStyle name="Normal 2 6 25 2 10" xfId="44426" xr:uid="{42F1E674-23FF-429A-ADD7-4345A29BE813}"/>
    <cellStyle name="Normal 2 6 25 2 2" xfId="3936" xr:uid="{C5E65069-7478-4A8D-B32C-05CEB5BA50F7}"/>
    <cellStyle name="Normal 2 6 25 2 2 2" xfId="6808" xr:uid="{8FF25F9C-48A0-4EB9-BAE1-0031CBD6AA11}"/>
    <cellStyle name="Normal 2 6 25 2 2 2 2" xfId="15450" xr:uid="{D7FCB328-7420-4A67-9BD7-EE75FCD1170E}"/>
    <cellStyle name="Normal 2 6 25 2 2 2 2 2" xfId="35818" xr:uid="{A9FE16BA-6B91-4297-A538-6E81C1AF61E2}"/>
    <cellStyle name="Normal 2 6 25 2 2 2 3" xfId="22237" xr:uid="{879D2F0E-A964-4DDC-8F1C-86B44AE46B10}"/>
    <cellStyle name="Normal 2 6 25 2 2 2 3 2" xfId="42605" xr:uid="{F3EDDDE8-62F2-4A7C-8CC7-B00C92E8AFF6}"/>
    <cellStyle name="Normal 2 6 25 2 2 2 4" xfId="29026" xr:uid="{31D3C023-B15B-4788-9230-7A5D00751A5D}"/>
    <cellStyle name="Normal 2 6 25 2 2 2 5" xfId="49394" xr:uid="{36F658ED-301F-4AEA-9244-0335718B7AA1}"/>
    <cellStyle name="Normal 2 6 25 2 2 3" xfId="12602" xr:uid="{FAF06580-8C2D-4595-92DF-DCECD7312863}"/>
    <cellStyle name="Normal 2 6 25 2 2 3 2" xfId="32970" xr:uid="{347012F3-47CF-44F7-9D4B-8D47B8372DC7}"/>
    <cellStyle name="Normal 2 6 25 2 2 4" xfId="19389" xr:uid="{31B55E7B-BF89-4E65-950D-37C0F1C1D1C6}"/>
    <cellStyle name="Normal 2 6 25 2 2 4 2" xfId="39757" xr:uid="{DBB14F4A-5714-4F0D-8265-8B6EA811DCBD}"/>
    <cellStyle name="Normal 2 6 25 2 2 5" xfId="26178" xr:uid="{CA52913A-FDB8-49C1-8A15-2A0C44D69129}"/>
    <cellStyle name="Normal 2 6 25 2 2 6" xfId="46546" xr:uid="{0EA46970-2619-4290-B268-F36FA6BCE948}"/>
    <cellStyle name="Normal 2 6 25 2 2_Exec Drivers" xfId="8828" xr:uid="{3B230E3C-5381-4E16-94DD-1FEFAB9734C5}"/>
    <cellStyle name="Normal 2 6 25 2 3" xfId="4672" xr:uid="{BE090943-E7F4-40CB-BD58-CA518F093954}"/>
    <cellStyle name="Normal 2 6 25 2 3 2" xfId="7520" xr:uid="{1C217AAC-768C-475A-9F45-5FC40CBD7EAD}"/>
    <cellStyle name="Normal 2 6 25 2 3 2 2" xfId="16162" xr:uid="{1B357187-6C08-406D-9655-B517024BC4E3}"/>
    <cellStyle name="Normal 2 6 25 2 3 2 2 2" xfId="36530" xr:uid="{2D7DB839-ACBC-4715-ABB2-0594312C8250}"/>
    <cellStyle name="Normal 2 6 25 2 3 2 3" xfId="22949" xr:uid="{3B5FF919-00C1-4CB1-9FD7-FE8B1E10A27D}"/>
    <cellStyle name="Normal 2 6 25 2 3 2 3 2" xfId="43317" xr:uid="{496A418E-DD52-4332-A8E1-4CEFCF1498B7}"/>
    <cellStyle name="Normal 2 6 25 2 3 2 4" xfId="29738" xr:uid="{CE4B8B7D-F9FD-490B-9A2D-46AC543A2597}"/>
    <cellStyle name="Normal 2 6 25 2 3 2 5" xfId="50106" xr:uid="{6AC2D4AA-6B41-40BA-AFD2-231A02B74F70}"/>
    <cellStyle name="Normal 2 6 25 2 3 3" xfId="13314" xr:uid="{AA0A1D21-9446-4D0D-B245-31886570E3FB}"/>
    <cellStyle name="Normal 2 6 25 2 3 3 2" xfId="33682" xr:uid="{6C806900-73A5-47EA-9423-53B3068D101D}"/>
    <cellStyle name="Normal 2 6 25 2 3 4" xfId="20101" xr:uid="{B1A22633-4CBB-4102-B708-656088523A15}"/>
    <cellStyle name="Normal 2 6 25 2 3 4 2" xfId="40469" xr:uid="{D96FF99C-25B4-43A6-87A1-224E46EC2EC4}"/>
    <cellStyle name="Normal 2 6 25 2 3 5" xfId="26890" xr:uid="{3D16A6EE-41F3-4602-9B28-1061FE32991C}"/>
    <cellStyle name="Normal 2 6 25 2 3 6" xfId="47258" xr:uid="{0B3EFD3E-090A-4AF8-9AE1-79CC44D373E2}"/>
    <cellStyle name="Normal 2 6 25 2 4" xfId="3188" xr:uid="{516C35B8-6C90-480B-8E67-F1BA1DE3227B}"/>
    <cellStyle name="Normal 2 6 25 2 4 2" xfId="6096" xr:uid="{D1C161F7-6EC1-4ABD-B074-F39D944267B3}"/>
    <cellStyle name="Normal 2 6 25 2 4 2 2" xfId="14738" xr:uid="{494F1F8B-3D26-4FBB-8545-0EA35E16BA2C}"/>
    <cellStyle name="Normal 2 6 25 2 4 2 2 2" xfId="35106" xr:uid="{0B2AB8AD-E396-4269-9F24-C7A90F1E6CC4}"/>
    <cellStyle name="Normal 2 6 25 2 4 2 3" xfId="21525" xr:uid="{7AE12656-C9B9-4F2C-A556-F2148A4507CD}"/>
    <cellStyle name="Normal 2 6 25 2 4 2 3 2" xfId="41893" xr:uid="{9ECEFB09-63BC-400D-8D53-454077B5B53E}"/>
    <cellStyle name="Normal 2 6 25 2 4 2 4" xfId="28314" xr:uid="{7AEF3582-6420-4FC3-86BD-E7D2277CD59B}"/>
    <cellStyle name="Normal 2 6 25 2 4 2 5" xfId="48682" xr:uid="{4E439705-0627-4073-B2C6-13482B717048}"/>
    <cellStyle name="Normal 2 6 25 2 4 3" xfId="11890" xr:uid="{7570005F-6BD1-41E5-B37C-184C82930C30}"/>
    <cellStyle name="Normal 2 6 25 2 4 3 2" xfId="32258" xr:uid="{FB929CFE-8C92-443A-92E5-EA65C5FDBB4B}"/>
    <cellStyle name="Normal 2 6 25 2 4 4" xfId="18677" xr:uid="{C7F093F0-B925-4D0B-AC0F-B1F703F9340A}"/>
    <cellStyle name="Normal 2 6 25 2 4 4 2" xfId="39045" xr:uid="{F63FC404-F4D1-44A8-B89E-6FDB5CF8DBC4}"/>
    <cellStyle name="Normal 2 6 25 2 4 5" xfId="25466" xr:uid="{596744BA-7CBF-4C86-B6B8-1CCB9AC902C7}"/>
    <cellStyle name="Normal 2 6 25 2 4 6" xfId="45834" xr:uid="{032AB61E-F834-41B4-9344-80C7E20E5AD5}"/>
    <cellStyle name="Normal 2 6 25 2 5" xfId="5384" xr:uid="{4CBB9CE6-1467-4B74-A45E-340E1287597D}"/>
    <cellStyle name="Normal 2 6 25 2 5 2" xfId="14026" xr:uid="{E74360CE-E983-45B1-8C2F-53D6ACDA40C5}"/>
    <cellStyle name="Normal 2 6 25 2 5 2 2" xfId="34394" xr:uid="{00049AF3-529E-462A-92BB-D4D4002C6D22}"/>
    <cellStyle name="Normal 2 6 25 2 5 3" xfId="20813" xr:uid="{9652A140-B475-4677-A200-45DEAAE141EB}"/>
    <cellStyle name="Normal 2 6 25 2 5 3 2" xfId="41181" xr:uid="{14E090C4-56BD-4D4F-B588-23AE19910C2A}"/>
    <cellStyle name="Normal 2 6 25 2 5 4" xfId="27602" xr:uid="{C8806935-093F-4AFB-BF5F-7FACB6B1EB54}"/>
    <cellStyle name="Normal 2 6 25 2 5 5" xfId="47970" xr:uid="{DB6D470D-9D3D-4B08-BC4D-6F141C4E38A1}"/>
    <cellStyle name="Normal 2 6 25 2 6" xfId="2439" xr:uid="{D5AB293C-A750-415C-BAEE-B4A0D66D6063}"/>
    <cellStyle name="Normal 2 6 25 2 6 2" xfId="11178" xr:uid="{AF955442-ED5E-436F-A19E-F23506941C3C}"/>
    <cellStyle name="Normal 2 6 25 2 6 2 2" xfId="31546" xr:uid="{F72A9109-9E1D-466A-9169-D23DEECD51F6}"/>
    <cellStyle name="Normal 2 6 25 2 6 3" xfId="17965" xr:uid="{AC9B19E7-FDE5-4CC8-9F0D-D2DA256D2D13}"/>
    <cellStyle name="Normal 2 6 25 2 6 3 2" xfId="38333" xr:uid="{B15DF4C1-3971-441C-B6CF-64E812716269}"/>
    <cellStyle name="Normal 2 6 25 2 6 4" xfId="24754" xr:uid="{BE6DD9B0-530E-46FF-9972-0F20CF0B23BE}"/>
    <cellStyle name="Normal 2 6 25 2 6 5" xfId="45122" xr:uid="{24FAAD76-D47A-48AD-B0A2-DCF65D7376A3}"/>
    <cellStyle name="Normal 2 6 25 2 7" xfId="10482" xr:uid="{2E6009D9-29F0-4CE5-89D2-8DDF53A09E51}"/>
    <cellStyle name="Normal 2 6 25 2 7 2" xfId="30850" xr:uid="{E11AF4AB-4EB3-4EB6-80D8-D68B5D47F10B}"/>
    <cellStyle name="Normal 2 6 25 2 8" xfId="17269" xr:uid="{33A4DF79-46EC-411D-8317-1FF8B661C854}"/>
    <cellStyle name="Normal 2 6 25 2 8 2" xfId="37637" xr:uid="{F25AAE4C-C6F0-4358-81E7-84B6128AB566}"/>
    <cellStyle name="Normal 2 6 25 2 9" xfId="24058" xr:uid="{EFDF96D6-05D3-4CCF-B8E3-4C5015262FE4}"/>
    <cellStyle name="Normal 2 6 25 2_Exec Drivers" xfId="8274" xr:uid="{CBEFFA96-D29C-48C0-BA0F-07DF6E7DECC0}"/>
    <cellStyle name="Normal 2 6 25 3" xfId="3749" xr:uid="{2171B892-1F1B-4EE6-B279-5C947D1D97F9}"/>
    <cellStyle name="Normal 2 6 25 3 2" xfId="6633" xr:uid="{50D89137-D321-4BCA-ACAC-73EDE42A75FA}"/>
    <cellStyle name="Normal 2 6 25 3 2 2" xfId="15275" xr:uid="{85FDFECD-8FC1-43E0-9C88-9C27DF9C05B7}"/>
    <cellStyle name="Normal 2 6 25 3 2 2 2" xfId="35643" xr:uid="{F3BD7484-4026-452E-A57B-8994AB39BEB0}"/>
    <cellStyle name="Normal 2 6 25 3 2 3" xfId="22062" xr:uid="{6DC3710D-0B6E-4363-8EDC-EB281EB602FD}"/>
    <cellStyle name="Normal 2 6 25 3 2 3 2" xfId="42430" xr:uid="{CD6B26DC-4D60-43FA-8DC2-692DEF6C887F}"/>
    <cellStyle name="Normal 2 6 25 3 2 4" xfId="28851" xr:uid="{EE463A6D-AA85-44C1-859F-F818E50A99D1}"/>
    <cellStyle name="Normal 2 6 25 3 2 5" xfId="49219" xr:uid="{8AB8E7AB-3396-4732-BA3E-8694CC898A06}"/>
    <cellStyle name="Normal 2 6 25 3 3" xfId="12427" xr:uid="{CD226927-08D5-45BA-8E53-9661AC4081E9}"/>
    <cellStyle name="Normal 2 6 25 3 3 2" xfId="32795" xr:uid="{0361797F-6CD4-4D1E-9F51-1BFA94B00D72}"/>
    <cellStyle name="Normal 2 6 25 3 4" xfId="19214" xr:uid="{95307539-D937-42DB-B12B-548C2BBC0475}"/>
    <cellStyle name="Normal 2 6 25 3 4 2" xfId="39582" xr:uid="{061C5F64-4508-43CA-8388-E8C9C07A9D1B}"/>
    <cellStyle name="Normal 2 6 25 3 5" xfId="26003" xr:uid="{4E49021B-A49B-4159-89CB-85BE16FD1224}"/>
    <cellStyle name="Normal 2 6 25 3 6" xfId="46371" xr:uid="{BC2C5300-72DE-4BF9-ABF0-0A1B0BBAE6F5}"/>
    <cellStyle name="Normal 2 6 25 3_Exec Drivers" xfId="8568" xr:uid="{40989BAD-AC77-4BA7-85F1-40CCAC2E9080}"/>
    <cellStyle name="Normal 2 6 25 4" xfId="4497" xr:uid="{77C30FD5-1D78-45A0-ADE1-2CCF526834D6}"/>
    <cellStyle name="Normal 2 6 25 4 2" xfId="7345" xr:uid="{A35744CA-6B4D-4B2F-BDCB-1516A59F8527}"/>
    <cellStyle name="Normal 2 6 25 4 2 2" xfId="15987" xr:uid="{72EC02CE-BD88-4A69-BB96-1A1CA9EC0F3B}"/>
    <cellStyle name="Normal 2 6 25 4 2 2 2" xfId="36355" xr:uid="{4CFD56DD-C717-4EDC-A06C-B142D263906F}"/>
    <cellStyle name="Normal 2 6 25 4 2 3" xfId="22774" xr:uid="{CFC4D7B2-9EEF-4448-8C67-D03DD25F623F}"/>
    <cellStyle name="Normal 2 6 25 4 2 3 2" xfId="43142" xr:uid="{726AF729-CA83-4387-A01A-0810304EB38D}"/>
    <cellStyle name="Normal 2 6 25 4 2 4" xfId="29563" xr:uid="{751E1A35-B6C5-433B-9B38-8DB705BD3B45}"/>
    <cellStyle name="Normal 2 6 25 4 2 5" xfId="49931" xr:uid="{044BFD03-7587-4F02-8597-D41477D40513}"/>
    <cellStyle name="Normal 2 6 25 4 3" xfId="13139" xr:uid="{FB4B09B0-9FEC-4B78-A126-6C22BD6798C6}"/>
    <cellStyle name="Normal 2 6 25 4 3 2" xfId="33507" xr:uid="{DD898DCB-4AE0-4B13-BA53-E3D2E09DB791}"/>
    <cellStyle name="Normal 2 6 25 4 4" xfId="19926" xr:uid="{BD12B8EC-8C08-4A0B-8E89-9BC97F351379}"/>
    <cellStyle name="Normal 2 6 25 4 4 2" xfId="40294" xr:uid="{53530031-B6D4-4AD4-8508-BC352022ECCB}"/>
    <cellStyle name="Normal 2 6 25 4 5" xfId="26715" xr:uid="{B2695DCD-493F-4AD6-AC69-4DC682F5E7CB}"/>
    <cellStyle name="Normal 2 6 25 4 6" xfId="47083" xr:uid="{C58BDB6A-F3E4-4D8E-834D-FFC12B1DBF7B}"/>
    <cellStyle name="Normal 2 6 25 5" xfId="3001" xr:uid="{FCA63108-44F5-49D9-961A-277BA2D82E2C}"/>
    <cellStyle name="Normal 2 6 25 5 2" xfId="5921" xr:uid="{AA6FBF0B-8697-49C9-A60F-72001720C5B0}"/>
    <cellStyle name="Normal 2 6 25 5 2 2" xfId="14563" xr:uid="{17CD78B9-FA8B-4100-96EC-090A38108188}"/>
    <cellStyle name="Normal 2 6 25 5 2 2 2" xfId="34931" xr:uid="{FBB85FD7-3A34-4688-99CE-FB0686BEAE8E}"/>
    <cellStyle name="Normal 2 6 25 5 2 3" xfId="21350" xr:uid="{2CF16088-C317-4A65-B519-6F640893DA94}"/>
    <cellStyle name="Normal 2 6 25 5 2 3 2" xfId="41718" xr:uid="{FA0F7FA3-270E-4E34-B649-885C944AE139}"/>
    <cellStyle name="Normal 2 6 25 5 2 4" xfId="28139" xr:uid="{1BFF5902-2AA1-42CA-A2DA-50BC68459AE3}"/>
    <cellStyle name="Normal 2 6 25 5 2 5" xfId="48507" xr:uid="{FC74DBCC-D917-43B2-A6EA-C721156D6C34}"/>
    <cellStyle name="Normal 2 6 25 5 3" xfId="11715" xr:uid="{09AE7DCE-606D-4100-97C8-8C2C324681FE}"/>
    <cellStyle name="Normal 2 6 25 5 3 2" xfId="32083" xr:uid="{E9EE879F-C775-4899-9FC7-3F4890E1E321}"/>
    <cellStyle name="Normal 2 6 25 5 4" xfId="18502" xr:uid="{7342628C-70D8-4413-A0E0-E598F9DDD03C}"/>
    <cellStyle name="Normal 2 6 25 5 4 2" xfId="38870" xr:uid="{B0009EEC-8666-4471-A25E-472958BEAE87}"/>
    <cellStyle name="Normal 2 6 25 5 5" xfId="25291" xr:uid="{BFA360CD-90A6-40E1-A9C3-E58E650CBD84}"/>
    <cellStyle name="Normal 2 6 25 5 6" xfId="45659" xr:uid="{50178045-85DB-4E6D-9EBB-A57FD7909719}"/>
    <cellStyle name="Normal 2 6 25 6" xfId="5209" xr:uid="{9D100B33-9AB6-446E-8205-CF52968436EC}"/>
    <cellStyle name="Normal 2 6 25 6 2" xfId="13851" xr:uid="{6E2F36DD-7800-4B37-B4DB-EC0A83B04585}"/>
    <cellStyle name="Normal 2 6 25 6 2 2" xfId="34219" xr:uid="{FFF95181-C103-48E4-BD0C-CED17427242B}"/>
    <cellStyle name="Normal 2 6 25 6 3" xfId="20638" xr:uid="{729369EB-2354-46A2-A3EA-F20B220FE136}"/>
    <cellStyle name="Normal 2 6 25 6 3 2" xfId="41006" xr:uid="{261C66A4-1512-463D-AF62-BC2A9CBDA476}"/>
    <cellStyle name="Normal 2 6 25 6 4" xfId="27427" xr:uid="{59503BC7-2FFD-4FA3-8BF0-75AA4CA0D286}"/>
    <cellStyle name="Normal 2 6 25 6 5" xfId="47795" xr:uid="{36589188-7C10-427A-ABC6-AC7D1C119598}"/>
    <cellStyle name="Normal 2 6 25 7" xfId="2151" xr:uid="{F3FDEF8B-8772-4F05-A6D8-BF8A92D24065}"/>
    <cellStyle name="Normal 2 6 25 7 2" xfId="11003" xr:uid="{CF528C63-DDCA-4291-942C-D4AF9F268473}"/>
    <cellStyle name="Normal 2 6 25 7 2 2" xfId="31371" xr:uid="{9A04B274-9855-4654-9565-698DAA3E6F93}"/>
    <cellStyle name="Normal 2 6 25 7 3" xfId="17790" xr:uid="{5669C32B-A516-4D9D-8C91-9B7801F1C0EB}"/>
    <cellStyle name="Normal 2 6 25 7 3 2" xfId="38158" xr:uid="{8F4237FD-CEA9-45C9-A2C3-7FB1B6B23810}"/>
    <cellStyle name="Normal 2 6 25 7 4" xfId="24579" xr:uid="{2A1AFF56-543D-49EF-93FA-5E3BE8DD6D22}"/>
    <cellStyle name="Normal 2 6 25 7 5" xfId="44947" xr:uid="{7182E77E-F726-4980-BD23-58B6F7DCDFFE}"/>
    <cellStyle name="Normal 2 6 25 8" xfId="9898" xr:uid="{4FC6C9DC-CE40-4F14-9197-33D90E1B6B31}"/>
    <cellStyle name="Normal 2 6 25 8 2" xfId="30266" xr:uid="{67B50ACF-08F9-4184-8FF0-88BB888C3BA5}"/>
    <cellStyle name="Normal 2 6 25 9" xfId="16686" xr:uid="{7C3B09BE-73BE-447A-9400-3E22AD2B14D6}"/>
    <cellStyle name="Normal 2 6 25 9 2" xfId="37054" xr:uid="{859A6C5F-76E2-44B8-A46F-74D10915CE3A}"/>
    <cellStyle name="Normal 2 6 25_Exec Drivers" xfId="9400" xr:uid="{0E159E47-94F9-4454-B108-F4D8F6D0B89F}"/>
    <cellStyle name="Normal 2 6 26" xfId="370" xr:uid="{7225F6A9-AEF0-4034-A1B9-BC5AF4CAA110}"/>
    <cellStyle name="Normal 2 6 26 10" xfId="23482" xr:uid="{32A6A2AA-1BCE-4A66-AF16-88A36A8E64CA}"/>
    <cellStyle name="Normal 2 6 26 11" xfId="43850" xr:uid="{47C446B9-77BE-408E-87D9-5FCC5ABDDD5F}"/>
    <cellStyle name="Normal 2 6 26 2" xfId="1573" xr:uid="{523D159F-2C48-4C6E-ADB6-1874869FE9E8}"/>
    <cellStyle name="Normal 2 6 26 2 10" xfId="44433" xr:uid="{F6000ED9-372D-4CBB-AD7A-E827B26A6BE9}"/>
    <cellStyle name="Normal 2 6 26 2 2" xfId="3929" xr:uid="{98FAE89A-17E1-4115-80B5-78E60A3B09AF}"/>
    <cellStyle name="Normal 2 6 26 2 2 2" xfId="6801" xr:uid="{1B1DD332-5B19-456D-B377-BEF9B555C68A}"/>
    <cellStyle name="Normal 2 6 26 2 2 2 2" xfId="15443" xr:uid="{ED5CC300-68B8-4A84-A371-CD79C2C8BBE4}"/>
    <cellStyle name="Normal 2 6 26 2 2 2 2 2" xfId="35811" xr:uid="{D23EE6F4-AF52-4F64-A410-95FC6C3AC751}"/>
    <cellStyle name="Normal 2 6 26 2 2 2 3" xfId="22230" xr:uid="{95D0D6ED-8588-45F8-B17D-8991A45CF1FC}"/>
    <cellStyle name="Normal 2 6 26 2 2 2 3 2" xfId="42598" xr:uid="{5669CD2C-4AC1-4E99-9519-3F2A99F86FF8}"/>
    <cellStyle name="Normal 2 6 26 2 2 2 4" xfId="29019" xr:uid="{E40D722B-391C-4CA6-AAE3-98EE5B3EE7D6}"/>
    <cellStyle name="Normal 2 6 26 2 2 2 5" xfId="49387" xr:uid="{DD0BCC17-158B-4431-9203-634053C5E3C9}"/>
    <cellStyle name="Normal 2 6 26 2 2 3" xfId="12595" xr:uid="{2D5BCB54-D932-44FF-AE49-209A8712CC64}"/>
    <cellStyle name="Normal 2 6 26 2 2 3 2" xfId="32963" xr:uid="{47510F9E-6B01-4EF4-889E-D974CE0EBE91}"/>
    <cellStyle name="Normal 2 6 26 2 2 4" xfId="19382" xr:uid="{363E4E28-9216-4DD0-912F-712038152389}"/>
    <cellStyle name="Normal 2 6 26 2 2 4 2" xfId="39750" xr:uid="{94CDDFFC-0F3C-4573-930B-F0D436DA0095}"/>
    <cellStyle name="Normal 2 6 26 2 2 5" xfId="26171" xr:uid="{81B817C7-1460-4DCF-9A47-1520BECEA35D}"/>
    <cellStyle name="Normal 2 6 26 2 2 6" xfId="46539" xr:uid="{81F8C401-FE78-4FAC-A6C4-06B2BFD7F2BB}"/>
    <cellStyle name="Normal 2 6 26 2 2_Exec Drivers" xfId="1880" xr:uid="{59870EBD-DAA4-44EA-B3B2-D526DA749917}"/>
    <cellStyle name="Normal 2 6 26 2 3" xfId="4665" xr:uid="{5AA0D469-6AD1-4877-9E86-F864ABCC42B4}"/>
    <cellStyle name="Normal 2 6 26 2 3 2" xfId="7513" xr:uid="{1E73194D-F5BC-4374-9A52-58E26260BEC7}"/>
    <cellStyle name="Normal 2 6 26 2 3 2 2" xfId="16155" xr:uid="{B60D5BE7-B707-4427-A1A0-4F690249CECD}"/>
    <cellStyle name="Normal 2 6 26 2 3 2 2 2" xfId="36523" xr:uid="{53DC7319-F30B-47A0-B8C6-6A871B7FC8DF}"/>
    <cellStyle name="Normal 2 6 26 2 3 2 3" xfId="22942" xr:uid="{2ABBF94F-DD9F-4B27-9E96-2BBBD6C085FF}"/>
    <cellStyle name="Normal 2 6 26 2 3 2 3 2" xfId="43310" xr:uid="{571AF7E3-33FB-4501-BECC-A1F16904CEF8}"/>
    <cellStyle name="Normal 2 6 26 2 3 2 4" xfId="29731" xr:uid="{8B46E608-E6A1-41B4-B1CE-5302853D0867}"/>
    <cellStyle name="Normal 2 6 26 2 3 2 5" xfId="50099" xr:uid="{93CD3FAA-B299-40B8-A850-DAACB0CE8446}"/>
    <cellStyle name="Normal 2 6 26 2 3 3" xfId="13307" xr:uid="{76DB0B4F-FE78-406B-A46B-9B99F62964C2}"/>
    <cellStyle name="Normal 2 6 26 2 3 3 2" xfId="33675" xr:uid="{2E64829B-A80C-4472-840F-D1389DB014D2}"/>
    <cellStyle name="Normal 2 6 26 2 3 4" xfId="20094" xr:uid="{75B8D2B3-C548-4B36-A7FB-D9E571EA57E6}"/>
    <cellStyle name="Normal 2 6 26 2 3 4 2" xfId="40462" xr:uid="{257EFBEA-2F18-4DB7-88C2-50DFA6FF0842}"/>
    <cellStyle name="Normal 2 6 26 2 3 5" xfId="26883" xr:uid="{E1A26AF7-CA68-42FF-BE98-F2177DCDB2C6}"/>
    <cellStyle name="Normal 2 6 26 2 3 6" xfId="47251" xr:uid="{DDC5A128-9E06-4D09-8665-C0D6A7059350}"/>
    <cellStyle name="Normal 2 6 26 2 4" xfId="3181" xr:uid="{DD9940E3-B09C-4260-AC45-90B0D2173DFC}"/>
    <cellStyle name="Normal 2 6 26 2 4 2" xfId="6089" xr:uid="{DC6627D6-404B-4B2B-89DC-0AB2BD2B27AC}"/>
    <cellStyle name="Normal 2 6 26 2 4 2 2" xfId="14731" xr:uid="{EE90B20D-BCFA-4D5E-8E09-4C45EC88BE94}"/>
    <cellStyle name="Normal 2 6 26 2 4 2 2 2" xfId="35099" xr:uid="{6193C690-704F-4AF0-94CB-B1D3604AAB82}"/>
    <cellStyle name="Normal 2 6 26 2 4 2 3" xfId="21518" xr:uid="{9AF9444F-0A8A-4C5B-A950-BDE8745BB386}"/>
    <cellStyle name="Normal 2 6 26 2 4 2 3 2" xfId="41886" xr:uid="{AB22942D-C648-4605-8420-ABA483941B80}"/>
    <cellStyle name="Normal 2 6 26 2 4 2 4" xfId="28307" xr:uid="{035A83BD-F29C-4F5B-B74A-8134FA43F05D}"/>
    <cellStyle name="Normal 2 6 26 2 4 2 5" xfId="48675" xr:uid="{DAE03BA3-5719-4155-B1DD-559E3A6204DE}"/>
    <cellStyle name="Normal 2 6 26 2 4 3" xfId="11883" xr:uid="{F243117C-98FE-48E0-9461-C4FECE2EB370}"/>
    <cellStyle name="Normal 2 6 26 2 4 3 2" xfId="32251" xr:uid="{7187C7ED-BB5B-41AB-9903-BDA111293B93}"/>
    <cellStyle name="Normal 2 6 26 2 4 4" xfId="18670" xr:uid="{720D3D92-6A84-4ECC-A906-DFCC9B4437C1}"/>
    <cellStyle name="Normal 2 6 26 2 4 4 2" xfId="39038" xr:uid="{916A9818-A2C5-4774-AA88-97CD401AFB6D}"/>
    <cellStyle name="Normal 2 6 26 2 4 5" xfId="25459" xr:uid="{6EBBFA35-4A29-4CEC-AB20-E318C91B0CC2}"/>
    <cellStyle name="Normal 2 6 26 2 4 6" xfId="45827" xr:uid="{FA91CC53-953F-4939-AFA3-6FE3C469A257}"/>
    <cellStyle name="Normal 2 6 26 2 5" xfId="5377" xr:uid="{A6DBB358-E3CC-4977-BCCF-86AF95DE42E7}"/>
    <cellStyle name="Normal 2 6 26 2 5 2" xfId="14019" xr:uid="{23417361-A666-4B35-962C-1FF89AB9AF90}"/>
    <cellStyle name="Normal 2 6 26 2 5 2 2" xfId="34387" xr:uid="{0B35589A-9B48-4CEF-89A6-8812289C9961}"/>
    <cellStyle name="Normal 2 6 26 2 5 3" xfId="20806" xr:uid="{B94E6A62-81AB-4F95-B3FC-9B188D7CC6F3}"/>
    <cellStyle name="Normal 2 6 26 2 5 3 2" xfId="41174" xr:uid="{8C66F7F2-A85C-46F4-8924-10138C7EFCCD}"/>
    <cellStyle name="Normal 2 6 26 2 5 4" xfId="27595" xr:uid="{46A6762D-FF78-478F-9AA9-DA75ABA22973}"/>
    <cellStyle name="Normal 2 6 26 2 5 5" xfId="47963" xr:uid="{7F97AFE7-0144-4B0D-9DAE-7364FEE2DBBF}"/>
    <cellStyle name="Normal 2 6 26 2 6" xfId="2432" xr:uid="{ED0B3AA1-B30B-4E73-9026-B0973D2AA98C}"/>
    <cellStyle name="Normal 2 6 26 2 6 2" xfId="11171" xr:uid="{8122CCA9-B9D8-4B20-BA78-D175EB4D2667}"/>
    <cellStyle name="Normal 2 6 26 2 6 2 2" xfId="31539" xr:uid="{28ED8C8C-935A-4B68-B9AD-0CDF4118025A}"/>
    <cellStyle name="Normal 2 6 26 2 6 3" xfId="17958" xr:uid="{CB35BFB2-C052-4862-A6CC-6F491D27FA25}"/>
    <cellStyle name="Normal 2 6 26 2 6 3 2" xfId="38326" xr:uid="{10879178-DB1D-4172-8E86-16164B7BB143}"/>
    <cellStyle name="Normal 2 6 26 2 6 4" xfId="24747" xr:uid="{56F11A64-7940-4F07-B9AC-ADC47F3F76EE}"/>
    <cellStyle name="Normal 2 6 26 2 6 5" xfId="45115" xr:uid="{8E491945-FF02-480F-A288-28722A30246A}"/>
    <cellStyle name="Normal 2 6 26 2 7" xfId="10489" xr:uid="{5FB92666-7093-4AC8-A607-5F81B2F12A2E}"/>
    <cellStyle name="Normal 2 6 26 2 7 2" xfId="30857" xr:uid="{DED8BF7B-24BD-4330-A7FB-71D95CDE999C}"/>
    <cellStyle name="Normal 2 6 26 2 8" xfId="17276" xr:uid="{7C4A5FE5-1ADC-4E08-B086-F007FDA7EDC9}"/>
    <cellStyle name="Normal 2 6 26 2 8 2" xfId="37644" xr:uid="{152535A6-8D23-4FE7-AB6A-ED427772DA8A}"/>
    <cellStyle name="Normal 2 6 26 2 9" xfId="24065" xr:uid="{42D42AAB-74F0-4E1E-A043-AD388DAACF5D}"/>
    <cellStyle name="Normal 2 6 26 2_Exec Drivers" xfId="8441" xr:uid="{53B9AA36-0375-46E7-ADC4-43AF1613B4D9}"/>
    <cellStyle name="Normal 2 6 26 3" xfId="3750" xr:uid="{58CE0AD1-790B-4E6E-BAD6-0ED656CEFB64}"/>
    <cellStyle name="Normal 2 6 26 3 2" xfId="6634" xr:uid="{2D4EDC6A-28CF-482A-B51C-0C228D6AF6FD}"/>
    <cellStyle name="Normal 2 6 26 3 2 2" xfId="15276" xr:uid="{FF442CC4-4B51-44E1-9470-7D89E88B171C}"/>
    <cellStyle name="Normal 2 6 26 3 2 2 2" xfId="35644" xr:uid="{B29AC3C2-5D83-4E37-8C52-C2A39D6EC2D7}"/>
    <cellStyle name="Normal 2 6 26 3 2 3" xfId="22063" xr:uid="{B986E825-EF5A-4520-84DC-F8EC49F5DDC4}"/>
    <cellStyle name="Normal 2 6 26 3 2 3 2" xfId="42431" xr:uid="{441C4A4B-EF68-4A86-A319-64DD928A3275}"/>
    <cellStyle name="Normal 2 6 26 3 2 4" xfId="28852" xr:uid="{0824E0BA-129E-49F4-913B-2337F13B133D}"/>
    <cellStyle name="Normal 2 6 26 3 2 5" xfId="49220" xr:uid="{22EE8C1D-A6A9-4609-B9F4-3279B6564115}"/>
    <cellStyle name="Normal 2 6 26 3 3" xfId="12428" xr:uid="{E5D3224B-7357-4A4C-8765-2A35F6856BA6}"/>
    <cellStyle name="Normal 2 6 26 3 3 2" xfId="32796" xr:uid="{25301781-1677-4771-BC51-18F4ECC09A85}"/>
    <cellStyle name="Normal 2 6 26 3 4" xfId="19215" xr:uid="{C5332715-9A73-4172-A41E-E43313391739}"/>
    <cellStyle name="Normal 2 6 26 3 4 2" xfId="39583" xr:uid="{AF73807F-51D4-4A27-B9E5-03E8D866C1A0}"/>
    <cellStyle name="Normal 2 6 26 3 5" xfId="26004" xr:uid="{FEE80FA0-A868-4DA2-B09C-BDA0C3DAF859}"/>
    <cellStyle name="Normal 2 6 26 3 6" xfId="46372" xr:uid="{5DFEDAD4-09A0-40C6-A5FB-067839D826EA}"/>
    <cellStyle name="Normal 2 6 26 3_Exec Drivers" xfId="2397" xr:uid="{95EFC435-7C61-4D48-8C1F-950B1E6860D0}"/>
    <cellStyle name="Normal 2 6 26 4" xfId="4498" xr:uid="{5C96CC7F-DF4C-412D-B5A5-BC3E4EEE9F07}"/>
    <cellStyle name="Normal 2 6 26 4 2" xfId="7346" xr:uid="{79D30DD6-C23B-41B4-936D-8AAE5DBB1B65}"/>
    <cellStyle name="Normal 2 6 26 4 2 2" xfId="15988" xr:uid="{5D8E7213-40FF-4869-9515-E4305D801C2B}"/>
    <cellStyle name="Normal 2 6 26 4 2 2 2" xfId="36356" xr:uid="{5A8E3598-432B-44E1-B696-5639C283C8FD}"/>
    <cellStyle name="Normal 2 6 26 4 2 3" xfId="22775" xr:uid="{343F4915-341F-457E-9B6F-98DECFD950DE}"/>
    <cellStyle name="Normal 2 6 26 4 2 3 2" xfId="43143" xr:uid="{BEA775C8-9D20-47C1-8D1D-94955161CD26}"/>
    <cellStyle name="Normal 2 6 26 4 2 4" xfId="29564" xr:uid="{EB91F585-2D77-44FC-8A58-A57C851F1E25}"/>
    <cellStyle name="Normal 2 6 26 4 2 5" xfId="49932" xr:uid="{C3DE8100-C6BD-4648-B522-D2298498293B}"/>
    <cellStyle name="Normal 2 6 26 4 3" xfId="13140" xr:uid="{CB0874E1-4C9D-4476-8EFB-AAF98407A09E}"/>
    <cellStyle name="Normal 2 6 26 4 3 2" xfId="33508" xr:uid="{FD3DAAE1-B9F1-4F72-81B3-87699002C902}"/>
    <cellStyle name="Normal 2 6 26 4 4" xfId="19927" xr:uid="{B0621492-C7F5-442F-9D91-C69BF79C135C}"/>
    <cellStyle name="Normal 2 6 26 4 4 2" xfId="40295" xr:uid="{05D6D3DD-2D0D-4CD7-B436-8FE9E4F476BD}"/>
    <cellStyle name="Normal 2 6 26 4 5" xfId="26716" xr:uid="{E1FB5E36-2F94-4047-94D6-AB61CC64AB2A}"/>
    <cellStyle name="Normal 2 6 26 4 6" xfId="47084" xr:uid="{D946D412-7E1E-4A92-B4C5-DCB30E0CF5D3}"/>
    <cellStyle name="Normal 2 6 26 5" xfId="3002" xr:uid="{52048D4B-7491-4433-B70B-59C51583D9EB}"/>
    <cellStyle name="Normal 2 6 26 5 2" xfId="5922" xr:uid="{FE49A16B-1AA2-4A9B-A936-E43B33C8F3E6}"/>
    <cellStyle name="Normal 2 6 26 5 2 2" xfId="14564" xr:uid="{94A8E9E9-35D1-4CCC-997D-014F08D0A31E}"/>
    <cellStyle name="Normal 2 6 26 5 2 2 2" xfId="34932" xr:uid="{8BEB3B31-0EBF-4E82-840D-20268A88FF7B}"/>
    <cellStyle name="Normal 2 6 26 5 2 3" xfId="21351" xr:uid="{1473A94B-5731-4D01-B7E8-D3110762237E}"/>
    <cellStyle name="Normal 2 6 26 5 2 3 2" xfId="41719" xr:uid="{89365D1A-D6B1-4439-83DB-B57D50BC6357}"/>
    <cellStyle name="Normal 2 6 26 5 2 4" xfId="28140" xr:uid="{860FBC76-DA13-42F1-AEFC-BD285D33DBC9}"/>
    <cellStyle name="Normal 2 6 26 5 2 5" xfId="48508" xr:uid="{ED6092F6-5A90-42FA-BBD8-5CE86D4D4EAC}"/>
    <cellStyle name="Normal 2 6 26 5 3" xfId="11716" xr:uid="{D2BA8F2F-34F7-44B5-A884-06E1C21396A9}"/>
    <cellStyle name="Normal 2 6 26 5 3 2" xfId="32084" xr:uid="{670EE894-3A5C-45FF-B51D-75845BA92AE3}"/>
    <cellStyle name="Normal 2 6 26 5 4" xfId="18503" xr:uid="{1A4E5200-D9C9-4E82-8054-EE3D596B42E5}"/>
    <cellStyle name="Normal 2 6 26 5 4 2" xfId="38871" xr:uid="{9E171357-EFFD-49A8-8A51-62E98B6D8E68}"/>
    <cellStyle name="Normal 2 6 26 5 5" xfId="25292" xr:uid="{30978910-06FA-4683-B1D0-37B7ED023040}"/>
    <cellStyle name="Normal 2 6 26 5 6" xfId="45660" xr:uid="{BF3E6A45-D282-4A44-823D-9063BE33111E}"/>
    <cellStyle name="Normal 2 6 26 6" xfId="5210" xr:uid="{2F82999E-DDCA-48F4-BAB5-DE60915CE597}"/>
    <cellStyle name="Normal 2 6 26 6 2" xfId="13852" xr:uid="{D1BF70E8-00AD-4B49-969F-D11995A6D23E}"/>
    <cellStyle name="Normal 2 6 26 6 2 2" xfId="34220" xr:uid="{3E7CB072-D55A-40BC-B931-7953AF2EC307}"/>
    <cellStyle name="Normal 2 6 26 6 3" xfId="20639" xr:uid="{1B3C6811-5AD3-4225-A62A-D243674EDA59}"/>
    <cellStyle name="Normal 2 6 26 6 3 2" xfId="41007" xr:uid="{7A797DA8-7926-44E8-88B6-0EDD41E26C53}"/>
    <cellStyle name="Normal 2 6 26 6 4" xfId="27428" xr:uid="{5325A078-D77D-4EE4-944B-513DC3A80641}"/>
    <cellStyle name="Normal 2 6 26 6 5" xfId="47796" xr:uid="{BC311697-21C7-4C29-AACD-E6FFB0EBC728}"/>
    <cellStyle name="Normal 2 6 26 7" xfId="2152" xr:uid="{E232416D-F6C8-45E5-A793-3D73B8245BD7}"/>
    <cellStyle name="Normal 2 6 26 7 2" xfId="11004" xr:uid="{E0F526EA-5785-44A1-A041-5A4590F1586F}"/>
    <cellStyle name="Normal 2 6 26 7 2 2" xfId="31372" xr:uid="{5A6127DA-C373-4532-A04D-F91C55952227}"/>
    <cellStyle name="Normal 2 6 26 7 3" xfId="17791" xr:uid="{77EC03AA-7E4B-4CA2-8709-B6EFC0DB0742}"/>
    <cellStyle name="Normal 2 6 26 7 3 2" xfId="38159" xr:uid="{381286AA-2CAD-41DB-B2BF-0CB7FCF86F1C}"/>
    <cellStyle name="Normal 2 6 26 7 4" xfId="24580" xr:uid="{A8F4F1BC-23B2-42E3-8D51-867124200603}"/>
    <cellStyle name="Normal 2 6 26 7 5" xfId="44948" xr:uid="{5D338EEA-C299-4A94-A3D3-8E0A7F3D54D7}"/>
    <cellStyle name="Normal 2 6 26 8" xfId="9905" xr:uid="{3FB8599C-936A-41ED-A04A-BBD387D02186}"/>
    <cellStyle name="Normal 2 6 26 8 2" xfId="30273" xr:uid="{43F41141-0E7C-4EC1-815A-189F1A9ADA0C}"/>
    <cellStyle name="Normal 2 6 26 9" xfId="16693" xr:uid="{CFA1EB54-0880-4D87-A257-9D3CF251DA53}"/>
    <cellStyle name="Normal 2 6 26 9 2" xfId="37061" xr:uid="{FA26375D-8781-40B4-87C1-2F02F8FEC1AE}"/>
    <cellStyle name="Normal 2 6 26_Exec Drivers" xfId="9419" xr:uid="{7EAF699F-EE92-46EA-A3DD-B725947D16F8}"/>
    <cellStyle name="Normal 2 6 27" xfId="383" xr:uid="{49A55F40-1B99-4304-BA77-705FAC7EABA4}"/>
    <cellStyle name="Normal 2 6 27 10" xfId="23489" xr:uid="{4525F89C-EA1D-4F99-A957-44090B6A629C}"/>
    <cellStyle name="Normal 2 6 27 11" xfId="43857" xr:uid="{28738A67-1B22-41A1-9F40-03600B87980E}"/>
    <cellStyle name="Normal 2 6 27 2" xfId="1580" xr:uid="{FB341C6B-DB84-4012-BF21-39C2C17FAF6C}"/>
    <cellStyle name="Normal 2 6 27 2 10" xfId="44440" xr:uid="{28F6CD36-5F8F-4B5A-9170-8AAC0A83F514}"/>
    <cellStyle name="Normal 2 6 27 2 2" xfId="3922" xr:uid="{FDFA9DC8-D465-47B0-9810-2595E82044F7}"/>
    <cellStyle name="Normal 2 6 27 2 2 2" xfId="6794" xr:uid="{B20BD303-5584-4723-8F40-70EE0248D07D}"/>
    <cellStyle name="Normal 2 6 27 2 2 2 2" xfId="15436" xr:uid="{147B2E85-9AA0-4B2E-9898-A62B1E9E65B4}"/>
    <cellStyle name="Normal 2 6 27 2 2 2 2 2" xfId="35804" xr:uid="{BA2A2DA6-BB7E-44FB-AF81-F994FE98DE77}"/>
    <cellStyle name="Normal 2 6 27 2 2 2 3" xfId="22223" xr:uid="{989928E9-3A04-45E2-ABCC-E8A611C5223A}"/>
    <cellStyle name="Normal 2 6 27 2 2 2 3 2" xfId="42591" xr:uid="{6FE520A4-5935-4FFB-B7D3-CEA8DB483C88}"/>
    <cellStyle name="Normal 2 6 27 2 2 2 4" xfId="29012" xr:uid="{A1465A1B-2E04-48D6-9333-C2063B0420F9}"/>
    <cellStyle name="Normal 2 6 27 2 2 2 5" xfId="49380" xr:uid="{F40A5D60-9286-4458-9899-F11005694A7E}"/>
    <cellStyle name="Normal 2 6 27 2 2 3" xfId="12588" xr:uid="{E731EBD8-ACED-498B-B8EF-E22690205255}"/>
    <cellStyle name="Normal 2 6 27 2 2 3 2" xfId="32956" xr:uid="{8ED1F82C-F209-41B1-9437-D577EFCAA4F0}"/>
    <cellStyle name="Normal 2 6 27 2 2 4" xfId="19375" xr:uid="{98A4C7DE-4A44-4C81-AA7E-976CE4140FE8}"/>
    <cellStyle name="Normal 2 6 27 2 2 4 2" xfId="39743" xr:uid="{8F2F2B11-CA9A-4559-BF20-8F98DFCB839D}"/>
    <cellStyle name="Normal 2 6 27 2 2 5" xfId="26164" xr:uid="{42F2238C-07D6-45B5-83F1-C77583C4195A}"/>
    <cellStyle name="Normal 2 6 27 2 2 6" xfId="46532" xr:uid="{C17B414C-6427-4329-B474-D268714BA47D}"/>
    <cellStyle name="Normal 2 6 27 2 2_Exec Drivers" xfId="9057" xr:uid="{5A5EE067-FE09-4DCF-AEC2-F115914BA2A0}"/>
    <cellStyle name="Normal 2 6 27 2 3" xfId="4658" xr:uid="{B62AA778-F0D8-4EC7-9FCA-9F0DA22EAB97}"/>
    <cellStyle name="Normal 2 6 27 2 3 2" xfId="7506" xr:uid="{E42538FC-109E-415A-8E5D-0C46A61F6C8A}"/>
    <cellStyle name="Normal 2 6 27 2 3 2 2" xfId="16148" xr:uid="{93F10D6A-4202-4FCB-9267-F2F43F6D5665}"/>
    <cellStyle name="Normal 2 6 27 2 3 2 2 2" xfId="36516" xr:uid="{4293FB84-A13F-4204-A9B1-7D85A4393B49}"/>
    <cellStyle name="Normal 2 6 27 2 3 2 3" xfId="22935" xr:uid="{2D6055AB-8C61-4BF5-B61C-B2FC450E6F5F}"/>
    <cellStyle name="Normal 2 6 27 2 3 2 3 2" xfId="43303" xr:uid="{FE4E307E-29FB-4138-AF1E-5CF74D694D8A}"/>
    <cellStyle name="Normal 2 6 27 2 3 2 4" xfId="29724" xr:uid="{753DF097-402E-4945-8A35-EC519F223873}"/>
    <cellStyle name="Normal 2 6 27 2 3 2 5" xfId="50092" xr:uid="{29421706-CA09-4433-BF71-21A3A5B878A6}"/>
    <cellStyle name="Normal 2 6 27 2 3 3" xfId="13300" xr:uid="{44E1E835-DC15-4673-B257-9D24713387AC}"/>
    <cellStyle name="Normal 2 6 27 2 3 3 2" xfId="33668" xr:uid="{FC528B23-91BE-4152-AEA0-D123CA22F43E}"/>
    <cellStyle name="Normal 2 6 27 2 3 4" xfId="20087" xr:uid="{DB826A4D-235F-4DA0-BBA3-E68294369A53}"/>
    <cellStyle name="Normal 2 6 27 2 3 4 2" xfId="40455" xr:uid="{3AAD39AA-C2BB-43D6-88BC-0896BE23A52A}"/>
    <cellStyle name="Normal 2 6 27 2 3 5" xfId="26876" xr:uid="{863B3886-74A9-4836-A8D6-707C5E7F8EA0}"/>
    <cellStyle name="Normal 2 6 27 2 3 6" xfId="47244" xr:uid="{0D96EF71-B83C-44CF-93AC-37CF28585E3D}"/>
    <cellStyle name="Normal 2 6 27 2 4" xfId="3174" xr:uid="{90EBE028-8804-4406-B4A9-A903EB695BF7}"/>
    <cellStyle name="Normal 2 6 27 2 4 2" xfId="6082" xr:uid="{DCD6CA1E-3CC8-4641-ACC8-DCDB2F08E6AC}"/>
    <cellStyle name="Normal 2 6 27 2 4 2 2" xfId="14724" xr:uid="{1F0AFA66-6A03-48D4-BB11-8F54D93048CD}"/>
    <cellStyle name="Normal 2 6 27 2 4 2 2 2" xfId="35092" xr:uid="{6B2E2C86-5E35-42E6-ABB8-08ABE82F7CFC}"/>
    <cellStyle name="Normal 2 6 27 2 4 2 3" xfId="21511" xr:uid="{9B9DB037-887D-4644-BF3B-9063F1FDD706}"/>
    <cellStyle name="Normal 2 6 27 2 4 2 3 2" xfId="41879" xr:uid="{C166DD4D-63AD-4C36-A964-CE7C7BBFCC2A}"/>
    <cellStyle name="Normal 2 6 27 2 4 2 4" xfId="28300" xr:uid="{001956BB-248C-4DCC-8963-703D9810F544}"/>
    <cellStyle name="Normal 2 6 27 2 4 2 5" xfId="48668" xr:uid="{6A0B1C00-26DF-4B70-A887-02540531216A}"/>
    <cellStyle name="Normal 2 6 27 2 4 3" xfId="11876" xr:uid="{52E4942E-F7F2-4F11-AAF5-43E275E90ABC}"/>
    <cellStyle name="Normal 2 6 27 2 4 3 2" xfId="32244" xr:uid="{8E1595C6-E06C-475F-8388-8FB7B83DA41E}"/>
    <cellStyle name="Normal 2 6 27 2 4 4" xfId="18663" xr:uid="{D8C4641C-854F-416E-93F1-287C24C062DC}"/>
    <cellStyle name="Normal 2 6 27 2 4 4 2" xfId="39031" xr:uid="{3E6319BA-43C9-41C2-96D7-00C8F1B06DE6}"/>
    <cellStyle name="Normal 2 6 27 2 4 5" xfId="25452" xr:uid="{DB3C1A72-01C6-40C6-95CF-6928EAA7F80D}"/>
    <cellStyle name="Normal 2 6 27 2 4 6" xfId="45820" xr:uid="{A58ED018-E125-4EC7-8310-179BC6C4C56C}"/>
    <cellStyle name="Normal 2 6 27 2 5" xfId="5370" xr:uid="{3E5342E5-6DCE-4ABE-8E62-581BF694D304}"/>
    <cellStyle name="Normal 2 6 27 2 5 2" xfId="14012" xr:uid="{C4B791B4-EC93-4C6B-8DCD-274DF5CD1BC0}"/>
    <cellStyle name="Normal 2 6 27 2 5 2 2" xfId="34380" xr:uid="{DB723BF2-2B65-4879-AA6A-2C6A3A495FB6}"/>
    <cellStyle name="Normal 2 6 27 2 5 3" xfId="20799" xr:uid="{B18D50E6-73B8-4135-AD37-F16129D06E65}"/>
    <cellStyle name="Normal 2 6 27 2 5 3 2" xfId="41167" xr:uid="{73AA14A7-984D-4AEE-8AFC-B207C4758A10}"/>
    <cellStyle name="Normal 2 6 27 2 5 4" xfId="27588" xr:uid="{5CFCDD78-5FA2-43BA-8059-06E7B26F6466}"/>
    <cellStyle name="Normal 2 6 27 2 5 5" xfId="47956" xr:uid="{9060F6E5-2230-4A78-8D32-6FD02FE306FA}"/>
    <cellStyle name="Normal 2 6 27 2 6" xfId="2425" xr:uid="{DF237580-E9CC-44B0-9C24-9B1B257235D7}"/>
    <cellStyle name="Normal 2 6 27 2 6 2" xfId="11164" xr:uid="{6062795F-FB95-47FF-9E3D-87654522E88E}"/>
    <cellStyle name="Normal 2 6 27 2 6 2 2" xfId="31532" xr:uid="{1F04FD30-4DB0-4D01-B648-78F2B21B84E1}"/>
    <cellStyle name="Normal 2 6 27 2 6 3" xfId="17951" xr:uid="{22D526C0-C98D-4EB5-99C4-12EE0CE314DA}"/>
    <cellStyle name="Normal 2 6 27 2 6 3 2" xfId="38319" xr:uid="{9DC66B1D-2D66-463A-9A46-63E664DFA6D1}"/>
    <cellStyle name="Normal 2 6 27 2 6 4" xfId="24740" xr:uid="{239F7D87-9A8C-49CF-B0D4-1C283A7A0381}"/>
    <cellStyle name="Normal 2 6 27 2 6 5" xfId="45108" xr:uid="{38302DFD-5D4B-48C4-8286-0EE5DAE8F316}"/>
    <cellStyle name="Normal 2 6 27 2 7" xfId="10496" xr:uid="{14DA1FD0-4612-4E26-89F3-9D50E3C10C3C}"/>
    <cellStyle name="Normal 2 6 27 2 7 2" xfId="30864" xr:uid="{1D61640D-44E4-4982-9F31-45038795C649}"/>
    <cellStyle name="Normal 2 6 27 2 8" xfId="17283" xr:uid="{32291B02-5500-4D14-A0BD-64CF72E20E7F}"/>
    <cellStyle name="Normal 2 6 27 2 8 2" xfId="37651" xr:uid="{2DC5D9C3-AD4E-4E5A-9909-4031A217E7E7}"/>
    <cellStyle name="Normal 2 6 27 2 9" xfId="24072" xr:uid="{530A6C78-5F8B-4E0C-A9FF-2C87511C7811}"/>
    <cellStyle name="Normal 2 6 27 2_Exec Drivers" xfId="8318" xr:uid="{EEAAE80A-79E3-4D74-8AED-2300FA7FA37C}"/>
    <cellStyle name="Normal 2 6 27 3" xfId="3751" xr:uid="{398F63A6-0171-4BC7-8774-FFE184166E79}"/>
    <cellStyle name="Normal 2 6 27 3 2" xfId="6635" xr:uid="{DD0D1F3B-A937-4B2C-8E54-C45F156B95D1}"/>
    <cellStyle name="Normal 2 6 27 3 2 2" xfId="15277" xr:uid="{29324671-C6C1-4D30-94EA-693719D15FE9}"/>
    <cellStyle name="Normal 2 6 27 3 2 2 2" xfId="35645" xr:uid="{FB348B55-8BDB-42BF-81D6-2819A1E690F7}"/>
    <cellStyle name="Normal 2 6 27 3 2 3" xfId="22064" xr:uid="{B8158632-77AB-4966-93BA-A52D27BE4612}"/>
    <cellStyle name="Normal 2 6 27 3 2 3 2" xfId="42432" xr:uid="{4F0D705B-CC6B-4C89-B232-883346CF1E54}"/>
    <cellStyle name="Normal 2 6 27 3 2 4" xfId="28853" xr:uid="{67CC65F6-C1D4-4A96-A7F5-81B617036A05}"/>
    <cellStyle name="Normal 2 6 27 3 2 5" xfId="49221" xr:uid="{21776B77-D6C2-4EEC-841F-AE4159764125}"/>
    <cellStyle name="Normal 2 6 27 3 3" xfId="12429" xr:uid="{AEABB7AA-7BB9-4FD7-A65D-B076FCB54484}"/>
    <cellStyle name="Normal 2 6 27 3 3 2" xfId="32797" xr:uid="{8265A527-7CED-4C30-865A-7AEEC09919AF}"/>
    <cellStyle name="Normal 2 6 27 3 4" xfId="19216" xr:uid="{611578CD-74ED-4AA6-9A51-B901E0A68540}"/>
    <cellStyle name="Normal 2 6 27 3 4 2" xfId="39584" xr:uid="{5AF4D640-526E-4361-B792-8220BD5D0F02}"/>
    <cellStyle name="Normal 2 6 27 3 5" xfId="26005" xr:uid="{3CEF4A5B-473A-48B0-A3F0-F2BC96059AA2}"/>
    <cellStyle name="Normal 2 6 27 3 6" xfId="46373" xr:uid="{01CB3341-D75E-4170-8C74-407185708038}"/>
    <cellStyle name="Normal 2 6 27 3_Exec Drivers" xfId="9218" xr:uid="{6B449192-8BB8-44CE-A7DD-3A7B3B630948}"/>
    <cellStyle name="Normal 2 6 27 4" xfId="4499" xr:uid="{BE800B84-ABBE-4C79-91B5-6C2AC0BDF036}"/>
    <cellStyle name="Normal 2 6 27 4 2" xfId="7347" xr:uid="{5AF1EA47-F2FA-4A59-A272-E617D8C107CA}"/>
    <cellStyle name="Normal 2 6 27 4 2 2" xfId="15989" xr:uid="{5C0059AE-F0FA-4D85-B49B-64C191F3D6DA}"/>
    <cellStyle name="Normal 2 6 27 4 2 2 2" xfId="36357" xr:uid="{BF972888-3FDF-4E20-9B99-3E954E78FCD3}"/>
    <cellStyle name="Normal 2 6 27 4 2 3" xfId="22776" xr:uid="{201C3181-46C4-467F-B023-1964D164A344}"/>
    <cellStyle name="Normal 2 6 27 4 2 3 2" xfId="43144" xr:uid="{A9EFE3EC-A727-42B3-9AB3-711B354D9241}"/>
    <cellStyle name="Normal 2 6 27 4 2 4" xfId="29565" xr:uid="{E56FEABB-8E64-4B2D-88E5-2537F26DAEA0}"/>
    <cellStyle name="Normal 2 6 27 4 2 5" xfId="49933" xr:uid="{726CBF2E-F331-4C34-9710-99F6C4B255FD}"/>
    <cellStyle name="Normal 2 6 27 4 3" xfId="13141" xr:uid="{D2855444-05D4-450F-B8A4-2D4FA5A272F2}"/>
    <cellStyle name="Normal 2 6 27 4 3 2" xfId="33509" xr:uid="{D2287E79-FBA1-4E8A-BF2B-76C06B9DC3FD}"/>
    <cellStyle name="Normal 2 6 27 4 4" xfId="19928" xr:uid="{FE7D34F0-28D3-41C6-BA94-1F2C6137B15A}"/>
    <cellStyle name="Normal 2 6 27 4 4 2" xfId="40296" xr:uid="{20F20DE1-9973-4253-B4AD-EF2C6F5F086C}"/>
    <cellStyle name="Normal 2 6 27 4 5" xfId="26717" xr:uid="{6EB5BB5C-FEFB-4F83-9220-468334CB39D4}"/>
    <cellStyle name="Normal 2 6 27 4 6" xfId="47085" xr:uid="{7B902272-4B97-46C0-8E2C-B1895A864C10}"/>
    <cellStyle name="Normal 2 6 27 5" xfId="3003" xr:uid="{B4E81D24-7725-40C6-BAB7-A7D4B4587895}"/>
    <cellStyle name="Normal 2 6 27 5 2" xfId="5923" xr:uid="{50D151AB-4C69-43D1-A603-9C01DB99838A}"/>
    <cellStyle name="Normal 2 6 27 5 2 2" xfId="14565" xr:uid="{F89FCAB8-1189-437F-8B72-11280CD9A343}"/>
    <cellStyle name="Normal 2 6 27 5 2 2 2" xfId="34933" xr:uid="{9BF2E377-2C1B-4469-B89B-2B9F95D7B8B8}"/>
    <cellStyle name="Normal 2 6 27 5 2 3" xfId="21352" xr:uid="{C7E6A54E-66FA-4188-9CA0-441B96D4D054}"/>
    <cellStyle name="Normal 2 6 27 5 2 3 2" xfId="41720" xr:uid="{81D6F23A-0C94-4DB8-AC30-EF5F6AE12219}"/>
    <cellStyle name="Normal 2 6 27 5 2 4" xfId="28141" xr:uid="{26760F97-3BAA-4ADD-8520-E1BD1F8FD04F}"/>
    <cellStyle name="Normal 2 6 27 5 2 5" xfId="48509" xr:uid="{73E9BED1-ACF5-40F6-B220-F2904842415B}"/>
    <cellStyle name="Normal 2 6 27 5 3" xfId="11717" xr:uid="{E5461977-5A26-4A07-AEB4-324F10E4F97B}"/>
    <cellStyle name="Normal 2 6 27 5 3 2" xfId="32085" xr:uid="{AD6532FA-058E-4A5E-B2A5-E219512CFADA}"/>
    <cellStyle name="Normal 2 6 27 5 4" xfId="18504" xr:uid="{F2F7195C-2CAA-4B60-B0E5-3C958D7563F6}"/>
    <cellStyle name="Normal 2 6 27 5 4 2" xfId="38872" xr:uid="{3EA58E09-847B-43F9-91B1-D880C9586FD4}"/>
    <cellStyle name="Normal 2 6 27 5 5" xfId="25293" xr:uid="{19403EE2-CF3F-46DC-9C5E-9CF7FFD40582}"/>
    <cellStyle name="Normal 2 6 27 5 6" xfId="45661" xr:uid="{43CDB32E-E42B-4AC7-A6FF-874813132FA6}"/>
    <cellStyle name="Normal 2 6 27 6" xfId="5211" xr:uid="{683C0334-B5B4-4C13-96C8-486C291BF372}"/>
    <cellStyle name="Normal 2 6 27 6 2" xfId="13853" xr:uid="{D5868565-EBF3-4EAD-92D1-E3C2555CE538}"/>
    <cellStyle name="Normal 2 6 27 6 2 2" xfId="34221" xr:uid="{020445A1-FAEA-49B8-8F87-1AF3CAE8D5D8}"/>
    <cellStyle name="Normal 2 6 27 6 3" xfId="20640" xr:uid="{79AF985F-0313-4D2F-966C-D3C9F86264A0}"/>
    <cellStyle name="Normal 2 6 27 6 3 2" xfId="41008" xr:uid="{3191FBA9-C8D2-4960-A79A-A6AFBAA5F2AB}"/>
    <cellStyle name="Normal 2 6 27 6 4" xfId="27429" xr:uid="{30432783-B234-49D8-A7CD-3A8681A558A0}"/>
    <cellStyle name="Normal 2 6 27 6 5" xfId="47797" xr:uid="{F78DF396-F968-41DE-8577-3180AF6D73DF}"/>
    <cellStyle name="Normal 2 6 27 7" xfId="2153" xr:uid="{46068916-23AB-495B-AEE5-365F86DCB718}"/>
    <cellStyle name="Normal 2 6 27 7 2" xfId="11005" xr:uid="{B945B94E-454E-4A8F-ACEB-C8DCB2BDA12C}"/>
    <cellStyle name="Normal 2 6 27 7 2 2" xfId="31373" xr:uid="{A4BAA5C7-5019-41C9-AE5C-A41367BD00BC}"/>
    <cellStyle name="Normal 2 6 27 7 3" xfId="17792" xr:uid="{EF005263-8D36-4B95-850B-60F9C7DBAD29}"/>
    <cellStyle name="Normal 2 6 27 7 3 2" xfId="38160" xr:uid="{9BE55350-D892-4425-B7DF-A8381C0F840E}"/>
    <cellStyle name="Normal 2 6 27 7 4" xfId="24581" xr:uid="{3A580F83-6D84-4642-8A2E-5A778CB7F2A4}"/>
    <cellStyle name="Normal 2 6 27 7 5" xfId="44949" xr:uid="{63A56E18-BC29-490B-9D4B-25F56EDFF23A}"/>
    <cellStyle name="Normal 2 6 27 8" xfId="9912" xr:uid="{372B0ACE-BEE2-4C50-A83B-FA38E54F6E71}"/>
    <cellStyle name="Normal 2 6 27 8 2" xfId="30280" xr:uid="{0A6251E0-4099-4446-BE81-C92B9B777CBC}"/>
    <cellStyle name="Normal 2 6 27 9" xfId="16700" xr:uid="{77C85850-E745-4470-A006-EB08240CBE10}"/>
    <cellStyle name="Normal 2 6 27 9 2" xfId="37068" xr:uid="{6F6EB06C-BFBD-4737-ADCD-45EEF74CACD0}"/>
    <cellStyle name="Normal 2 6 27_Exec Drivers" xfId="9046" xr:uid="{F9EFB772-E735-48A4-9CA0-42B3C2B7ED43}"/>
    <cellStyle name="Normal 2 6 28" xfId="396" xr:uid="{CA371EC1-2D69-4866-AEC1-EA2A773DA55D}"/>
    <cellStyle name="Normal 2 6 28 10" xfId="23496" xr:uid="{9C5B9754-EBC3-4439-B1F7-B8B740607E94}"/>
    <cellStyle name="Normal 2 6 28 11" xfId="43864" xr:uid="{38E67E1C-3EAB-4CE5-9E4A-470DD7F1E691}"/>
    <cellStyle name="Normal 2 6 28 2" xfId="1587" xr:uid="{24920BF1-4AC5-4E21-BB07-2706D14528D6}"/>
    <cellStyle name="Normal 2 6 28 2 10" xfId="44447" xr:uid="{7826CC39-479E-4578-BB04-9E2D09FC08B6}"/>
    <cellStyle name="Normal 2 6 28 2 2" xfId="3876" xr:uid="{EA0D458B-C5B7-46C0-A410-3ECF24DA5D68}"/>
    <cellStyle name="Normal 2 6 28 2 2 2" xfId="6760" xr:uid="{A79ABD2F-DBDE-4B1F-9261-922AE100E220}"/>
    <cellStyle name="Normal 2 6 28 2 2 2 2" xfId="15402" xr:uid="{0C6FC9B7-BB1F-4FF4-83DC-F9286D0FE09A}"/>
    <cellStyle name="Normal 2 6 28 2 2 2 2 2" xfId="35770" xr:uid="{B525B46E-954C-4553-9410-39EE9632E0A0}"/>
    <cellStyle name="Normal 2 6 28 2 2 2 3" xfId="22189" xr:uid="{4B0BA343-6929-4F08-B6E0-BADFC87DC36B}"/>
    <cellStyle name="Normal 2 6 28 2 2 2 3 2" xfId="42557" xr:uid="{B52141A8-0DB0-4E42-8FC5-30D41D41D863}"/>
    <cellStyle name="Normal 2 6 28 2 2 2 4" xfId="28978" xr:uid="{401FD7E1-BD15-493A-9710-7862A25104E2}"/>
    <cellStyle name="Normal 2 6 28 2 2 2 5" xfId="49346" xr:uid="{C47F4109-A71D-4C7A-98AB-B7DB2FCA4FEE}"/>
    <cellStyle name="Normal 2 6 28 2 2 3" xfId="12554" xr:uid="{A663D26A-6DD3-4F90-920E-893CF73A4A37}"/>
    <cellStyle name="Normal 2 6 28 2 2 3 2" xfId="32922" xr:uid="{3FBF784F-47CC-413A-AAFE-E7F5F332CB70}"/>
    <cellStyle name="Normal 2 6 28 2 2 4" xfId="19341" xr:uid="{A641E1A1-2D99-474F-BF5B-F979C3F43967}"/>
    <cellStyle name="Normal 2 6 28 2 2 4 2" xfId="39709" xr:uid="{84E7730E-1243-49F4-8161-2126FD9FA3C3}"/>
    <cellStyle name="Normal 2 6 28 2 2 5" xfId="26130" xr:uid="{98EFA0C1-A3FC-4FD7-B9D9-8EBB167BC411}"/>
    <cellStyle name="Normal 2 6 28 2 2 6" xfId="46498" xr:uid="{C519C59B-5DB3-4D8C-85C8-BB7D0CF83CF6}"/>
    <cellStyle name="Normal 2 6 28 2 2_Exec Drivers" xfId="8399" xr:uid="{6B79FB9E-88CD-44BF-8A7D-F2C66778D31D}"/>
    <cellStyle name="Normal 2 6 28 2 3" xfId="4624" xr:uid="{9E95642E-FC20-455D-BE13-4AF2EF0A3BE2}"/>
    <cellStyle name="Normal 2 6 28 2 3 2" xfId="7472" xr:uid="{160DB0C0-8B10-46AE-813E-A8E3B80A0716}"/>
    <cellStyle name="Normal 2 6 28 2 3 2 2" xfId="16114" xr:uid="{D40417A9-43F9-4D98-B28C-B09AEB1CBAEF}"/>
    <cellStyle name="Normal 2 6 28 2 3 2 2 2" xfId="36482" xr:uid="{ED994DAE-BCAF-4D62-9452-8EB6806088CD}"/>
    <cellStyle name="Normal 2 6 28 2 3 2 3" xfId="22901" xr:uid="{3522BD1B-A184-4FD3-B435-81E4199D6834}"/>
    <cellStyle name="Normal 2 6 28 2 3 2 3 2" xfId="43269" xr:uid="{40B307ED-353A-4E3E-AA2B-C5E0EFF550F5}"/>
    <cellStyle name="Normal 2 6 28 2 3 2 4" xfId="29690" xr:uid="{91F37695-6CE1-44F1-9941-F8B92ED17BAD}"/>
    <cellStyle name="Normal 2 6 28 2 3 2 5" xfId="50058" xr:uid="{A8D65D9D-EC20-4F21-BFFF-3356FDD1958B}"/>
    <cellStyle name="Normal 2 6 28 2 3 3" xfId="13266" xr:uid="{1CABE61F-D110-4754-9A36-14C1F18E33AF}"/>
    <cellStyle name="Normal 2 6 28 2 3 3 2" xfId="33634" xr:uid="{6B662683-7221-48C4-9BFE-EFAC1B39B985}"/>
    <cellStyle name="Normal 2 6 28 2 3 4" xfId="20053" xr:uid="{D7F0B7F9-A91D-4AB6-BBAE-F672DC1E76AB}"/>
    <cellStyle name="Normal 2 6 28 2 3 4 2" xfId="40421" xr:uid="{1DA54193-7057-40D9-981E-E3DD96DAD13C}"/>
    <cellStyle name="Normal 2 6 28 2 3 5" xfId="26842" xr:uid="{817C5037-D121-4360-A78E-D48D45A6DD7D}"/>
    <cellStyle name="Normal 2 6 28 2 3 6" xfId="47210" xr:uid="{B05C86E6-C5BB-4A65-B3B6-9C90AD080647}"/>
    <cellStyle name="Normal 2 6 28 2 4" xfId="3128" xr:uid="{E68EDA82-C156-46FB-A5A1-85CAAACD4396}"/>
    <cellStyle name="Normal 2 6 28 2 4 2" xfId="6048" xr:uid="{FA3091FA-0186-4843-9244-4E1F179E1998}"/>
    <cellStyle name="Normal 2 6 28 2 4 2 2" xfId="14690" xr:uid="{C6B703F0-3C88-4561-A1ED-0461727D77C6}"/>
    <cellStyle name="Normal 2 6 28 2 4 2 2 2" xfId="35058" xr:uid="{B997B16C-34FF-4E5D-8F44-5724546A253B}"/>
    <cellStyle name="Normal 2 6 28 2 4 2 3" xfId="21477" xr:uid="{B96C1523-8F30-4D8C-BF09-94F39AE49082}"/>
    <cellStyle name="Normal 2 6 28 2 4 2 3 2" xfId="41845" xr:uid="{0F33DDBA-918D-4800-A870-DF90CC4A011A}"/>
    <cellStyle name="Normal 2 6 28 2 4 2 4" xfId="28266" xr:uid="{0FFD7960-E0DB-4C4B-B0A1-75DA0C59CE88}"/>
    <cellStyle name="Normal 2 6 28 2 4 2 5" xfId="48634" xr:uid="{6DDFED36-C951-4505-A27B-24E2E5ABB47B}"/>
    <cellStyle name="Normal 2 6 28 2 4 3" xfId="11842" xr:uid="{ACD77D20-C247-4F7C-B2A8-67A46A503222}"/>
    <cellStyle name="Normal 2 6 28 2 4 3 2" xfId="32210" xr:uid="{9F915133-C8FE-46B3-AEE8-151A640D588A}"/>
    <cellStyle name="Normal 2 6 28 2 4 4" xfId="18629" xr:uid="{AF44DE52-2616-470D-B14F-FAEE15544AD5}"/>
    <cellStyle name="Normal 2 6 28 2 4 4 2" xfId="38997" xr:uid="{75D6365E-9600-4DFE-B67A-EE2F8F2CE18D}"/>
    <cellStyle name="Normal 2 6 28 2 4 5" xfId="25418" xr:uid="{9C72CF9A-85CE-4650-BB3D-327CC7506591}"/>
    <cellStyle name="Normal 2 6 28 2 4 6" xfId="45786" xr:uid="{E88FAAA9-8344-49C0-B2EC-1CA6419AFFC4}"/>
    <cellStyle name="Normal 2 6 28 2 5" xfId="5336" xr:uid="{29BCD976-EE76-4848-8AAF-EF109147EEE5}"/>
    <cellStyle name="Normal 2 6 28 2 5 2" xfId="13978" xr:uid="{17FB8CE3-66B0-4981-A056-B9DCCD9B4536}"/>
    <cellStyle name="Normal 2 6 28 2 5 2 2" xfId="34346" xr:uid="{88F8378E-7E94-4A0C-8C6F-577E0E832F77}"/>
    <cellStyle name="Normal 2 6 28 2 5 3" xfId="20765" xr:uid="{A0A05969-5DBE-434E-9A9C-4D7099B9DE52}"/>
    <cellStyle name="Normal 2 6 28 2 5 3 2" xfId="41133" xr:uid="{6AF43C71-9738-4404-8F9D-71E6436D4237}"/>
    <cellStyle name="Normal 2 6 28 2 5 4" xfId="27554" xr:uid="{7BA55D1E-D754-4AE9-9483-505F5988E302}"/>
    <cellStyle name="Normal 2 6 28 2 5 5" xfId="47922" xr:uid="{32D684ED-D7A2-4E61-B324-0DE53DEB947F}"/>
    <cellStyle name="Normal 2 6 28 2 6" xfId="2333" xr:uid="{965B2E42-7C12-4950-BCB1-3127163B9B60}"/>
    <cellStyle name="Normal 2 6 28 2 6 2" xfId="11130" xr:uid="{0C2FA1A1-C880-4184-B751-401B110188C2}"/>
    <cellStyle name="Normal 2 6 28 2 6 2 2" xfId="31498" xr:uid="{74D57B6C-6378-44E3-BB1D-83B1F573A473}"/>
    <cellStyle name="Normal 2 6 28 2 6 3" xfId="17917" xr:uid="{4DC02806-F3AE-4213-A77A-9F3D339B1AEB}"/>
    <cellStyle name="Normal 2 6 28 2 6 3 2" xfId="38285" xr:uid="{F6F23FC0-4976-432E-AAB0-DB7B3D319FEE}"/>
    <cellStyle name="Normal 2 6 28 2 6 4" xfId="24706" xr:uid="{4977EF8E-C3A1-4D01-90FB-02B960C6EF17}"/>
    <cellStyle name="Normal 2 6 28 2 6 5" xfId="45074" xr:uid="{00D20961-E7A8-40D4-90BA-5851010B6B55}"/>
    <cellStyle name="Normal 2 6 28 2 7" xfId="10503" xr:uid="{E4D212E4-D676-4727-AEEA-38E50B9D72C6}"/>
    <cellStyle name="Normal 2 6 28 2 7 2" xfId="30871" xr:uid="{4603A203-7ABE-4C42-8FE5-3F985D6C7A9C}"/>
    <cellStyle name="Normal 2 6 28 2 8" xfId="17290" xr:uid="{513D2F8B-BD4C-4CBB-8A61-DC7FC6B90F4B}"/>
    <cellStyle name="Normal 2 6 28 2 8 2" xfId="37658" xr:uid="{2855011B-DB9F-4251-91BC-A5EFB2EA9FB4}"/>
    <cellStyle name="Normal 2 6 28 2 9" xfId="24079" xr:uid="{E3F7546D-C565-427D-B374-24EC42DA303B}"/>
    <cellStyle name="Normal 2 6 28 2_Exec Drivers" xfId="8234" xr:uid="{66E16D19-A0EE-4C4B-8C12-E47C5E494225}"/>
    <cellStyle name="Normal 2 6 28 3" xfId="3752" xr:uid="{1ACDF3BA-3C99-4D9F-B99A-2AB2A56F9B9B}"/>
    <cellStyle name="Normal 2 6 28 3 2" xfId="6636" xr:uid="{9320DDF9-3A2D-4441-A752-4CE675F12CBA}"/>
    <cellStyle name="Normal 2 6 28 3 2 2" xfId="15278" xr:uid="{81F9DD2A-A383-4C58-BF5D-DB860A3D1CA5}"/>
    <cellStyle name="Normal 2 6 28 3 2 2 2" xfId="35646" xr:uid="{F2AA944C-9CE6-4981-9865-572C7B38EA88}"/>
    <cellStyle name="Normal 2 6 28 3 2 3" xfId="22065" xr:uid="{A74AC34D-7A54-4863-ADC5-4ECE53C496DD}"/>
    <cellStyle name="Normal 2 6 28 3 2 3 2" xfId="42433" xr:uid="{64146DCB-370E-4A39-9D43-58477DBB2B8F}"/>
    <cellStyle name="Normal 2 6 28 3 2 4" xfId="28854" xr:uid="{C65347DB-AB50-487E-AA40-54D2F91B5423}"/>
    <cellStyle name="Normal 2 6 28 3 2 5" xfId="49222" xr:uid="{2B20AEA2-DF91-4A0A-9F73-1BB355353CC5}"/>
    <cellStyle name="Normal 2 6 28 3 3" xfId="12430" xr:uid="{BBDC801C-517C-4E58-91BE-D9DA3D35C588}"/>
    <cellStyle name="Normal 2 6 28 3 3 2" xfId="32798" xr:uid="{ADB1D4B8-1784-4DAF-A3B3-75013384739C}"/>
    <cellStyle name="Normal 2 6 28 3 4" xfId="19217" xr:uid="{D473339B-0548-415D-8BDD-3C14CB1786ED}"/>
    <cellStyle name="Normal 2 6 28 3 4 2" xfId="39585" xr:uid="{76CB894B-608C-46B5-96E2-112A4917C92C}"/>
    <cellStyle name="Normal 2 6 28 3 5" xfId="26006" xr:uid="{303BA0A6-A0A3-4BD2-B058-2BDEF6800494}"/>
    <cellStyle name="Normal 2 6 28 3 6" xfId="46374" xr:uid="{6CD438DB-FDEF-4109-A61B-4A92D95221F3}"/>
    <cellStyle name="Normal 2 6 28 3_Exec Drivers" xfId="9252" xr:uid="{9A0306EE-FBFC-4D87-9EAE-1CFB3F2E2A14}"/>
    <cellStyle name="Normal 2 6 28 4" xfId="4500" xr:uid="{82192C08-6D55-4287-BFD0-3920DDDA2B1E}"/>
    <cellStyle name="Normal 2 6 28 4 2" xfId="7348" xr:uid="{A7C24583-FA34-4138-82CC-59C9AEE84F69}"/>
    <cellStyle name="Normal 2 6 28 4 2 2" xfId="15990" xr:uid="{47891E4D-8B8C-4F5F-B08C-B38C1650BC48}"/>
    <cellStyle name="Normal 2 6 28 4 2 2 2" xfId="36358" xr:uid="{BAD227B6-D8BC-4252-B0F7-46C3AF111A13}"/>
    <cellStyle name="Normal 2 6 28 4 2 3" xfId="22777" xr:uid="{7628E4E4-1830-4789-94FC-DCEE101C02EC}"/>
    <cellStyle name="Normal 2 6 28 4 2 3 2" xfId="43145" xr:uid="{086632A4-492F-4164-879F-A1E5118946D4}"/>
    <cellStyle name="Normal 2 6 28 4 2 4" xfId="29566" xr:uid="{AFAD85F3-D540-4BF5-9C66-81A83DFBD401}"/>
    <cellStyle name="Normal 2 6 28 4 2 5" xfId="49934" xr:uid="{96495F78-8FD0-40E0-9853-85938FA84E68}"/>
    <cellStyle name="Normal 2 6 28 4 3" xfId="13142" xr:uid="{A408E90E-560B-4BDD-A010-98FD9468AAC4}"/>
    <cellStyle name="Normal 2 6 28 4 3 2" xfId="33510" xr:uid="{49AAF1AD-4115-43B1-8F7B-0B4A6CB183AF}"/>
    <cellStyle name="Normal 2 6 28 4 4" xfId="19929" xr:uid="{F5F171D6-8F24-4D9E-88E3-860EFD338332}"/>
    <cellStyle name="Normal 2 6 28 4 4 2" xfId="40297" xr:uid="{BA9A6727-D19E-489E-B240-AC79D6A8CC9F}"/>
    <cellStyle name="Normal 2 6 28 4 5" xfId="26718" xr:uid="{A2C684D4-EF11-46D0-A09D-145CC9AAD9D9}"/>
    <cellStyle name="Normal 2 6 28 4 6" xfId="47086" xr:uid="{4AB7F1FC-5B3F-4BB2-9130-3BA392EDC869}"/>
    <cellStyle name="Normal 2 6 28 5" xfId="3004" xr:uid="{401B813F-5B08-4C67-BC52-9649BFC257BD}"/>
    <cellStyle name="Normal 2 6 28 5 2" xfId="5924" xr:uid="{CC8132F6-27B3-4FFC-965E-A12DE94C0EA1}"/>
    <cellStyle name="Normal 2 6 28 5 2 2" xfId="14566" xr:uid="{A1087E41-0DFE-4161-B3D8-3AAF68D769EB}"/>
    <cellStyle name="Normal 2 6 28 5 2 2 2" xfId="34934" xr:uid="{DB3D41E6-094A-49AF-9ED3-40FF25BEFB98}"/>
    <cellStyle name="Normal 2 6 28 5 2 3" xfId="21353" xr:uid="{C9225515-4F9F-40EB-9C76-D9AF28EB510E}"/>
    <cellStyle name="Normal 2 6 28 5 2 3 2" xfId="41721" xr:uid="{C00C3869-4ED5-419D-83EB-90B3F4F7BA92}"/>
    <cellStyle name="Normal 2 6 28 5 2 4" xfId="28142" xr:uid="{CE2A4BE3-F9D0-4948-AF88-19A54F64C4B8}"/>
    <cellStyle name="Normal 2 6 28 5 2 5" xfId="48510" xr:uid="{906ACE10-44E3-4C18-95CC-4CD6A77C084B}"/>
    <cellStyle name="Normal 2 6 28 5 3" xfId="11718" xr:uid="{FF4C7C2D-18C4-4372-A72D-1095A574736E}"/>
    <cellStyle name="Normal 2 6 28 5 3 2" xfId="32086" xr:uid="{22DD3FAD-F6F8-4A67-9395-E20813D5275D}"/>
    <cellStyle name="Normal 2 6 28 5 4" xfId="18505" xr:uid="{7F912DE2-443D-4F3A-B813-928F1618C480}"/>
    <cellStyle name="Normal 2 6 28 5 4 2" xfId="38873" xr:uid="{FFA447E8-7D68-4EF7-8724-016CB16FA9CE}"/>
    <cellStyle name="Normal 2 6 28 5 5" xfId="25294" xr:uid="{7580B4A4-F05E-48ED-85B2-E49EEAF459B2}"/>
    <cellStyle name="Normal 2 6 28 5 6" xfId="45662" xr:uid="{DFE06634-B7CE-494B-8A23-84B29C043D0C}"/>
    <cellStyle name="Normal 2 6 28 6" xfId="5212" xr:uid="{427EFB5B-9361-4197-B976-3D424477608A}"/>
    <cellStyle name="Normal 2 6 28 6 2" xfId="13854" xr:uid="{5B512E06-9629-404E-A375-FD3ABA164384}"/>
    <cellStyle name="Normal 2 6 28 6 2 2" xfId="34222" xr:uid="{6DBEC8D2-2B1E-49C5-9CB5-6DB496CFF91B}"/>
    <cellStyle name="Normal 2 6 28 6 3" xfId="20641" xr:uid="{EB27D50E-CF75-45EB-9C9D-F47D5E6D9D02}"/>
    <cellStyle name="Normal 2 6 28 6 3 2" xfId="41009" xr:uid="{FF163588-ED1F-40B3-804D-538077C7A4E5}"/>
    <cellStyle name="Normal 2 6 28 6 4" xfId="27430" xr:uid="{AD19374C-057C-4E86-A20B-0350B816D4F7}"/>
    <cellStyle name="Normal 2 6 28 6 5" xfId="47798" xr:uid="{1E2E0A99-3867-45CA-B88B-7B06E777D0F7}"/>
    <cellStyle name="Normal 2 6 28 7" xfId="2154" xr:uid="{EF5C654A-0EB2-435D-B972-16B55011D361}"/>
    <cellStyle name="Normal 2 6 28 7 2" xfId="11006" xr:uid="{363FA1A8-5AAA-43C1-9FB8-20D3707A23C8}"/>
    <cellStyle name="Normal 2 6 28 7 2 2" xfId="31374" xr:uid="{BA72C92F-E004-4C6D-B012-84371DF378EE}"/>
    <cellStyle name="Normal 2 6 28 7 3" xfId="17793" xr:uid="{E7676A86-8322-4BAC-AA84-14D08D42405E}"/>
    <cellStyle name="Normal 2 6 28 7 3 2" xfId="38161" xr:uid="{457B386C-056F-4C9E-A8A0-50BE996F0F67}"/>
    <cellStyle name="Normal 2 6 28 7 4" xfId="24582" xr:uid="{D7B50D94-C211-4A8E-B995-D33F99427634}"/>
    <cellStyle name="Normal 2 6 28 7 5" xfId="44950" xr:uid="{232BD027-5D30-46CB-830F-8E34F66CA685}"/>
    <cellStyle name="Normal 2 6 28 8" xfId="9919" xr:uid="{3D16A66D-B774-4AA0-B422-FF25003B5A53}"/>
    <cellStyle name="Normal 2 6 28 8 2" xfId="30287" xr:uid="{30129E37-C074-4CE8-9701-BBEBB2D43DC4}"/>
    <cellStyle name="Normal 2 6 28 9" xfId="16707" xr:uid="{37371477-8F09-4ED6-8D42-818FF9274E52}"/>
    <cellStyle name="Normal 2 6 28 9 2" xfId="37075" xr:uid="{33960D3F-8298-4AAD-8321-5D55A137F355}"/>
    <cellStyle name="Normal 2 6 28_Exec Drivers" xfId="8640" xr:uid="{D0FE3457-C976-4262-9173-0EFB76DB265A}"/>
    <cellStyle name="Normal 2 6 29" xfId="407" xr:uid="{B4B8E380-1A01-47ED-B5B1-9AE3CEE2EB36}"/>
    <cellStyle name="Normal 2 6 29 10" xfId="23501" xr:uid="{B6539BA5-AF0E-4364-928A-4C2AC761205D}"/>
    <cellStyle name="Normal 2 6 29 11" xfId="43869" xr:uid="{5F1ED9B4-4DAD-40C0-AD74-1423C2DFFE56}"/>
    <cellStyle name="Normal 2 6 29 2" xfId="1592" xr:uid="{B85A3468-8A56-4F46-9725-1A7B1C1BBCEE}"/>
    <cellStyle name="Normal 2 6 29 2 10" xfId="44452" xr:uid="{CC777939-D7E4-42E5-B540-E6419612DA1A}"/>
    <cellStyle name="Normal 2 6 29 2 2" xfId="3888" xr:uid="{0DF87B30-18B9-429D-992E-BBE263A4091D}"/>
    <cellStyle name="Normal 2 6 29 2 2 2" xfId="6772" xr:uid="{3C37FB46-33FE-41A7-BFD5-EADA49C55DD1}"/>
    <cellStyle name="Normal 2 6 29 2 2 2 2" xfId="15414" xr:uid="{ACF6D356-3BCF-4B3C-B5F5-58538EF90876}"/>
    <cellStyle name="Normal 2 6 29 2 2 2 2 2" xfId="35782" xr:uid="{45B6226A-7A9D-4AC5-A910-4AD15EED3674}"/>
    <cellStyle name="Normal 2 6 29 2 2 2 3" xfId="22201" xr:uid="{646C617C-512F-4869-AF6B-6A8AE095DCBA}"/>
    <cellStyle name="Normal 2 6 29 2 2 2 3 2" xfId="42569" xr:uid="{6FFF3BFD-9F5C-45F3-B4A8-6C3F0E6BC353}"/>
    <cellStyle name="Normal 2 6 29 2 2 2 4" xfId="28990" xr:uid="{40FEC2F7-80C7-4D23-93EF-E09AB6451D06}"/>
    <cellStyle name="Normal 2 6 29 2 2 2 5" xfId="49358" xr:uid="{22F57AE0-D302-428B-BB7F-14490B790CA9}"/>
    <cellStyle name="Normal 2 6 29 2 2 3" xfId="12566" xr:uid="{6E622613-C0A3-4AC2-A264-79C9C479A444}"/>
    <cellStyle name="Normal 2 6 29 2 2 3 2" xfId="32934" xr:uid="{18B6856C-6C67-4B46-B2AC-40071018CB22}"/>
    <cellStyle name="Normal 2 6 29 2 2 4" xfId="19353" xr:uid="{0FA48D28-1B38-49BB-8155-561C3208FAB8}"/>
    <cellStyle name="Normal 2 6 29 2 2 4 2" xfId="39721" xr:uid="{C3A53EBA-D729-4821-AA54-A4FA8CD704CC}"/>
    <cellStyle name="Normal 2 6 29 2 2 5" xfId="26142" xr:uid="{007F7630-0276-4040-BAF0-9B2211146594}"/>
    <cellStyle name="Normal 2 6 29 2 2 6" xfId="46510" xr:uid="{601B6533-BE5E-41BD-B968-92DCF2F93F48}"/>
    <cellStyle name="Normal 2 6 29 2 2_Exec Drivers" xfId="8672" xr:uid="{9A217D49-C3D7-4EE6-8405-77BFD3E0A03B}"/>
    <cellStyle name="Normal 2 6 29 2 3" xfId="4636" xr:uid="{CA5D363C-7AD5-4504-9D84-FE862DCBB84A}"/>
    <cellStyle name="Normal 2 6 29 2 3 2" xfId="7484" xr:uid="{D7D13EB2-03CD-4E9C-A790-68AC91F10CE0}"/>
    <cellStyle name="Normal 2 6 29 2 3 2 2" xfId="16126" xr:uid="{4CD42DCA-EBCC-4CAD-935B-023E2439CDA1}"/>
    <cellStyle name="Normal 2 6 29 2 3 2 2 2" xfId="36494" xr:uid="{12861FC1-E1B0-48A4-9E19-EC5C10350C83}"/>
    <cellStyle name="Normal 2 6 29 2 3 2 3" xfId="22913" xr:uid="{A49A64DB-5679-4207-A171-7D08FFF4119F}"/>
    <cellStyle name="Normal 2 6 29 2 3 2 3 2" xfId="43281" xr:uid="{CA79F4A2-CE12-4B70-9647-C2F9EA735C17}"/>
    <cellStyle name="Normal 2 6 29 2 3 2 4" xfId="29702" xr:uid="{1BB10D4B-A75E-4E79-AEB3-7DE20789EA8E}"/>
    <cellStyle name="Normal 2 6 29 2 3 2 5" xfId="50070" xr:uid="{399E4D71-D231-414E-AA48-CBA57CDB9C10}"/>
    <cellStyle name="Normal 2 6 29 2 3 3" xfId="13278" xr:uid="{84874BF2-A347-42E2-90BC-B375F7740B4E}"/>
    <cellStyle name="Normal 2 6 29 2 3 3 2" xfId="33646" xr:uid="{F4A1DBC1-192B-4B96-9730-EFBD8E2EB63D}"/>
    <cellStyle name="Normal 2 6 29 2 3 4" xfId="20065" xr:uid="{0FA89409-F613-4DFC-AA2C-5FD9522653A7}"/>
    <cellStyle name="Normal 2 6 29 2 3 4 2" xfId="40433" xr:uid="{C4D4D53F-D641-43FE-B760-69E360AEE5C5}"/>
    <cellStyle name="Normal 2 6 29 2 3 5" xfId="26854" xr:uid="{B621A64B-8ADD-48C0-ADD9-05E21A76E1CE}"/>
    <cellStyle name="Normal 2 6 29 2 3 6" xfId="47222" xr:uid="{60DED6CB-875D-46F6-8AD9-5FD99942C54C}"/>
    <cellStyle name="Normal 2 6 29 2 4" xfId="3140" xr:uid="{7E0DAE15-3ED5-4768-88D3-7EAD124B64B3}"/>
    <cellStyle name="Normal 2 6 29 2 4 2" xfId="6060" xr:uid="{D6F41FC1-6967-41B0-9368-E120884DC719}"/>
    <cellStyle name="Normal 2 6 29 2 4 2 2" xfId="14702" xr:uid="{9574D753-B58F-4214-BE92-DB8537CE5C9B}"/>
    <cellStyle name="Normal 2 6 29 2 4 2 2 2" xfId="35070" xr:uid="{804CB2DB-DD11-408B-9426-2EBF854F0A81}"/>
    <cellStyle name="Normal 2 6 29 2 4 2 3" xfId="21489" xr:uid="{1481865E-6F24-47AD-A2AF-6140D3289A33}"/>
    <cellStyle name="Normal 2 6 29 2 4 2 3 2" xfId="41857" xr:uid="{77342022-7C10-4759-82E9-306C4367FDE1}"/>
    <cellStyle name="Normal 2 6 29 2 4 2 4" xfId="28278" xr:uid="{B6220CF7-D8CE-4140-BB84-AFD271D3FF3F}"/>
    <cellStyle name="Normal 2 6 29 2 4 2 5" xfId="48646" xr:uid="{81B4AE8E-E73A-4422-94CB-92143E5376AC}"/>
    <cellStyle name="Normal 2 6 29 2 4 3" xfId="11854" xr:uid="{53B031CD-F56D-49FE-A8BD-B26683C97B5B}"/>
    <cellStyle name="Normal 2 6 29 2 4 3 2" xfId="32222" xr:uid="{EC1E3C5D-C439-4272-AA40-819F258935D6}"/>
    <cellStyle name="Normal 2 6 29 2 4 4" xfId="18641" xr:uid="{CED63F4C-5F79-4273-93F7-08D46001620B}"/>
    <cellStyle name="Normal 2 6 29 2 4 4 2" xfId="39009" xr:uid="{C4CA94B0-1141-4EAF-859D-AEEE147FD729}"/>
    <cellStyle name="Normal 2 6 29 2 4 5" xfId="25430" xr:uid="{012B9700-0B04-4DC7-A480-E68B863F3066}"/>
    <cellStyle name="Normal 2 6 29 2 4 6" xfId="45798" xr:uid="{A54542C2-7945-4DC6-B774-5E3F873624A9}"/>
    <cellStyle name="Normal 2 6 29 2 5" xfId="5348" xr:uid="{EF70B822-CC10-462A-B714-5B198FAE1212}"/>
    <cellStyle name="Normal 2 6 29 2 5 2" xfId="13990" xr:uid="{A09B7876-2804-4793-A71E-9FDBA9F00A8C}"/>
    <cellStyle name="Normal 2 6 29 2 5 2 2" xfId="34358" xr:uid="{1AB94037-1DF1-4A01-A6C5-DD97E43D4EB9}"/>
    <cellStyle name="Normal 2 6 29 2 5 3" xfId="20777" xr:uid="{FF26F7B3-9502-48CD-9E6D-2D69B484786D}"/>
    <cellStyle name="Normal 2 6 29 2 5 3 2" xfId="41145" xr:uid="{46D84232-F384-4B19-9DDB-1DA6861A0375}"/>
    <cellStyle name="Normal 2 6 29 2 5 4" xfId="27566" xr:uid="{CCC93B49-07E1-4CD1-AE3A-9A1D82CBCCE4}"/>
    <cellStyle name="Normal 2 6 29 2 5 5" xfId="47934" xr:uid="{DA6B2982-06BC-4F81-A761-0FAC54929964}"/>
    <cellStyle name="Normal 2 6 29 2 6" xfId="2381" xr:uid="{0FE047B4-03CF-44C8-AEF6-1624E0E866C2}"/>
    <cellStyle name="Normal 2 6 29 2 6 2" xfId="11142" xr:uid="{BBCBDB1E-48A5-4AF3-962C-5555DBB3644F}"/>
    <cellStyle name="Normal 2 6 29 2 6 2 2" xfId="31510" xr:uid="{931DFC78-41C8-4482-A740-EE651DB3F08B}"/>
    <cellStyle name="Normal 2 6 29 2 6 3" xfId="17929" xr:uid="{9037D045-2CCC-473D-9F3B-01422D9A083C}"/>
    <cellStyle name="Normal 2 6 29 2 6 3 2" xfId="38297" xr:uid="{33E37920-2F24-4D23-BF27-B40A8745B776}"/>
    <cellStyle name="Normal 2 6 29 2 6 4" xfId="24718" xr:uid="{288ECDC7-10A9-4753-B61F-3766BE2729E3}"/>
    <cellStyle name="Normal 2 6 29 2 6 5" xfId="45086" xr:uid="{1F6D71F4-7453-4AF0-95A0-1F64A9DEE176}"/>
    <cellStyle name="Normal 2 6 29 2 7" xfId="10508" xr:uid="{63CE1384-0AF6-41F6-A974-16DFDB788B79}"/>
    <cellStyle name="Normal 2 6 29 2 7 2" xfId="30876" xr:uid="{516A25EA-8775-4803-94E9-94E0FA6D6F21}"/>
    <cellStyle name="Normal 2 6 29 2 8" xfId="17295" xr:uid="{4684AB35-517D-4F0F-AF8F-DE17A0C368C0}"/>
    <cellStyle name="Normal 2 6 29 2 8 2" xfId="37663" xr:uid="{1FDCC1A9-100E-4A55-B176-4723A5645AF8}"/>
    <cellStyle name="Normal 2 6 29 2 9" xfId="24084" xr:uid="{E4B6D539-989C-4EDD-AEF0-12C4287440D4}"/>
    <cellStyle name="Normal 2 6 29 2_Exec Drivers" xfId="9254" xr:uid="{6496B7A0-555C-4627-918B-56CF3452E929}"/>
    <cellStyle name="Normal 2 6 29 3" xfId="3753" xr:uid="{454EDD04-C684-4E39-8F0D-00F023D06DDD}"/>
    <cellStyle name="Normal 2 6 29 3 2" xfId="6637" xr:uid="{A51B62E8-E8AD-48E6-862F-E2C76EE668B0}"/>
    <cellStyle name="Normal 2 6 29 3 2 2" xfId="15279" xr:uid="{22D6E978-3E2E-4370-A85D-0A9CF37D4BAE}"/>
    <cellStyle name="Normal 2 6 29 3 2 2 2" xfId="35647" xr:uid="{12C49BEB-7721-434D-8A50-3936EA5B4F70}"/>
    <cellStyle name="Normal 2 6 29 3 2 3" xfId="22066" xr:uid="{B1FACA9B-8178-4CF3-9C53-CC9E3A2F0A89}"/>
    <cellStyle name="Normal 2 6 29 3 2 3 2" xfId="42434" xr:uid="{7A0E5BB3-0DDA-44EE-9E5E-688E96352FBC}"/>
    <cellStyle name="Normal 2 6 29 3 2 4" xfId="28855" xr:uid="{ECFE3B14-99D0-451E-BAC6-238396865DCE}"/>
    <cellStyle name="Normal 2 6 29 3 2 5" xfId="49223" xr:uid="{B9DDC7AF-67BF-4AB1-8486-03ABFBEFFB57}"/>
    <cellStyle name="Normal 2 6 29 3 3" xfId="12431" xr:uid="{0207FF94-6526-4D22-B32F-81836F2AAD77}"/>
    <cellStyle name="Normal 2 6 29 3 3 2" xfId="32799" xr:uid="{9C796B3C-6E29-44F7-9B34-0FFDA48177BA}"/>
    <cellStyle name="Normal 2 6 29 3 4" xfId="19218" xr:uid="{79D6800C-8217-462D-AC8E-C255624B6108}"/>
    <cellStyle name="Normal 2 6 29 3 4 2" xfId="39586" xr:uid="{45204058-3A9B-4C05-B0FB-3781AF3425A4}"/>
    <cellStyle name="Normal 2 6 29 3 5" xfId="26007" xr:uid="{61FB5835-1FA2-4654-B794-24FBE26517CE}"/>
    <cellStyle name="Normal 2 6 29 3 6" xfId="46375" xr:uid="{A9A82157-2D0A-42C6-864E-55379EBD7AAD}"/>
    <cellStyle name="Normal 2 6 29 3_Exec Drivers" xfId="8773" xr:uid="{391983E8-BD95-4E53-B5EE-96F2D7291EB0}"/>
    <cellStyle name="Normal 2 6 29 4" xfId="4501" xr:uid="{471BA83C-2D7F-444D-89F0-FA0B3FB622A6}"/>
    <cellStyle name="Normal 2 6 29 4 2" xfId="7349" xr:uid="{041AB465-C12B-4A05-AB13-CAD43BD2B2BE}"/>
    <cellStyle name="Normal 2 6 29 4 2 2" xfId="15991" xr:uid="{045944C5-B4A7-401A-B117-C69B77931533}"/>
    <cellStyle name="Normal 2 6 29 4 2 2 2" xfId="36359" xr:uid="{2947F469-1382-41A9-A3BD-F099955B9C2F}"/>
    <cellStyle name="Normal 2 6 29 4 2 3" xfId="22778" xr:uid="{A56A98B3-60EA-458C-93FE-7DF99AF5BAFC}"/>
    <cellStyle name="Normal 2 6 29 4 2 3 2" xfId="43146" xr:uid="{07BE2A0F-6AA2-4537-BE3F-92A73A5A8BF3}"/>
    <cellStyle name="Normal 2 6 29 4 2 4" xfId="29567" xr:uid="{668535F4-16E0-4187-ACE0-DB8C0A4BA8E4}"/>
    <cellStyle name="Normal 2 6 29 4 2 5" xfId="49935" xr:uid="{94F348E2-F11C-4433-BACB-C5D2652FF82E}"/>
    <cellStyle name="Normal 2 6 29 4 3" xfId="13143" xr:uid="{342D8316-DA0B-4D3B-808B-60D6177A060C}"/>
    <cellStyle name="Normal 2 6 29 4 3 2" xfId="33511" xr:uid="{D3880102-90D7-497B-95BD-EC22D59AD863}"/>
    <cellStyle name="Normal 2 6 29 4 4" xfId="19930" xr:uid="{16CE65FF-1F88-4D4F-842A-5C07ADA4D268}"/>
    <cellStyle name="Normal 2 6 29 4 4 2" xfId="40298" xr:uid="{1880B172-8E11-4C73-983B-FEA402486082}"/>
    <cellStyle name="Normal 2 6 29 4 5" xfId="26719" xr:uid="{CDB7804C-25D7-4D71-96CB-87AF7AC18E31}"/>
    <cellStyle name="Normal 2 6 29 4 6" xfId="47087" xr:uid="{F8718450-657B-415A-8DBD-5D719AFD8851}"/>
    <cellStyle name="Normal 2 6 29 5" xfId="3005" xr:uid="{CB8CA93F-45A2-465A-97F4-E0AAA36D2E1E}"/>
    <cellStyle name="Normal 2 6 29 5 2" xfId="5925" xr:uid="{783EACD3-8917-4BCF-ADB0-1B11F968DF2C}"/>
    <cellStyle name="Normal 2 6 29 5 2 2" xfId="14567" xr:uid="{2844AE0E-8624-49B3-B5A1-A471F4C0CAF1}"/>
    <cellStyle name="Normal 2 6 29 5 2 2 2" xfId="34935" xr:uid="{A0212388-05E2-409B-B50D-B095051204B1}"/>
    <cellStyle name="Normal 2 6 29 5 2 3" xfId="21354" xr:uid="{17EEF971-D121-4018-902F-65A6EC502E92}"/>
    <cellStyle name="Normal 2 6 29 5 2 3 2" xfId="41722" xr:uid="{D909C5B1-BA11-44B0-87DF-59E12D84C699}"/>
    <cellStyle name="Normal 2 6 29 5 2 4" xfId="28143" xr:uid="{E8C6FEE9-16D8-4A6A-A9D3-4833AF27A625}"/>
    <cellStyle name="Normal 2 6 29 5 2 5" xfId="48511" xr:uid="{64A0FF82-894A-424C-8945-0000C2A807EE}"/>
    <cellStyle name="Normal 2 6 29 5 3" xfId="11719" xr:uid="{B1DD2E40-7907-4E8A-AC05-9C1F5FD97435}"/>
    <cellStyle name="Normal 2 6 29 5 3 2" xfId="32087" xr:uid="{00764327-0622-49B6-B464-F6097B1AEE11}"/>
    <cellStyle name="Normal 2 6 29 5 4" xfId="18506" xr:uid="{40704D1C-FA98-431A-B49D-B9F988575926}"/>
    <cellStyle name="Normal 2 6 29 5 4 2" xfId="38874" xr:uid="{B2DD3A13-D33A-4ACA-BD03-2E4186D0ADA1}"/>
    <cellStyle name="Normal 2 6 29 5 5" xfId="25295" xr:uid="{66D53BA7-4D74-467F-BBD0-5EDA152B3B1E}"/>
    <cellStyle name="Normal 2 6 29 5 6" xfId="45663" xr:uid="{4E84E224-AFAB-4179-9066-A4208FEDA579}"/>
    <cellStyle name="Normal 2 6 29 6" xfId="5213" xr:uid="{57BCC07B-BAF4-4F72-BE1C-A5029C59A6C4}"/>
    <cellStyle name="Normal 2 6 29 6 2" xfId="13855" xr:uid="{1A58F7C0-FE2D-43B2-88CB-42EAA842E50F}"/>
    <cellStyle name="Normal 2 6 29 6 2 2" xfId="34223" xr:uid="{92D9DB10-5C7C-4076-85E3-56E431C8324A}"/>
    <cellStyle name="Normal 2 6 29 6 3" xfId="20642" xr:uid="{606D5980-B4C1-4E26-ADEA-15075CDFD5B1}"/>
    <cellStyle name="Normal 2 6 29 6 3 2" xfId="41010" xr:uid="{A089C347-B99A-48E1-A7BC-882B833565F8}"/>
    <cellStyle name="Normal 2 6 29 6 4" xfId="27431" xr:uid="{2CC81804-7EE9-42BD-9C91-51B8EF426ECB}"/>
    <cellStyle name="Normal 2 6 29 6 5" xfId="47799" xr:uid="{FDD8B5B6-CA65-4F7F-8117-81DA1183B71B}"/>
    <cellStyle name="Normal 2 6 29 7" xfId="2155" xr:uid="{65A6BB4C-B4C0-4AC5-8462-AE0D1FCBE4F0}"/>
    <cellStyle name="Normal 2 6 29 7 2" xfId="11007" xr:uid="{6EB41E69-8A60-4286-AC9F-200FDD6F516A}"/>
    <cellStyle name="Normal 2 6 29 7 2 2" xfId="31375" xr:uid="{EDA9B6FE-1388-466E-B7EF-7A186CEF39E8}"/>
    <cellStyle name="Normal 2 6 29 7 3" xfId="17794" xr:uid="{41F3E7D3-5A8D-4FF8-81C3-75F9F0E39892}"/>
    <cellStyle name="Normal 2 6 29 7 3 2" xfId="38162" xr:uid="{AD12AD24-B26F-4DAF-9509-46FF6A970AD7}"/>
    <cellStyle name="Normal 2 6 29 7 4" xfId="24583" xr:uid="{D045FF6C-C017-4146-9411-EE9B9262E674}"/>
    <cellStyle name="Normal 2 6 29 7 5" xfId="44951" xr:uid="{97DD9D40-B145-4A76-A5E9-2C883809F69C}"/>
    <cellStyle name="Normal 2 6 29 8" xfId="9924" xr:uid="{708C6FF9-903C-403A-8F62-15F9A0271C15}"/>
    <cellStyle name="Normal 2 6 29 8 2" xfId="30292" xr:uid="{F7A47686-B120-4DA9-B81F-97139889AF85}"/>
    <cellStyle name="Normal 2 6 29 9" xfId="16712" xr:uid="{062626FD-A783-424F-B15F-FE631BBD5BA6}"/>
    <cellStyle name="Normal 2 6 29 9 2" xfId="37080" xr:uid="{C090E2FC-2249-4E26-9480-9B52822EFEC6}"/>
    <cellStyle name="Normal 2 6 29_Exec Drivers" xfId="9262" xr:uid="{CEDD67CC-8C67-478A-90A3-C61248F4C49A}"/>
    <cellStyle name="Normal 2 6 3" xfId="73" xr:uid="{EB8B42A8-C68E-4A85-B8FC-F7A397FFD6A9}"/>
    <cellStyle name="Normal 2 6 3 10" xfId="23324" xr:uid="{8942FCD2-0664-4534-8412-CF760253E4A1}"/>
    <cellStyle name="Normal 2 6 3 11" xfId="43692" xr:uid="{E739C1BE-ED0E-44E8-B60A-C3CFD6AEC575}"/>
    <cellStyle name="Normal 2 6 3 2" xfId="1415" xr:uid="{3CBBFF42-0616-4D18-BF92-474522F8BA61}"/>
    <cellStyle name="Normal 2 6 3 2 10" xfId="44275" xr:uid="{4793BF6C-C2B6-4A6D-98D8-27FDD14A7183}"/>
    <cellStyle name="Normal 2 6 3 2 2" xfId="4104" xr:uid="{87CCA5EE-24C3-4972-9CFB-E41C086F8670}"/>
    <cellStyle name="Normal 2 6 3 2 2 2" xfId="6958" xr:uid="{5D297B8C-864B-479C-A14F-36933E80AAA5}"/>
    <cellStyle name="Normal 2 6 3 2 2 2 2" xfId="15600" xr:uid="{004116C6-4F1B-408D-AA63-A55C576F3C01}"/>
    <cellStyle name="Normal 2 6 3 2 2 2 2 2" xfId="35968" xr:uid="{2C653994-7F08-472A-8F47-6F8A534193C6}"/>
    <cellStyle name="Normal 2 6 3 2 2 2 3" xfId="22387" xr:uid="{6054717A-F893-471D-97F5-DFDFAFEC6B61}"/>
    <cellStyle name="Normal 2 6 3 2 2 2 3 2" xfId="42755" xr:uid="{514C8417-BC54-46A3-94C3-1CB259EE0A1E}"/>
    <cellStyle name="Normal 2 6 3 2 2 2 4" xfId="29176" xr:uid="{A3EBD4AA-C72E-4685-B79E-B68CAB9CE9D5}"/>
    <cellStyle name="Normal 2 6 3 2 2 2 5" xfId="49544" xr:uid="{24C8AE37-EF51-4556-ABD8-40FBB6EEF9B3}"/>
    <cellStyle name="Normal 2 6 3 2 2 3" xfId="12752" xr:uid="{7E8F959D-E4EA-41B7-B67E-38A251B64279}"/>
    <cellStyle name="Normal 2 6 3 2 2 3 2" xfId="33120" xr:uid="{684CF9DE-AF3D-4B1A-A1E2-46663BC152D3}"/>
    <cellStyle name="Normal 2 6 3 2 2 4" xfId="19539" xr:uid="{D3323E51-7F7A-437C-AC9B-5A727DE65FA5}"/>
    <cellStyle name="Normal 2 6 3 2 2 4 2" xfId="39907" xr:uid="{865B3016-F26C-43BA-9CFD-052A7F157E05}"/>
    <cellStyle name="Normal 2 6 3 2 2 5" xfId="26328" xr:uid="{11579F92-A4A9-466A-90F3-D409BF3D69FA}"/>
    <cellStyle name="Normal 2 6 3 2 2 6" xfId="46696" xr:uid="{838AE108-0D29-4CD4-B66A-198FF23460B1}"/>
    <cellStyle name="Normal 2 6 3 2 2_Exec Drivers" xfId="8702" xr:uid="{95213AC1-E83E-412B-A5BF-4CE6F801843B}"/>
    <cellStyle name="Normal 2 6 3 2 3" xfId="4822" xr:uid="{91ED2C3A-7A8A-4E7A-9A84-032DA89F84D4}"/>
    <cellStyle name="Normal 2 6 3 2 3 2" xfId="7670" xr:uid="{8EF981F0-AF00-4914-8879-C4278946322E}"/>
    <cellStyle name="Normal 2 6 3 2 3 2 2" xfId="16312" xr:uid="{350336AC-5097-4C79-9231-A8361FA69168}"/>
    <cellStyle name="Normal 2 6 3 2 3 2 2 2" xfId="36680" xr:uid="{56F4A848-7A0D-41DF-BF3E-4C590ED63A1D}"/>
    <cellStyle name="Normal 2 6 3 2 3 2 3" xfId="23099" xr:uid="{5AB0515D-106D-4672-A1C0-53FAE8752CC6}"/>
    <cellStyle name="Normal 2 6 3 2 3 2 3 2" xfId="43467" xr:uid="{099435F5-4193-4AC4-8DF2-0F8996C7D2C5}"/>
    <cellStyle name="Normal 2 6 3 2 3 2 4" xfId="29888" xr:uid="{8C015B19-D13A-432D-AD7A-AFA8E0D35DEE}"/>
    <cellStyle name="Normal 2 6 3 2 3 2 5" xfId="50256" xr:uid="{F5E59683-659E-4592-9093-C9B91F1F3BBB}"/>
    <cellStyle name="Normal 2 6 3 2 3 3" xfId="13464" xr:uid="{2966D4D2-F49B-4C98-83A3-89F1F261F01A}"/>
    <cellStyle name="Normal 2 6 3 2 3 3 2" xfId="33832" xr:uid="{FFD37305-C1F4-4784-88D8-FA6BBA22BBFD}"/>
    <cellStyle name="Normal 2 6 3 2 3 4" xfId="20251" xr:uid="{813BF488-CD5F-46B2-8325-C537E17AFB1D}"/>
    <cellStyle name="Normal 2 6 3 2 3 4 2" xfId="40619" xr:uid="{C5A58641-FCBD-408A-85B1-47EA9F9E41C3}"/>
    <cellStyle name="Normal 2 6 3 2 3 5" xfId="27040" xr:uid="{BD2724EE-16C0-497D-AE38-496437B8CC5A}"/>
    <cellStyle name="Normal 2 6 3 2 3 6" xfId="47408" xr:uid="{DD96FDEC-0D3C-4DFE-A2B4-A303F82D4CAD}"/>
    <cellStyle name="Normal 2 6 3 2 4" xfId="3356" xr:uid="{9B00D246-14BC-4675-82C9-69D5F2A16F2F}"/>
    <cellStyle name="Normal 2 6 3 2 4 2" xfId="6246" xr:uid="{90E56D31-2C37-4331-9AD3-A530077E3DF9}"/>
    <cellStyle name="Normal 2 6 3 2 4 2 2" xfId="14888" xr:uid="{05BEE6E6-2225-46BD-B905-781F0A22F60D}"/>
    <cellStyle name="Normal 2 6 3 2 4 2 2 2" xfId="35256" xr:uid="{1CCAEE03-C5CD-48DB-B042-4F0A5AC510A0}"/>
    <cellStyle name="Normal 2 6 3 2 4 2 3" xfId="21675" xr:uid="{DA08CF78-7054-4898-B294-05D33295FC1D}"/>
    <cellStyle name="Normal 2 6 3 2 4 2 3 2" xfId="42043" xr:uid="{FDC676C6-8DBA-48C0-9296-72B4BD06C7C6}"/>
    <cellStyle name="Normal 2 6 3 2 4 2 4" xfId="28464" xr:uid="{FEFB2906-25EA-49EE-97E9-F7E77CD2E55D}"/>
    <cellStyle name="Normal 2 6 3 2 4 2 5" xfId="48832" xr:uid="{8F373726-2801-4BE4-BEF4-95C39440CE83}"/>
    <cellStyle name="Normal 2 6 3 2 4 3" xfId="12040" xr:uid="{BA7F4C72-BB30-45AD-B227-0CFE9B6CD4C0}"/>
    <cellStyle name="Normal 2 6 3 2 4 3 2" xfId="32408" xr:uid="{F9B3CF18-0C9C-40D5-9577-9BF1651AFF5B}"/>
    <cellStyle name="Normal 2 6 3 2 4 4" xfId="18827" xr:uid="{2CB7A8F9-5975-402C-8A08-D17F17557A0D}"/>
    <cellStyle name="Normal 2 6 3 2 4 4 2" xfId="39195" xr:uid="{7F1E98C9-50ED-47B6-A582-86405CE3A74C}"/>
    <cellStyle name="Normal 2 6 3 2 4 5" xfId="25616" xr:uid="{CC8F25E6-6275-4B8A-96D3-7D4E4D49079D}"/>
    <cellStyle name="Normal 2 6 3 2 4 6" xfId="45984" xr:uid="{7E6540E3-3FF4-475C-8F83-933FD000BCFF}"/>
    <cellStyle name="Normal 2 6 3 2 5" xfId="5534" xr:uid="{EB07FC3F-888E-4E4C-AD66-B82519908046}"/>
    <cellStyle name="Normal 2 6 3 2 5 2" xfId="14176" xr:uid="{076A479F-62DA-4A00-A0F4-609133B6101D}"/>
    <cellStyle name="Normal 2 6 3 2 5 2 2" xfId="34544" xr:uid="{1BF50C72-924E-4615-B98A-7F23A4C152E7}"/>
    <cellStyle name="Normal 2 6 3 2 5 3" xfId="20963" xr:uid="{0537F0DF-0DA6-4ED1-8E2F-FD5E8D48D104}"/>
    <cellStyle name="Normal 2 6 3 2 5 3 2" xfId="41331" xr:uid="{5507BD67-DBF0-4D54-A828-3B6E41817FE8}"/>
    <cellStyle name="Normal 2 6 3 2 5 4" xfId="27752" xr:uid="{CEB99F29-327E-48CD-ADF2-5C21437517F2}"/>
    <cellStyle name="Normal 2 6 3 2 5 5" xfId="48120" xr:uid="{39B9642E-7308-4A73-BA92-B48332AF64E9}"/>
    <cellStyle name="Normal 2 6 3 2 6" xfId="2607" xr:uid="{73A20DFB-ED1B-4FC9-AA08-0DC02DBFA66D}"/>
    <cellStyle name="Normal 2 6 3 2 6 2" xfId="11328" xr:uid="{429C1B99-08C5-41A2-B5FA-4E60657F2313}"/>
    <cellStyle name="Normal 2 6 3 2 6 2 2" xfId="31696" xr:uid="{FFD48B8D-2D96-414A-B659-614C631E39A0}"/>
    <cellStyle name="Normal 2 6 3 2 6 3" xfId="18115" xr:uid="{1952C5E1-B167-42FF-AADF-2DBAE11AC97F}"/>
    <cellStyle name="Normal 2 6 3 2 6 3 2" xfId="38483" xr:uid="{5EBB087B-0D6E-4FD7-8040-8C0F528CF383}"/>
    <cellStyle name="Normal 2 6 3 2 6 4" xfId="24904" xr:uid="{F0FD26F3-027B-405E-A20E-BA54E0E373D4}"/>
    <cellStyle name="Normal 2 6 3 2 6 5" xfId="45272" xr:uid="{79056F6A-29E5-43EE-9815-E8706450C771}"/>
    <cellStyle name="Normal 2 6 3 2 7" xfId="10331" xr:uid="{0E501B5D-68E2-43AD-BE3A-D7DD600CB810}"/>
    <cellStyle name="Normal 2 6 3 2 7 2" xfId="30699" xr:uid="{5ED455A7-952C-4AD0-BA5C-197448D280D4}"/>
    <cellStyle name="Normal 2 6 3 2 8" xfId="17118" xr:uid="{972EEB5E-4075-429E-A68A-295B045CA697}"/>
    <cellStyle name="Normal 2 6 3 2 8 2" xfId="37486" xr:uid="{D4FDC99A-5C25-47E3-8054-68F884857D7D}"/>
    <cellStyle name="Normal 2 6 3 2 9" xfId="23907" xr:uid="{8E59C021-7A93-4366-B6E8-D493F5AC9265}"/>
    <cellStyle name="Normal 2 6 3 2_Exec Drivers" xfId="9365" xr:uid="{82C2A001-6C82-4992-B995-CC2B67095E2D}"/>
    <cellStyle name="Normal 2 6 3 3" xfId="3754" xr:uid="{7EAD5512-6999-49F8-A5A5-AF4E6FA8C475}"/>
    <cellStyle name="Normal 2 6 3 3 2" xfId="6638" xr:uid="{0950094B-1A32-4DF7-ABD1-CEA64DBA7A56}"/>
    <cellStyle name="Normal 2 6 3 3 2 2" xfId="15280" xr:uid="{CD6C1127-57B9-416C-873F-56C22F10110D}"/>
    <cellStyle name="Normal 2 6 3 3 2 2 2" xfId="35648" xr:uid="{ECFA15AF-DDCB-4B12-81DE-3D641E3E64CF}"/>
    <cellStyle name="Normal 2 6 3 3 2 3" xfId="22067" xr:uid="{38490EE9-52AF-42C9-9FDB-668CED998070}"/>
    <cellStyle name="Normal 2 6 3 3 2 3 2" xfId="42435" xr:uid="{13BF9DAD-3934-41A9-924D-336B5FF12A69}"/>
    <cellStyle name="Normal 2 6 3 3 2 4" xfId="28856" xr:uid="{6AE0626A-D68B-4638-8C9E-262BD500F4CE}"/>
    <cellStyle name="Normal 2 6 3 3 2 5" xfId="49224" xr:uid="{A2FA6A12-8C3C-4AD8-BC53-65A27D6A6696}"/>
    <cellStyle name="Normal 2 6 3 3 3" xfId="12432" xr:uid="{9BB2537D-C985-4CCE-A23E-3346134092BA}"/>
    <cellStyle name="Normal 2 6 3 3 3 2" xfId="32800" xr:uid="{9CEDA704-806B-420E-8E6C-99DFE30F52DA}"/>
    <cellStyle name="Normal 2 6 3 3 4" xfId="19219" xr:uid="{55647DDA-48CA-4CDF-90F8-6CA4B1FFEFE9}"/>
    <cellStyle name="Normal 2 6 3 3 4 2" xfId="39587" xr:uid="{6A8FCDD2-ABEC-41B9-84F4-4012B0B2589B}"/>
    <cellStyle name="Normal 2 6 3 3 5" xfId="26008" xr:uid="{EFA3BBCA-71E2-4FD5-AAFA-B703CF113266}"/>
    <cellStyle name="Normal 2 6 3 3 6" xfId="46376" xr:uid="{2380D7BD-0535-49CB-BB7E-4D9383B259DE}"/>
    <cellStyle name="Normal 2 6 3 3_Exec Drivers" xfId="8152" xr:uid="{26DA3A9C-A358-44C6-B67E-67F6B531453F}"/>
    <cellStyle name="Normal 2 6 3 4" xfId="4502" xr:uid="{3CE7232F-F673-4E4B-98EF-C9F4602480C7}"/>
    <cellStyle name="Normal 2 6 3 4 2" xfId="7350" xr:uid="{69D778DC-EC3E-4AD2-A671-4185B1E78ED9}"/>
    <cellStyle name="Normal 2 6 3 4 2 2" xfId="15992" xr:uid="{5DF9232B-23D2-4C0E-8C33-8408F26BB53C}"/>
    <cellStyle name="Normal 2 6 3 4 2 2 2" xfId="36360" xr:uid="{6FCD2FF6-5F75-4FEE-8E4D-EAF3FFC3962C}"/>
    <cellStyle name="Normal 2 6 3 4 2 3" xfId="22779" xr:uid="{1A1B1D70-E2B5-4327-A30A-E45A9E07C187}"/>
    <cellStyle name="Normal 2 6 3 4 2 3 2" xfId="43147" xr:uid="{3E3D2310-BA56-496D-9AB7-E6CD8D26C249}"/>
    <cellStyle name="Normal 2 6 3 4 2 4" xfId="29568" xr:uid="{0A4B7C9C-D92B-4860-8737-6B5259E77F2E}"/>
    <cellStyle name="Normal 2 6 3 4 2 5" xfId="49936" xr:uid="{ECFC36BE-D88E-44B9-816A-3F39C1FD660C}"/>
    <cellStyle name="Normal 2 6 3 4 3" xfId="13144" xr:uid="{D2241912-0F18-4832-9A2F-8A55F7633259}"/>
    <cellStyle name="Normal 2 6 3 4 3 2" xfId="33512" xr:uid="{E5FDD321-D210-4D25-ACE0-0272C266E1B0}"/>
    <cellStyle name="Normal 2 6 3 4 4" xfId="19931" xr:uid="{5A99995C-1E42-4893-851E-9CFF6D5FBDC1}"/>
    <cellStyle name="Normal 2 6 3 4 4 2" xfId="40299" xr:uid="{4C3A1E0D-793B-42F0-9F48-9F78776D2177}"/>
    <cellStyle name="Normal 2 6 3 4 5" xfId="26720" xr:uid="{EBC1A309-F1CB-4C3D-9D79-9B871579C8CC}"/>
    <cellStyle name="Normal 2 6 3 4 6" xfId="47088" xr:uid="{5F978667-15ED-4D11-8B66-ECEA6EBB69B7}"/>
    <cellStyle name="Normal 2 6 3 5" xfId="3006" xr:uid="{2C47A61C-B1F1-45C7-B554-106FEFD1D273}"/>
    <cellStyle name="Normal 2 6 3 5 2" xfId="5926" xr:uid="{BEAB5EA3-6EFF-428C-8BEF-6DCBBC49E6D8}"/>
    <cellStyle name="Normal 2 6 3 5 2 2" xfId="14568" xr:uid="{D002F883-EB0A-421B-B52D-B89BB850C64F}"/>
    <cellStyle name="Normal 2 6 3 5 2 2 2" xfId="34936" xr:uid="{6C8F2721-8DFF-4D3D-A0E1-3A61A0A7F4C9}"/>
    <cellStyle name="Normal 2 6 3 5 2 3" xfId="21355" xr:uid="{6E9AC09C-748E-4844-8A93-02A1C43ECCF4}"/>
    <cellStyle name="Normal 2 6 3 5 2 3 2" xfId="41723" xr:uid="{5C17F80E-ABE4-4171-A075-1ABB16CEDA57}"/>
    <cellStyle name="Normal 2 6 3 5 2 4" xfId="28144" xr:uid="{A0756A8F-8AC3-41AE-B4AB-E15FD786B74D}"/>
    <cellStyle name="Normal 2 6 3 5 2 5" xfId="48512" xr:uid="{98B3A932-8F4B-4CD6-B841-4E13DC984147}"/>
    <cellStyle name="Normal 2 6 3 5 3" xfId="11720" xr:uid="{2601FBF7-5C44-4403-B324-9ADB69364139}"/>
    <cellStyle name="Normal 2 6 3 5 3 2" xfId="32088" xr:uid="{D88D1A36-F644-4DA6-A09D-8B5DB67344DE}"/>
    <cellStyle name="Normal 2 6 3 5 4" xfId="18507" xr:uid="{69189CAE-6003-4A06-AC5D-136950445542}"/>
    <cellStyle name="Normal 2 6 3 5 4 2" xfId="38875" xr:uid="{AA7A162E-6C9D-41F0-AFD1-F23846B5B1F3}"/>
    <cellStyle name="Normal 2 6 3 5 5" xfId="25296" xr:uid="{A981414B-F42C-4DA9-A254-C441F3CD4582}"/>
    <cellStyle name="Normal 2 6 3 5 6" xfId="45664" xr:uid="{4B964922-9158-4327-A6D5-31251AE38F5E}"/>
    <cellStyle name="Normal 2 6 3 6" xfId="5214" xr:uid="{1F0A7FF4-F48A-4929-ACB2-B0627DD91CAD}"/>
    <cellStyle name="Normal 2 6 3 6 2" xfId="13856" xr:uid="{C5CC1D92-551E-4396-9239-1C285EAF38A3}"/>
    <cellStyle name="Normal 2 6 3 6 2 2" xfId="34224" xr:uid="{6DF5D7F7-E564-4BE8-8C2A-1B62D75C84D5}"/>
    <cellStyle name="Normal 2 6 3 6 3" xfId="20643" xr:uid="{BC92C9CE-3C6E-4BBD-BF44-CC6F4F33ADB3}"/>
    <cellStyle name="Normal 2 6 3 6 3 2" xfId="41011" xr:uid="{D7720D75-CFFB-47AE-968E-8F8BC6DFEDC5}"/>
    <cellStyle name="Normal 2 6 3 6 4" xfId="27432" xr:uid="{0C215CB9-0E9F-4330-A33E-3F89BDB4D16F}"/>
    <cellStyle name="Normal 2 6 3 6 5" xfId="47800" xr:uid="{9F383883-6E22-4463-87CA-2EBAFDC6818A}"/>
    <cellStyle name="Normal 2 6 3 7" xfId="2156" xr:uid="{66682BA4-81CD-4BDB-85D4-B3C3CAF54916}"/>
    <cellStyle name="Normal 2 6 3 7 2" xfId="11008" xr:uid="{3490934E-95AC-415D-8A46-C0B5EDD6E341}"/>
    <cellStyle name="Normal 2 6 3 7 2 2" xfId="31376" xr:uid="{5EFD373F-2D9C-433F-889D-F59E43163866}"/>
    <cellStyle name="Normal 2 6 3 7 3" xfId="17795" xr:uid="{61EFA737-637F-4FA5-A693-639D4E1B2339}"/>
    <cellStyle name="Normal 2 6 3 7 3 2" xfId="38163" xr:uid="{30CAF4B1-51F8-4B6F-BED8-BCB893CCA0CA}"/>
    <cellStyle name="Normal 2 6 3 7 4" xfId="24584" xr:uid="{D4FECC05-6A96-4BB3-81F6-80FA81E01354}"/>
    <cellStyle name="Normal 2 6 3 7 5" xfId="44952" xr:uid="{8F237AA5-B06E-4579-926F-7FB126F8D20A}"/>
    <cellStyle name="Normal 2 6 3 8" xfId="9747" xr:uid="{4E468A12-5080-405F-BA39-DC8FBDA57A6E}"/>
    <cellStyle name="Normal 2 6 3 8 2" xfId="30115" xr:uid="{5ACF4286-B874-418D-8F95-2E25A541B1FF}"/>
    <cellStyle name="Normal 2 6 3 9" xfId="16535" xr:uid="{40ECEEE5-FC39-4CF1-9FE7-C7D6E9972FAA}"/>
    <cellStyle name="Normal 2 6 3 9 2" xfId="36903" xr:uid="{C4CBA225-A9C3-4B91-9D1F-273F9C402089}"/>
    <cellStyle name="Normal 2 6 3_Exec Drivers" xfId="8994" xr:uid="{5BBA0696-DFCC-4641-B191-93843FBE62D5}"/>
    <cellStyle name="Normal 2 6 30" xfId="418" xr:uid="{7B4497DD-A6CD-4639-AF17-DC7879DCF0B6}"/>
    <cellStyle name="Normal 2 6 30 10" xfId="23507" xr:uid="{AD406F6B-1463-4BD3-A661-79609D108859}"/>
    <cellStyle name="Normal 2 6 30 11" xfId="43875" xr:uid="{0A3FC6CF-3DFF-4B0B-9A72-14B3A7637608}"/>
    <cellStyle name="Normal 2 6 30 2" xfId="1598" xr:uid="{B4921EC5-1631-4C75-888F-90E7EB30918C}"/>
    <cellStyle name="Normal 2 6 30 2 10" xfId="44458" xr:uid="{63D71858-60C4-4F5E-8D4B-18E90D80E989}"/>
    <cellStyle name="Normal 2 6 30 2 2" xfId="4132" xr:uid="{2B4BC52F-168D-4A80-ADD8-014D3C71A22A}"/>
    <cellStyle name="Normal 2 6 30 2 2 2" xfId="6980" xr:uid="{9100CBAB-5BB1-4E81-A986-1101BF48B1EE}"/>
    <cellStyle name="Normal 2 6 30 2 2 2 2" xfId="15622" xr:uid="{C0161F93-1F5F-4F07-A9B4-810E41C6883C}"/>
    <cellStyle name="Normal 2 6 30 2 2 2 2 2" xfId="35990" xr:uid="{5F13B5DB-24CB-48CF-9B16-0DEB606997E5}"/>
    <cellStyle name="Normal 2 6 30 2 2 2 3" xfId="22409" xr:uid="{AC70B423-6084-421B-BBBB-15D7AA7FD85F}"/>
    <cellStyle name="Normal 2 6 30 2 2 2 3 2" xfId="42777" xr:uid="{387590B4-9992-453B-889D-89E40F4D4C44}"/>
    <cellStyle name="Normal 2 6 30 2 2 2 4" xfId="29198" xr:uid="{D085781F-3428-48FC-8467-17725193BD94}"/>
    <cellStyle name="Normal 2 6 30 2 2 2 5" xfId="49566" xr:uid="{8A7384C2-D26D-4F8E-9BAD-A3A0A7AAE2BA}"/>
    <cellStyle name="Normal 2 6 30 2 2 3" xfId="12774" xr:uid="{C7B5AAEF-573B-4C8E-B35F-8A60F75C561E}"/>
    <cellStyle name="Normal 2 6 30 2 2 3 2" xfId="33142" xr:uid="{00E028FC-85B7-495C-A925-42ECBCC83669}"/>
    <cellStyle name="Normal 2 6 30 2 2 4" xfId="19561" xr:uid="{32337E80-934A-494C-91FE-1EAADC936B9C}"/>
    <cellStyle name="Normal 2 6 30 2 2 4 2" xfId="39929" xr:uid="{02576F43-D797-4B0F-8B94-B46958A6F19D}"/>
    <cellStyle name="Normal 2 6 30 2 2 5" xfId="26350" xr:uid="{F038C6BB-6B03-400F-A20B-ADFFF8CAAE90}"/>
    <cellStyle name="Normal 2 6 30 2 2 6" xfId="46718" xr:uid="{2A31DDAD-64CE-42EB-B5E5-DF62F9C24C7C}"/>
    <cellStyle name="Normal 2 6 30 2 2_Exec Drivers" xfId="8149" xr:uid="{0B50D8D2-9A9A-4514-8A3A-3C1FDF464480}"/>
    <cellStyle name="Normal 2 6 30 2 3" xfId="4844" xr:uid="{CCEA1F3A-30E6-4BB0-B7FB-D1E2F5764D4F}"/>
    <cellStyle name="Normal 2 6 30 2 3 2" xfId="7692" xr:uid="{75EE2CB6-AB4F-4FE9-94D5-05B72C7F6D24}"/>
    <cellStyle name="Normal 2 6 30 2 3 2 2" xfId="16334" xr:uid="{068D767A-85F7-4B67-A452-14A4B9D66D6E}"/>
    <cellStyle name="Normal 2 6 30 2 3 2 2 2" xfId="36702" xr:uid="{479AFAD0-FAFA-4B3C-9A47-F5E9B6BBBA91}"/>
    <cellStyle name="Normal 2 6 30 2 3 2 3" xfId="23121" xr:uid="{33382277-A4BE-433C-9833-68602B016BDC}"/>
    <cellStyle name="Normal 2 6 30 2 3 2 3 2" xfId="43489" xr:uid="{59028AC1-4CA4-4E17-A785-DE1BE3D22AF3}"/>
    <cellStyle name="Normal 2 6 30 2 3 2 4" xfId="29910" xr:uid="{1275C626-8532-4B1D-A82D-CD702CA2B7E7}"/>
    <cellStyle name="Normal 2 6 30 2 3 2 5" xfId="50278" xr:uid="{5EEE5CD7-A6B2-40F1-A014-780398B7D602}"/>
    <cellStyle name="Normal 2 6 30 2 3 3" xfId="13486" xr:uid="{902F3B77-BE30-498F-B529-FB9EFA4E95E2}"/>
    <cellStyle name="Normal 2 6 30 2 3 3 2" xfId="33854" xr:uid="{80A7F3FE-A0BF-4814-AC27-30A1A29C2717}"/>
    <cellStyle name="Normal 2 6 30 2 3 4" xfId="20273" xr:uid="{9C0D0E74-3612-4099-8703-DE01926560FC}"/>
    <cellStyle name="Normal 2 6 30 2 3 4 2" xfId="40641" xr:uid="{A276C1D6-19AB-4ADE-A748-BB568923A628}"/>
    <cellStyle name="Normal 2 6 30 2 3 5" xfId="27062" xr:uid="{102C18ED-5F2F-415F-BAF9-6705A835EBB3}"/>
    <cellStyle name="Normal 2 6 30 2 3 6" xfId="47430" xr:uid="{A48A97A5-7CEA-43C8-97BB-7077C1C88831}"/>
    <cellStyle name="Normal 2 6 30 2 4" xfId="3384" xr:uid="{3B703206-44E4-478B-8433-30D6A73B9BE3}"/>
    <cellStyle name="Normal 2 6 30 2 4 2" xfId="6268" xr:uid="{6639365B-3FC4-41C6-8066-A4EAC290532C}"/>
    <cellStyle name="Normal 2 6 30 2 4 2 2" xfId="14910" xr:uid="{27A9830C-2BDC-42D0-8E4C-027F13405799}"/>
    <cellStyle name="Normal 2 6 30 2 4 2 2 2" xfId="35278" xr:uid="{07E58ED3-1264-4581-95C1-E8AEF03E2DDF}"/>
    <cellStyle name="Normal 2 6 30 2 4 2 3" xfId="21697" xr:uid="{9E560AA7-CC43-4708-9D56-B3E6CC41B49D}"/>
    <cellStyle name="Normal 2 6 30 2 4 2 3 2" xfId="42065" xr:uid="{7B10C3DE-162D-4A9B-AF37-261168DD7443}"/>
    <cellStyle name="Normal 2 6 30 2 4 2 4" xfId="28486" xr:uid="{18030507-39F1-40E4-B159-977585E96819}"/>
    <cellStyle name="Normal 2 6 30 2 4 2 5" xfId="48854" xr:uid="{8AD3950D-83BD-4FFC-BD99-46FE9FE46DE6}"/>
    <cellStyle name="Normal 2 6 30 2 4 3" xfId="12062" xr:uid="{EBA3A9B2-A814-45E8-B4B5-17257566A93E}"/>
    <cellStyle name="Normal 2 6 30 2 4 3 2" xfId="32430" xr:uid="{3C46C29B-D4DA-423F-A731-84D02E9289C7}"/>
    <cellStyle name="Normal 2 6 30 2 4 4" xfId="18849" xr:uid="{3392B4CD-6BC9-498F-A6B6-AAC9EF55A2CD}"/>
    <cellStyle name="Normal 2 6 30 2 4 4 2" xfId="39217" xr:uid="{5A0CE307-F931-4CE8-B57E-51F68B4DB3C1}"/>
    <cellStyle name="Normal 2 6 30 2 4 5" xfId="25638" xr:uid="{4F491AB1-DF88-4651-B4AA-FB486B561618}"/>
    <cellStyle name="Normal 2 6 30 2 4 6" xfId="46006" xr:uid="{B1FF78F8-8F57-48CF-90CA-F6B30D770EEF}"/>
    <cellStyle name="Normal 2 6 30 2 5" xfId="5556" xr:uid="{CEF18066-B9CC-479E-ACAD-BFDFAB4B7D7D}"/>
    <cellStyle name="Normal 2 6 30 2 5 2" xfId="14198" xr:uid="{839F90CF-4EB2-4BB6-9174-AC49C3B88A02}"/>
    <cellStyle name="Normal 2 6 30 2 5 2 2" xfId="34566" xr:uid="{1D7C4637-7C98-48BA-ABC0-BC3426E7F623}"/>
    <cellStyle name="Normal 2 6 30 2 5 3" xfId="20985" xr:uid="{2015FDE3-5D4E-4B97-A980-43EC7B76359F}"/>
    <cellStyle name="Normal 2 6 30 2 5 3 2" xfId="41353" xr:uid="{BDDB84F3-F18D-4AB9-9341-2D33194EDA4B}"/>
    <cellStyle name="Normal 2 6 30 2 5 4" xfId="27774" xr:uid="{A2473558-FC2A-41A6-931C-C81E81E46976}"/>
    <cellStyle name="Normal 2 6 30 2 5 5" xfId="48142" xr:uid="{11AC6132-7FA3-432E-9DB1-D6A7C697D4B8}"/>
    <cellStyle name="Normal 2 6 30 2 6" xfId="2635" xr:uid="{4737063E-AEC2-45C6-8636-83705C11D55C}"/>
    <cellStyle name="Normal 2 6 30 2 6 2" xfId="11350" xr:uid="{0E7D322A-7D13-4676-A6B7-2BD9BE9CF72B}"/>
    <cellStyle name="Normal 2 6 30 2 6 2 2" xfId="31718" xr:uid="{5B6396E3-F916-4012-A69F-7542FA2DAA14}"/>
    <cellStyle name="Normal 2 6 30 2 6 3" xfId="18137" xr:uid="{0698A75F-3B10-4A90-BC76-DBBC92943E1D}"/>
    <cellStyle name="Normal 2 6 30 2 6 3 2" xfId="38505" xr:uid="{FA5DCBAC-5489-4ADC-B2E2-828858D8EC28}"/>
    <cellStyle name="Normal 2 6 30 2 6 4" xfId="24926" xr:uid="{29491FFF-28EB-4FF2-B833-3178BCE09595}"/>
    <cellStyle name="Normal 2 6 30 2 6 5" xfId="45294" xr:uid="{5EEF8F22-6C18-4787-A434-86EB69A1637E}"/>
    <cellStyle name="Normal 2 6 30 2 7" xfId="10514" xr:uid="{3EC777C1-64DB-4CBD-9DB7-F53FCE10E34D}"/>
    <cellStyle name="Normal 2 6 30 2 7 2" xfId="30882" xr:uid="{5E4A1D01-F3AD-43CB-8EA4-A769E4FC6045}"/>
    <cellStyle name="Normal 2 6 30 2 8" xfId="17301" xr:uid="{E69EC605-7865-4118-B6B3-6EBD77EFDC35}"/>
    <cellStyle name="Normal 2 6 30 2 8 2" xfId="37669" xr:uid="{491DAACE-FD34-4210-9235-086B95154F44}"/>
    <cellStyle name="Normal 2 6 30 2 9" xfId="24090" xr:uid="{57797131-449B-4473-9DD4-3F5F0DC618BE}"/>
    <cellStyle name="Normal 2 6 30 2_Exec Drivers" xfId="8199" xr:uid="{73B00C16-4DBA-4795-A594-B7A880EBF105}"/>
    <cellStyle name="Normal 2 6 30 3" xfId="3755" xr:uid="{C22D72AE-3512-4539-B530-B96E2074036D}"/>
    <cellStyle name="Normal 2 6 30 3 2" xfId="6639" xr:uid="{68012F05-82B9-4CBC-8D41-6D3F3408F59D}"/>
    <cellStyle name="Normal 2 6 30 3 2 2" xfId="15281" xr:uid="{321EB7EC-F445-44F3-B025-34CA90D2BA8D}"/>
    <cellStyle name="Normal 2 6 30 3 2 2 2" xfId="35649" xr:uid="{9F82B32E-0E38-4BB7-A435-3C6AA3AB3BC2}"/>
    <cellStyle name="Normal 2 6 30 3 2 3" xfId="22068" xr:uid="{CC2B4216-EEB8-40A9-9D04-BC87DD50E838}"/>
    <cellStyle name="Normal 2 6 30 3 2 3 2" xfId="42436" xr:uid="{310C7DAF-1577-4130-B50D-BD7B0B157B4F}"/>
    <cellStyle name="Normal 2 6 30 3 2 4" xfId="28857" xr:uid="{C11BC0CA-0293-4BA9-8259-EF00F104A7F5}"/>
    <cellStyle name="Normal 2 6 30 3 2 5" xfId="49225" xr:uid="{93FBB72C-21C6-4C8B-85B4-0DBC42BB217E}"/>
    <cellStyle name="Normal 2 6 30 3 3" xfId="12433" xr:uid="{B8AA2BCD-10FE-4B38-A605-AF92A29994FE}"/>
    <cellStyle name="Normal 2 6 30 3 3 2" xfId="32801" xr:uid="{71B163DE-7B3B-4553-85BF-44805101E604}"/>
    <cellStyle name="Normal 2 6 30 3 4" xfId="19220" xr:uid="{B4CD8760-209A-4F08-8D82-0618B4FD0E5F}"/>
    <cellStyle name="Normal 2 6 30 3 4 2" xfId="39588" xr:uid="{CE497984-318D-43AE-9E72-0AFBEE61A611}"/>
    <cellStyle name="Normal 2 6 30 3 5" xfId="26009" xr:uid="{9E8F300C-E0B8-48F4-8ACF-190D3E4B65B3}"/>
    <cellStyle name="Normal 2 6 30 3 6" xfId="46377" xr:uid="{1E875612-B981-42D5-921D-7A373BA023C9}"/>
    <cellStyle name="Normal 2 6 30 3_Exec Drivers" xfId="8955" xr:uid="{AA86F649-347D-4B7D-BA59-A754536EF7C9}"/>
    <cellStyle name="Normal 2 6 30 4" xfId="4503" xr:uid="{D7302EF7-7681-4517-9857-7C3006BF8096}"/>
    <cellStyle name="Normal 2 6 30 4 2" xfId="7351" xr:uid="{AD76E3B9-4142-4CE4-BB89-9A8934FA0569}"/>
    <cellStyle name="Normal 2 6 30 4 2 2" xfId="15993" xr:uid="{70E1DAE7-260F-4F53-83C5-AA4255843714}"/>
    <cellStyle name="Normal 2 6 30 4 2 2 2" xfId="36361" xr:uid="{93984DCA-C43E-4F18-BA09-56DFFC213204}"/>
    <cellStyle name="Normal 2 6 30 4 2 3" xfId="22780" xr:uid="{D1FC2738-DF5A-44BD-AFA2-A14619848FFD}"/>
    <cellStyle name="Normal 2 6 30 4 2 3 2" xfId="43148" xr:uid="{225F5360-70B0-45C5-9906-9138AC8568A5}"/>
    <cellStyle name="Normal 2 6 30 4 2 4" xfId="29569" xr:uid="{AA463A4D-780B-4D40-BDAF-9F0C964436D1}"/>
    <cellStyle name="Normal 2 6 30 4 2 5" xfId="49937" xr:uid="{18997F69-BE9D-4123-B052-4E91C9D19B51}"/>
    <cellStyle name="Normal 2 6 30 4 3" xfId="13145" xr:uid="{2A78CF53-1A6A-4C23-A064-4674EAE6CC47}"/>
    <cellStyle name="Normal 2 6 30 4 3 2" xfId="33513" xr:uid="{B71E7CBC-5675-46BC-B78D-AF39291A0590}"/>
    <cellStyle name="Normal 2 6 30 4 4" xfId="19932" xr:uid="{3E83B17F-9B6D-44A8-9FE5-7B1CEB8BF19B}"/>
    <cellStyle name="Normal 2 6 30 4 4 2" xfId="40300" xr:uid="{A846012E-AF14-49F5-B962-1843EE7A4B7E}"/>
    <cellStyle name="Normal 2 6 30 4 5" xfId="26721" xr:uid="{3A00D258-2AA8-4EBF-B7AC-9EC8C98ED943}"/>
    <cellStyle name="Normal 2 6 30 4 6" xfId="47089" xr:uid="{1407FEB2-D34D-44BD-BE73-DF234069C299}"/>
    <cellStyle name="Normal 2 6 30 5" xfId="3007" xr:uid="{8BCEEB01-54E7-4DB3-897C-5720A1FAF05D}"/>
    <cellStyle name="Normal 2 6 30 5 2" xfId="5927" xr:uid="{12D037A7-E2EA-42DB-BD9B-361CE9B4B521}"/>
    <cellStyle name="Normal 2 6 30 5 2 2" xfId="14569" xr:uid="{AA58EE06-5A4D-43A9-A91B-197B90C3B4D8}"/>
    <cellStyle name="Normal 2 6 30 5 2 2 2" xfId="34937" xr:uid="{43C1CE51-675F-4829-A24A-EE5E273CD100}"/>
    <cellStyle name="Normal 2 6 30 5 2 3" xfId="21356" xr:uid="{1EBB0FAA-A8E7-4ECB-B07B-FF8A5B46887B}"/>
    <cellStyle name="Normal 2 6 30 5 2 3 2" xfId="41724" xr:uid="{F1B1F4D2-B3DC-4500-8E09-203D459F321F}"/>
    <cellStyle name="Normal 2 6 30 5 2 4" xfId="28145" xr:uid="{F0C68978-4D1B-4E0A-9064-89ED72A04D80}"/>
    <cellStyle name="Normal 2 6 30 5 2 5" xfId="48513" xr:uid="{73826B53-9C51-4AC0-BD25-DFB4E246ED32}"/>
    <cellStyle name="Normal 2 6 30 5 3" xfId="11721" xr:uid="{C2EFC1A2-1310-4B53-ADE0-F14FF83BEA5C}"/>
    <cellStyle name="Normal 2 6 30 5 3 2" xfId="32089" xr:uid="{95E3BE70-9BBC-47F5-AA4D-006B20CB4A33}"/>
    <cellStyle name="Normal 2 6 30 5 4" xfId="18508" xr:uid="{8B7FA2C7-D2D5-4B13-9DA6-E826398FBB7B}"/>
    <cellStyle name="Normal 2 6 30 5 4 2" xfId="38876" xr:uid="{2BDC630D-4A08-479A-9B5E-D9B25DFE25A5}"/>
    <cellStyle name="Normal 2 6 30 5 5" xfId="25297" xr:uid="{87A98373-2346-4F22-B565-372EF3629526}"/>
    <cellStyle name="Normal 2 6 30 5 6" xfId="45665" xr:uid="{CE7A5D9B-D0A8-4575-AD04-21A27717F591}"/>
    <cellStyle name="Normal 2 6 30 6" xfId="5215" xr:uid="{118645B1-F64A-4DBF-87B3-B164EFCA245B}"/>
    <cellStyle name="Normal 2 6 30 6 2" xfId="13857" xr:uid="{DB8820B7-CE37-4926-B63C-148E7944AC27}"/>
    <cellStyle name="Normal 2 6 30 6 2 2" xfId="34225" xr:uid="{D0F0C13A-560B-4B62-988D-C7C4459C8F94}"/>
    <cellStyle name="Normal 2 6 30 6 3" xfId="20644" xr:uid="{7232591C-BD29-4134-A0B7-A9E06572D680}"/>
    <cellStyle name="Normal 2 6 30 6 3 2" xfId="41012" xr:uid="{CE7C0437-2B2E-4F53-A703-1474F2A92B35}"/>
    <cellStyle name="Normal 2 6 30 6 4" xfId="27433" xr:uid="{5E415204-1756-42C9-B336-1EC9A921F53E}"/>
    <cellStyle name="Normal 2 6 30 6 5" xfId="47801" xr:uid="{CF7D99F6-CC28-4D86-BF12-6102E1A86583}"/>
    <cellStyle name="Normal 2 6 30 7" xfId="2157" xr:uid="{DC199E96-BDF8-47CB-94AB-10783FAC8804}"/>
    <cellStyle name="Normal 2 6 30 7 2" xfId="11009" xr:uid="{CB7668EB-1D3B-407D-81B4-39C58EF2D3A3}"/>
    <cellStyle name="Normal 2 6 30 7 2 2" xfId="31377" xr:uid="{57C0C80E-458B-468F-A9B4-6530A0687F55}"/>
    <cellStyle name="Normal 2 6 30 7 3" xfId="17796" xr:uid="{FEF0AAC1-0858-4A74-8D48-6E643E9A1EED}"/>
    <cellStyle name="Normal 2 6 30 7 3 2" xfId="38164" xr:uid="{60CF36F9-5382-4FE2-864F-2E5B4E6BA083}"/>
    <cellStyle name="Normal 2 6 30 7 4" xfId="24585" xr:uid="{8D05A8E1-F0E4-4911-B2C7-0B4217EC4716}"/>
    <cellStyle name="Normal 2 6 30 7 5" xfId="44953" xr:uid="{3B7E8312-E88B-481E-9638-F0A5E9761C3C}"/>
    <cellStyle name="Normal 2 6 30 8" xfId="9930" xr:uid="{6E31FB8F-B652-411B-B2A2-D85718E54137}"/>
    <cellStyle name="Normal 2 6 30 8 2" xfId="30298" xr:uid="{EFEB9E8E-46C9-4B46-A739-C2E15F4F3CEB}"/>
    <cellStyle name="Normal 2 6 30 9" xfId="16718" xr:uid="{6A3BE3EF-B7BD-4385-87D0-101171CCC7E1}"/>
    <cellStyle name="Normal 2 6 30 9 2" xfId="37086" xr:uid="{4DCE8BFB-1424-4C0C-AC91-DAE9BD4213E2}"/>
    <cellStyle name="Normal 2 6 30_Exec Drivers" xfId="9061" xr:uid="{3D3CACFD-8A2E-4850-A4F3-E2777A736317}"/>
    <cellStyle name="Normal 2 6 31" xfId="428" xr:uid="{D982C2D2-BFCB-4299-81F0-1E814250B1CB}"/>
    <cellStyle name="Normal 2 6 31 10" xfId="23513" xr:uid="{8FAFF325-E69C-4563-BE17-DC1C62D44253}"/>
    <cellStyle name="Normal 2 6 31 11" xfId="43881" xr:uid="{63A2CBFB-F8E9-4122-B8D2-2C52F9C0A4F2}"/>
    <cellStyle name="Normal 2 6 31 2" xfId="1604" xr:uid="{BF3ADFC5-5274-4627-9ECB-3232FD32F808}"/>
    <cellStyle name="Normal 2 6 31 2 10" xfId="44464" xr:uid="{661EDE56-673D-49F5-9DF7-050E7C888497}"/>
    <cellStyle name="Normal 2 6 31 2 2" xfId="4138" xr:uid="{91B894E7-EEA0-4819-A750-8BFB09DC0113}"/>
    <cellStyle name="Normal 2 6 31 2 2 2" xfId="6986" xr:uid="{EE9887B1-63F7-4814-B431-DFEA0429ACED}"/>
    <cellStyle name="Normal 2 6 31 2 2 2 2" xfId="15628" xr:uid="{DB509596-198E-4F38-8010-AD24B63A3DD2}"/>
    <cellStyle name="Normal 2 6 31 2 2 2 2 2" xfId="35996" xr:uid="{9ABD5AEC-CF9B-418F-BFCE-C3BECFC54677}"/>
    <cellStyle name="Normal 2 6 31 2 2 2 3" xfId="22415" xr:uid="{F87D5E87-1212-4A7D-912E-9FBE07871819}"/>
    <cellStyle name="Normal 2 6 31 2 2 2 3 2" xfId="42783" xr:uid="{11CC2096-F77A-43CD-88B1-B7C269009D6A}"/>
    <cellStyle name="Normal 2 6 31 2 2 2 4" xfId="29204" xr:uid="{F45C5D79-F02B-467D-A2BB-9E31207F5846}"/>
    <cellStyle name="Normal 2 6 31 2 2 2 5" xfId="49572" xr:uid="{D5E09D9D-0347-4BFD-AA68-644BFCA382BE}"/>
    <cellStyle name="Normal 2 6 31 2 2 3" xfId="12780" xr:uid="{69295706-1609-478E-9B4F-DC5084B6798A}"/>
    <cellStyle name="Normal 2 6 31 2 2 3 2" xfId="33148" xr:uid="{D7321E19-B881-4EDD-8B1D-388B045B9344}"/>
    <cellStyle name="Normal 2 6 31 2 2 4" xfId="19567" xr:uid="{B85CA2AD-DCE2-48B2-AFF8-00139BE5398E}"/>
    <cellStyle name="Normal 2 6 31 2 2 4 2" xfId="39935" xr:uid="{4697A31D-680F-4FEC-A39F-F18A8E17078C}"/>
    <cellStyle name="Normal 2 6 31 2 2 5" xfId="26356" xr:uid="{A9F289C3-1F1E-4455-9FEF-26E9399C210C}"/>
    <cellStyle name="Normal 2 6 31 2 2 6" xfId="46724" xr:uid="{A75D11C4-F1C7-4959-BD42-086D14ECA033}"/>
    <cellStyle name="Normal 2 6 31 2 2_Exec Drivers" xfId="9206" xr:uid="{B35F3D0C-3883-423F-A33A-3DC77153C550}"/>
    <cellStyle name="Normal 2 6 31 2 3" xfId="4850" xr:uid="{66A0941B-96CD-4355-809B-5C5B4702E34C}"/>
    <cellStyle name="Normal 2 6 31 2 3 2" xfId="7698" xr:uid="{89F67D3D-8657-49F7-A5FF-49F24C7223DD}"/>
    <cellStyle name="Normal 2 6 31 2 3 2 2" xfId="16340" xr:uid="{D822A7B8-6371-49F8-BE2B-DAD74A94D4DC}"/>
    <cellStyle name="Normal 2 6 31 2 3 2 2 2" xfId="36708" xr:uid="{F88AD5E3-3028-4A32-A833-2B3F58C5203E}"/>
    <cellStyle name="Normal 2 6 31 2 3 2 3" xfId="23127" xr:uid="{B0380ED5-ECFB-46B0-B764-C6E80D939FC7}"/>
    <cellStyle name="Normal 2 6 31 2 3 2 3 2" xfId="43495" xr:uid="{7F99921C-E927-4B7F-94B0-39CBBD2040A4}"/>
    <cellStyle name="Normal 2 6 31 2 3 2 4" xfId="29916" xr:uid="{1844F54E-00F4-47CD-A52A-8723DB8CF2D6}"/>
    <cellStyle name="Normal 2 6 31 2 3 2 5" xfId="50284" xr:uid="{FD6E723C-2C91-4E51-91EB-B20CDE5F5062}"/>
    <cellStyle name="Normal 2 6 31 2 3 3" xfId="13492" xr:uid="{DB58A737-B892-4D7F-BBD2-6DEFDD6D3774}"/>
    <cellStyle name="Normal 2 6 31 2 3 3 2" xfId="33860" xr:uid="{54DF1C27-A626-4616-BA77-F6B92C650EDE}"/>
    <cellStyle name="Normal 2 6 31 2 3 4" xfId="20279" xr:uid="{07740EDF-9C3D-44ED-9CD6-64E348E071E3}"/>
    <cellStyle name="Normal 2 6 31 2 3 4 2" xfId="40647" xr:uid="{1A58A810-A810-4EEE-A362-8A3B5D3FADE2}"/>
    <cellStyle name="Normal 2 6 31 2 3 5" xfId="27068" xr:uid="{582C5C2F-061E-48BD-A2FA-A4AB2E71AAB4}"/>
    <cellStyle name="Normal 2 6 31 2 3 6" xfId="47436" xr:uid="{2D5C361E-0DA9-4552-A5C5-D8F23AF6438F}"/>
    <cellStyle name="Normal 2 6 31 2 4" xfId="3390" xr:uid="{01A8C97C-1941-40F2-9F89-8B94C1FFD237}"/>
    <cellStyle name="Normal 2 6 31 2 4 2" xfId="6274" xr:uid="{3DE0FCC2-2029-4774-9B61-E558228B3FBB}"/>
    <cellStyle name="Normal 2 6 31 2 4 2 2" xfId="14916" xr:uid="{C009EB32-2C9E-461D-8874-BCA97F590A0E}"/>
    <cellStyle name="Normal 2 6 31 2 4 2 2 2" xfId="35284" xr:uid="{5203D541-1150-4126-8320-D423286AFAB3}"/>
    <cellStyle name="Normal 2 6 31 2 4 2 3" xfId="21703" xr:uid="{7B4172E1-11F0-41EA-AA91-5030CDD30D15}"/>
    <cellStyle name="Normal 2 6 31 2 4 2 3 2" xfId="42071" xr:uid="{3D472085-E22E-4A13-A80A-EE8FE33A9030}"/>
    <cellStyle name="Normal 2 6 31 2 4 2 4" xfId="28492" xr:uid="{24EE248B-0A61-4149-A36D-82FE18F04DF2}"/>
    <cellStyle name="Normal 2 6 31 2 4 2 5" xfId="48860" xr:uid="{64349774-6813-4396-B81D-EE19B0A013A1}"/>
    <cellStyle name="Normal 2 6 31 2 4 3" xfId="12068" xr:uid="{5F263503-C5A1-429E-95BD-7424A9CAF75E}"/>
    <cellStyle name="Normal 2 6 31 2 4 3 2" xfId="32436" xr:uid="{C4B7D27D-AF3E-4DAC-9423-4643694E6A04}"/>
    <cellStyle name="Normal 2 6 31 2 4 4" xfId="18855" xr:uid="{2889B33E-7CDF-43F4-B99B-0A89BACBFAD1}"/>
    <cellStyle name="Normal 2 6 31 2 4 4 2" xfId="39223" xr:uid="{180ED688-6953-46C6-BF2D-13002ADABB42}"/>
    <cellStyle name="Normal 2 6 31 2 4 5" xfId="25644" xr:uid="{5FDA17E5-A5E1-4373-BF08-D795C1240B13}"/>
    <cellStyle name="Normal 2 6 31 2 4 6" xfId="46012" xr:uid="{3E7538AF-2E45-4531-994E-3EA7B16CA419}"/>
    <cellStyle name="Normal 2 6 31 2 5" xfId="5562" xr:uid="{3F1BE296-EE9C-463B-BB56-80D07216BB6C}"/>
    <cellStyle name="Normal 2 6 31 2 5 2" xfId="14204" xr:uid="{092EA653-1ECD-4AA7-8039-4786E2D13930}"/>
    <cellStyle name="Normal 2 6 31 2 5 2 2" xfId="34572" xr:uid="{4B4DB6B3-9580-4FB9-891B-38AADDCD13E0}"/>
    <cellStyle name="Normal 2 6 31 2 5 3" xfId="20991" xr:uid="{DE808446-0C0F-4B42-A9F4-2697A2D24913}"/>
    <cellStyle name="Normal 2 6 31 2 5 3 2" xfId="41359" xr:uid="{C02D4B74-78CC-4560-901B-6F2A579B2BA6}"/>
    <cellStyle name="Normal 2 6 31 2 5 4" xfId="27780" xr:uid="{3DFC8784-2F39-4A1E-9543-4D119E0C9E96}"/>
    <cellStyle name="Normal 2 6 31 2 5 5" xfId="48148" xr:uid="{D588252B-F93F-4A86-8E51-402EEF5CC47C}"/>
    <cellStyle name="Normal 2 6 31 2 6" xfId="2641" xr:uid="{E4AE4B99-6FB4-4243-96B8-E0FEDCB1F40F}"/>
    <cellStyle name="Normal 2 6 31 2 6 2" xfId="11356" xr:uid="{ADA3ACFD-FE04-4D3B-8A63-2459FA28DE2C}"/>
    <cellStyle name="Normal 2 6 31 2 6 2 2" xfId="31724" xr:uid="{23AEB8DE-2D4C-494D-9F3A-E04672FAF994}"/>
    <cellStyle name="Normal 2 6 31 2 6 3" xfId="18143" xr:uid="{E54760AD-78A1-4A03-B284-803A0B4568B1}"/>
    <cellStyle name="Normal 2 6 31 2 6 3 2" xfId="38511" xr:uid="{4017559C-3A7C-4E3D-ABBE-5B30B6BA0548}"/>
    <cellStyle name="Normal 2 6 31 2 6 4" xfId="24932" xr:uid="{755BABA7-FCA4-4B00-94BF-3F46FFC02AB1}"/>
    <cellStyle name="Normal 2 6 31 2 6 5" xfId="45300" xr:uid="{05603EA4-570C-4E72-B355-E3E174DFF2F1}"/>
    <cellStyle name="Normal 2 6 31 2 7" xfId="10520" xr:uid="{59A26C8F-99C6-4395-953D-80190D0D8D7C}"/>
    <cellStyle name="Normal 2 6 31 2 7 2" xfId="30888" xr:uid="{89EDF21C-C6E1-4064-9FC3-8AFAB7F38616}"/>
    <cellStyle name="Normal 2 6 31 2 8" xfId="17307" xr:uid="{CB1EEE19-6BCB-484E-95B5-4D0AC99C1D20}"/>
    <cellStyle name="Normal 2 6 31 2 8 2" xfId="37675" xr:uid="{B3C1CD42-76DD-4C5E-BD34-DBA979174FA9}"/>
    <cellStyle name="Normal 2 6 31 2 9" xfId="24096" xr:uid="{25B739F2-3318-49AF-B932-7488D10D117B}"/>
    <cellStyle name="Normal 2 6 31 2_Exec Drivers" xfId="8577" xr:uid="{6A6E2C37-9B42-4911-B927-0BEA4F9A23EE}"/>
    <cellStyle name="Normal 2 6 31 3" xfId="3756" xr:uid="{D3062100-EAE1-4138-B193-A54975F70F61}"/>
    <cellStyle name="Normal 2 6 31 3 2" xfId="6640" xr:uid="{184F0784-BBB3-4D34-9236-B1E749B17CD8}"/>
    <cellStyle name="Normal 2 6 31 3 2 2" xfId="15282" xr:uid="{693EC706-7821-470C-8B83-47E5D961A2B4}"/>
    <cellStyle name="Normal 2 6 31 3 2 2 2" xfId="35650" xr:uid="{F986C2F6-3D3C-4A48-BB93-38D7307D77E0}"/>
    <cellStyle name="Normal 2 6 31 3 2 3" xfId="22069" xr:uid="{C1896207-5EEA-4B88-BE51-1FDD9A8BAE78}"/>
    <cellStyle name="Normal 2 6 31 3 2 3 2" xfId="42437" xr:uid="{3F029FB2-700E-41D0-9935-2CB70411A89A}"/>
    <cellStyle name="Normal 2 6 31 3 2 4" xfId="28858" xr:uid="{BCF32557-6FB6-4D16-B6D5-9A9E1F7B2968}"/>
    <cellStyle name="Normal 2 6 31 3 2 5" xfId="49226" xr:uid="{AED46DFC-4CC6-4247-90D2-079FC67014E7}"/>
    <cellStyle name="Normal 2 6 31 3 3" xfId="12434" xr:uid="{CA4AFD4C-1181-4E48-BF98-39D358741A5A}"/>
    <cellStyle name="Normal 2 6 31 3 3 2" xfId="32802" xr:uid="{4A36D923-D309-45D5-9C73-7039386AA990}"/>
    <cellStyle name="Normal 2 6 31 3 4" xfId="19221" xr:uid="{A5B11508-8913-4C04-9FF9-AA05A29CD829}"/>
    <cellStyle name="Normal 2 6 31 3 4 2" xfId="39589" xr:uid="{03EEF870-C255-47CB-A234-D39B42DA593B}"/>
    <cellStyle name="Normal 2 6 31 3 5" xfId="26010" xr:uid="{437337FE-4EC1-4556-A6B9-BB4D2A9ACB2C}"/>
    <cellStyle name="Normal 2 6 31 3 6" xfId="46378" xr:uid="{99A5D179-DDCC-4D21-AB2A-531F68553A15}"/>
    <cellStyle name="Normal 2 6 31 3_Exec Drivers" xfId="8816" xr:uid="{299F5569-B014-472B-BA4E-819BC40B3544}"/>
    <cellStyle name="Normal 2 6 31 4" xfId="4504" xr:uid="{B9D31CA3-6633-46A2-BD57-5462481C714C}"/>
    <cellStyle name="Normal 2 6 31 4 2" xfId="7352" xr:uid="{4457ED79-A9C6-45D9-BD09-A70EBFC34798}"/>
    <cellStyle name="Normal 2 6 31 4 2 2" xfId="15994" xr:uid="{21D94748-07FA-4DFE-BE88-1C3FA99D3247}"/>
    <cellStyle name="Normal 2 6 31 4 2 2 2" xfId="36362" xr:uid="{2F2503E6-1BC4-4205-8A6F-4CBCC35C4404}"/>
    <cellStyle name="Normal 2 6 31 4 2 3" xfId="22781" xr:uid="{2523C6C5-862E-4855-B1E8-ABBB9086FFA0}"/>
    <cellStyle name="Normal 2 6 31 4 2 3 2" xfId="43149" xr:uid="{D1D0F10F-4F0E-4B86-809B-C748D3C613D4}"/>
    <cellStyle name="Normal 2 6 31 4 2 4" xfId="29570" xr:uid="{528E6E01-C0F4-4DBD-B4A9-B901FF8B308C}"/>
    <cellStyle name="Normal 2 6 31 4 2 5" xfId="49938" xr:uid="{409605D6-D45A-4F2C-B5FB-11DD30D4BCBC}"/>
    <cellStyle name="Normal 2 6 31 4 3" xfId="13146" xr:uid="{7F9A80D6-D541-4349-916D-08265B94A1E8}"/>
    <cellStyle name="Normal 2 6 31 4 3 2" xfId="33514" xr:uid="{1F898ED0-AF80-4AEC-AF05-0C84DE6CF7CC}"/>
    <cellStyle name="Normal 2 6 31 4 4" xfId="19933" xr:uid="{E2029E6F-E5B0-4016-A924-50B899A8FB7E}"/>
    <cellStyle name="Normal 2 6 31 4 4 2" xfId="40301" xr:uid="{FC1799E6-BE69-40E2-A2A4-0641046D3258}"/>
    <cellStyle name="Normal 2 6 31 4 5" xfId="26722" xr:uid="{80F2ABFF-9F7F-4C94-9203-23807FC45F32}"/>
    <cellStyle name="Normal 2 6 31 4 6" xfId="47090" xr:uid="{8C38242F-4C80-4539-A9C3-9AD6AD26F6B8}"/>
    <cellStyle name="Normal 2 6 31 5" xfId="3008" xr:uid="{3694B0E2-0F6F-4699-98AF-1BBFCE278C20}"/>
    <cellStyle name="Normal 2 6 31 5 2" xfId="5928" xr:uid="{AB6633B7-EE35-410B-B276-8681ABD505D0}"/>
    <cellStyle name="Normal 2 6 31 5 2 2" xfId="14570" xr:uid="{DE1E704E-5812-4D8A-9B30-E388EEC011EF}"/>
    <cellStyle name="Normal 2 6 31 5 2 2 2" xfId="34938" xr:uid="{CFD5CEB3-B33F-4DF8-92F8-08C9BC94358F}"/>
    <cellStyle name="Normal 2 6 31 5 2 3" xfId="21357" xr:uid="{168FE711-D388-4473-8EF2-13FDD235EE84}"/>
    <cellStyle name="Normal 2 6 31 5 2 3 2" xfId="41725" xr:uid="{AACDC462-51A1-4B94-AF9A-C91550532B6E}"/>
    <cellStyle name="Normal 2 6 31 5 2 4" xfId="28146" xr:uid="{4A4BC9A2-1B18-4D80-9F7C-3D229A3C7427}"/>
    <cellStyle name="Normal 2 6 31 5 2 5" xfId="48514" xr:uid="{D1F16E23-A605-41C3-884A-2569658CF13F}"/>
    <cellStyle name="Normal 2 6 31 5 3" xfId="11722" xr:uid="{E0E3E4B2-E976-43B7-B442-297DC18A0F74}"/>
    <cellStyle name="Normal 2 6 31 5 3 2" xfId="32090" xr:uid="{CF634571-3D9F-4FD1-9253-DA8D83519A92}"/>
    <cellStyle name="Normal 2 6 31 5 4" xfId="18509" xr:uid="{8A0E2104-C984-42A5-A095-FFB8D36808F0}"/>
    <cellStyle name="Normal 2 6 31 5 4 2" xfId="38877" xr:uid="{875C100A-2800-4072-983D-E432663EC7F2}"/>
    <cellStyle name="Normal 2 6 31 5 5" xfId="25298" xr:uid="{4343C6DA-32FA-4D24-A35F-D356913C176C}"/>
    <cellStyle name="Normal 2 6 31 5 6" xfId="45666" xr:uid="{87191354-685D-43B3-B866-49C23BEF5D9D}"/>
    <cellStyle name="Normal 2 6 31 6" xfId="5216" xr:uid="{1421A7C0-0A5D-4E4A-BDC0-6517BD25AAE6}"/>
    <cellStyle name="Normal 2 6 31 6 2" xfId="13858" xr:uid="{BEEFA0D5-0EAC-42CB-B8E3-5477AE4431BD}"/>
    <cellStyle name="Normal 2 6 31 6 2 2" xfId="34226" xr:uid="{C837FA18-26BE-47AA-BF11-DA3907FE9BC7}"/>
    <cellStyle name="Normal 2 6 31 6 3" xfId="20645" xr:uid="{02204C03-5667-4D42-AE1C-F8CDBE081977}"/>
    <cellStyle name="Normal 2 6 31 6 3 2" xfId="41013" xr:uid="{799BF98E-CC80-4E6D-8A53-3D87D3CDA56A}"/>
    <cellStyle name="Normal 2 6 31 6 4" xfId="27434" xr:uid="{FD2128D3-8326-4CEA-876E-34F978A14009}"/>
    <cellStyle name="Normal 2 6 31 6 5" xfId="47802" xr:uid="{AE3C468C-39EF-4732-9713-8B16D5D4E21D}"/>
    <cellStyle name="Normal 2 6 31 7" xfId="2158" xr:uid="{8B115FD5-3049-4FD1-827E-4B96F6F11152}"/>
    <cellStyle name="Normal 2 6 31 7 2" xfId="11010" xr:uid="{DE0723F7-EA13-4DE5-B0CA-D4966E8BB442}"/>
    <cellStyle name="Normal 2 6 31 7 2 2" xfId="31378" xr:uid="{9DB29670-3E1C-499D-9B15-F520E2328AB9}"/>
    <cellStyle name="Normal 2 6 31 7 3" xfId="17797" xr:uid="{4C85CE64-433A-47F2-92E9-BDB4F0543777}"/>
    <cellStyle name="Normal 2 6 31 7 3 2" xfId="38165" xr:uid="{FD110963-CFC0-469F-A7C0-7CA5989E557D}"/>
    <cellStyle name="Normal 2 6 31 7 4" xfId="24586" xr:uid="{CBB6E51E-75BF-41B8-83B8-E16113433357}"/>
    <cellStyle name="Normal 2 6 31 7 5" xfId="44954" xr:uid="{BD4F60F4-872F-41E9-B65B-699FD8695B65}"/>
    <cellStyle name="Normal 2 6 31 8" xfId="9936" xr:uid="{158F340C-205A-4209-B89B-D89BE0378979}"/>
    <cellStyle name="Normal 2 6 31 8 2" xfId="30304" xr:uid="{6B6878AB-9D3F-4A7F-864B-12C93E83721E}"/>
    <cellStyle name="Normal 2 6 31 9" xfId="16724" xr:uid="{D5496CFC-A62B-47B5-835D-D1DEFD009916}"/>
    <cellStyle name="Normal 2 6 31 9 2" xfId="37092" xr:uid="{718CD1F0-EE88-4636-AE37-5694D56BBF12}"/>
    <cellStyle name="Normal 2 6 31_Exec Drivers" xfId="9407" xr:uid="{D9688954-B9FA-4D68-BF2F-FE40A5F1A259}"/>
    <cellStyle name="Normal 2 6 32" xfId="444" xr:uid="{65EA996B-C868-416F-8D99-AAE1B158918B}"/>
    <cellStyle name="Normal 2 6 32 10" xfId="23521" xr:uid="{D054A871-BCF0-4E77-A215-5E895A099FF7}"/>
    <cellStyle name="Normal 2 6 32 11" xfId="43889" xr:uid="{DC6ADE56-BB6F-4672-AE16-9102910A8FD0}"/>
    <cellStyle name="Normal 2 6 32 2" xfId="1612" xr:uid="{C33CEC19-305A-4ABF-B6CE-0795FB78A3AD}"/>
    <cellStyle name="Normal 2 6 32 2 10" xfId="44472" xr:uid="{BF93F124-A849-4E52-B07D-AF16D7E3BD5B}"/>
    <cellStyle name="Normal 2 6 32 2 2" xfId="4146" xr:uid="{617B318F-506F-4DEF-936E-99C1CBF72D14}"/>
    <cellStyle name="Normal 2 6 32 2 2 2" xfId="6994" xr:uid="{5A523522-224D-40FA-B6C8-3DFA83E086E0}"/>
    <cellStyle name="Normal 2 6 32 2 2 2 2" xfId="15636" xr:uid="{CC3DD67F-6D43-41C6-A8FF-1D312B36AEE6}"/>
    <cellStyle name="Normal 2 6 32 2 2 2 2 2" xfId="36004" xr:uid="{6FCDC72B-74FC-41E0-AA88-C737A1FC89AF}"/>
    <cellStyle name="Normal 2 6 32 2 2 2 3" xfId="22423" xr:uid="{C07799ED-F7E8-457F-9CDB-0E292DF5A6E4}"/>
    <cellStyle name="Normal 2 6 32 2 2 2 3 2" xfId="42791" xr:uid="{CD56C3F1-38EC-46EC-8606-0AC5000BE1C2}"/>
    <cellStyle name="Normal 2 6 32 2 2 2 4" xfId="29212" xr:uid="{1B6F99CB-5EAE-4BE1-878C-ABB2BF0B0003}"/>
    <cellStyle name="Normal 2 6 32 2 2 2 5" xfId="49580" xr:uid="{FB88D2F1-F626-45EC-9D43-75457C179A5A}"/>
    <cellStyle name="Normal 2 6 32 2 2 3" xfId="12788" xr:uid="{8D95216F-D66A-4FD1-B5D5-370FDB2C4FBA}"/>
    <cellStyle name="Normal 2 6 32 2 2 3 2" xfId="33156" xr:uid="{A4705102-53EC-4C87-9F28-1B17092BC0FB}"/>
    <cellStyle name="Normal 2 6 32 2 2 4" xfId="19575" xr:uid="{7B667338-5E95-4A62-BDAC-80D0AD5482EA}"/>
    <cellStyle name="Normal 2 6 32 2 2 4 2" xfId="39943" xr:uid="{39F41761-071A-49B8-A3E7-4761BA0C29D6}"/>
    <cellStyle name="Normal 2 6 32 2 2 5" xfId="26364" xr:uid="{45DF4D60-5A47-4097-A694-FA371B8CEF0C}"/>
    <cellStyle name="Normal 2 6 32 2 2 6" xfId="46732" xr:uid="{C9BC10F9-F439-490E-8047-23B92861FDCD}"/>
    <cellStyle name="Normal 2 6 32 2 2_Exec Drivers" xfId="9489" xr:uid="{3EF7EEFE-DD7A-4B17-B013-215BFDBDAC98}"/>
    <cellStyle name="Normal 2 6 32 2 3" xfId="4858" xr:uid="{2C7DD59E-9B24-4B6B-9E18-FD2C22441DD1}"/>
    <cellStyle name="Normal 2 6 32 2 3 2" xfId="7706" xr:uid="{551F5293-6BA0-452C-B633-F9142075D3D6}"/>
    <cellStyle name="Normal 2 6 32 2 3 2 2" xfId="16348" xr:uid="{D05CCF3C-C26F-43AA-925B-D7F9D39D71F8}"/>
    <cellStyle name="Normal 2 6 32 2 3 2 2 2" xfId="36716" xr:uid="{7C6657F0-6CA6-4117-A49A-B7B11816745F}"/>
    <cellStyle name="Normal 2 6 32 2 3 2 3" xfId="23135" xr:uid="{1FFDC201-8054-45E5-9366-1BC69A1E75E4}"/>
    <cellStyle name="Normal 2 6 32 2 3 2 3 2" xfId="43503" xr:uid="{E946040B-3360-40BA-BD8A-698537C61E01}"/>
    <cellStyle name="Normal 2 6 32 2 3 2 4" xfId="29924" xr:uid="{328FC40D-ED2F-4ED5-BBB4-17C55F60409A}"/>
    <cellStyle name="Normal 2 6 32 2 3 2 5" xfId="50292" xr:uid="{3FE7CD21-40B7-4697-8B3A-B58ACC3FE43B}"/>
    <cellStyle name="Normal 2 6 32 2 3 3" xfId="13500" xr:uid="{C95813CC-766C-4EFD-B61B-D50844E032CD}"/>
    <cellStyle name="Normal 2 6 32 2 3 3 2" xfId="33868" xr:uid="{24DF56E4-DFA7-43DD-BD28-CE7AAA996B52}"/>
    <cellStyle name="Normal 2 6 32 2 3 4" xfId="20287" xr:uid="{4F597AE0-DBB5-4F2E-AB5D-49DAE50ED5E7}"/>
    <cellStyle name="Normal 2 6 32 2 3 4 2" xfId="40655" xr:uid="{417C6597-A78D-40D1-8232-AEE3E9156EB9}"/>
    <cellStyle name="Normal 2 6 32 2 3 5" xfId="27076" xr:uid="{B759A99C-4195-4EC5-B2FC-A3FEF3D8D2F1}"/>
    <cellStyle name="Normal 2 6 32 2 3 6" xfId="47444" xr:uid="{96658549-3333-4D55-9388-F698BFFC03DC}"/>
    <cellStyle name="Normal 2 6 32 2 4" xfId="3398" xr:uid="{683DA66B-AF32-4176-A532-3D5610A49248}"/>
    <cellStyle name="Normal 2 6 32 2 4 2" xfId="6282" xr:uid="{E8FB18D7-1C83-4126-87BD-F0FA15EA6793}"/>
    <cellStyle name="Normal 2 6 32 2 4 2 2" xfId="14924" xr:uid="{4845942B-56AE-475D-ACA2-1CD3F53F9404}"/>
    <cellStyle name="Normal 2 6 32 2 4 2 2 2" xfId="35292" xr:uid="{EF4C815B-00F3-4FD0-8263-44E653A040B9}"/>
    <cellStyle name="Normal 2 6 32 2 4 2 3" xfId="21711" xr:uid="{0E960505-AFE0-4FF9-AC48-B1B38C499300}"/>
    <cellStyle name="Normal 2 6 32 2 4 2 3 2" xfId="42079" xr:uid="{7FC43F83-336E-49CB-89B7-27FB6FB9F1D8}"/>
    <cellStyle name="Normal 2 6 32 2 4 2 4" xfId="28500" xr:uid="{C5CAC069-0452-4405-9DB3-6A0F3067D068}"/>
    <cellStyle name="Normal 2 6 32 2 4 2 5" xfId="48868" xr:uid="{EC70308E-3F39-4DD4-A325-BD6517173515}"/>
    <cellStyle name="Normal 2 6 32 2 4 3" xfId="12076" xr:uid="{036B72C3-FD6D-4EEA-878E-33BF48B1635C}"/>
    <cellStyle name="Normal 2 6 32 2 4 3 2" xfId="32444" xr:uid="{7175396A-9D25-4069-9B00-C42F927290E1}"/>
    <cellStyle name="Normal 2 6 32 2 4 4" xfId="18863" xr:uid="{798BF3E9-3AC4-4A02-906F-FAD6CCFD31EE}"/>
    <cellStyle name="Normal 2 6 32 2 4 4 2" xfId="39231" xr:uid="{FDC747A7-2B17-4A18-9A40-7FCF81339BD1}"/>
    <cellStyle name="Normal 2 6 32 2 4 5" xfId="25652" xr:uid="{5F47B6BC-BA1B-4690-868E-ECD78A29A55D}"/>
    <cellStyle name="Normal 2 6 32 2 4 6" xfId="46020" xr:uid="{216F1CF0-7D30-49A8-BA3F-A332DB9D1BBA}"/>
    <cellStyle name="Normal 2 6 32 2 5" xfId="5570" xr:uid="{BBE22A3E-0017-4501-B851-940FC540284B}"/>
    <cellStyle name="Normal 2 6 32 2 5 2" xfId="14212" xr:uid="{A0F0B493-7E68-426A-8BC0-246F4085BC09}"/>
    <cellStyle name="Normal 2 6 32 2 5 2 2" xfId="34580" xr:uid="{56C75190-B6A8-489F-BB0E-8BA8EA87655E}"/>
    <cellStyle name="Normal 2 6 32 2 5 3" xfId="20999" xr:uid="{9DDBB8BC-345F-4E94-9056-6B7DBA6A7122}"/>
    <cellStyle name="Normal 2 6 32 2 5 3 2" xfId="41367" xr:uid="{23ED9EBE-46CF-4CFB-A648-E7A575CDFF02}"/>
    <cellStyle name="Normal 2 6 32 2 5 4" xfId="27788" xr:uid="{18D82EDA-800B-4E4C-9606-89E08F1C6E92}"/>
    <cellStyle name="Normal 2 6 32 2 5 5" xfId="48156" xr:uid="{CF3BD508-BF97-42FE-B78F-20205D880997}"/>
    <cellStyle name="Normal 2 6 32 2 6" xfId="2649" xr:uid="{BC1B727D-76EF-4D9F-91CC-5874EE6F9D85}"/>
    <cellStyle name="Normal 2 6 32 2 6 2" xfId="11364" xr:uid="{6D4D4B1D-A3A5-4C38-A1ED-D790AD2494BE}"/>
    <cellStyle name="Normal 2 6 32 2 6 2 2" xfId="31732" xr:uid="{2474CB6D-207C-47EE-BD30-A0D0FED33F95}"/>
    <cellStyle name="Normal 2 6 32 2 6 3" xfId="18151" xr:uid="{006A211F-43DC-40FE-B7AB-007B4B67760B}"/>
    <cellStyle name="Normal 2 6 32 2 6 3 2" xfId="38519" xr:uid="{00B3A935-0501-43DC-8E03-3133048A95AC}"/>
    <cellStyle name="Normal 2 6 32 2 6 4" xfId="24940" xr:uid="{F84A2834-F34E-44BF-804C-9116053F1C36}"/>
    <cellStyle name="Normal 2 6 32 2 6 5" xfId="45308" xr:uid="{BDD0E9B3-1E63-4CAE-9D77-D4E748448A7D}"/>
    <cellStyle name="Normal 2 6 32 2 7" xfId="10528" xr:uid="{A28372DC-B0C9-4B00-AEAF-6BDC3CBD8EAD}"/>
    <cellStyle name="Normal 2 6 32 2 7 2" xfId="30896" xr:uid="{A3056637-45B3-41B2-AD33-BCEEEC817738}"/>
    <cellStyle name="Normal 2 6 32 2 8" xfId="17315" xr:uid="{F9EAF46C-E25A-48C4-B751-3BC813564EC6}"/>
    <cellStyle name="Normal 2 6 32 2 8 2" xfId="37683" xr:uid="{3BEE946B-DBEA-4326-A454-8DF67F9A8EEC}"/>
    <cellStyle name="Normal 2 6 32 2 9" xfId="24104" xr:uid="{F6E67609-23D1-4D0D-ADE0-FFFF03CD6F8F}"/>
    <cellStyle name="Normal 2 6 32 2_Exec Drivers" xfId="8826" xr:uid="{0E3EA05D-EBB6-4505-AD7B-17B0F365498F}"/>
    <cellStyle name="Normal 2 6 32 3" xfId="3757" xr:uid="{8AD38EF3-79C7-47DE-B3DF-2EC504EA411A}"/>
    <cellStyle name="Normal 2 6 32 3 2" xfId="6641" xr:uid="{595CB586-78D1-41F1-A5DB-6515030F23AA}"/>
    <cellStyle name="Normal 2 6 32 3 2 2" xfId="15283" xr:uid="{62CE6A83-EA86-443F-9E9E-836BA6942DBB}"/>
    <cellStyle name="Normal 2 6 32 3 2 2 2" xfId="35651" xr:uid="{89EAC7F3-E68A-4B58-915F-191BA4F708B1}"/>
    <cellStyle name="Normal 2 6 32 3 2 3" xfId="22070" xr:uid="{AE682BCD-F3D4-434C-B856-5D02EC905BF3}"/>
    <cellStyle name="Normal 2 6 32 3 2 3 2" xfId="42438" xr:uid="{52A84E88-75F4-4981-94C0-B1A21D0AB27B}"/>
    <cellStyle name="Normal 2 6 32 3 2 4" xfId="28859" xr:uid="{A3149F3D-9760-4E02-A921-90FD4C3D92A0}"/>
    <cellStyle name="Normal 2 6 32 3 2 5" xfId="49227" xr:uid="{36473609-EDB0-47CB-A20F-533A0A093130}"/>
    <cellStyle name="Normal 2 6 32 3 3" xfId="12435" xr:uid="{E01B33FB-CEBC-4028-B439-2D78CE92DF32}"/>
    <cellStyle name="Normal 2 6 32 3 3 2" xfId="32803" xr:uid="{0EA7FD31-892A-427D-B718-D7EFD35BF72E}"/>
    <cellStyle name="Normal 2 6 32 3 4" xfId="19222" xr:uid="{351B3081-3FF5-4DC9-AFEE-F0AC9245BA9B}"/>
    <cellStyle name="Normal 2 6 32 3 4 2" xfId="39590" xr:uid="{0638DD47-5E70-4B54-AE70-8FFF6AE4EB1E}"/>
    <cellStyle name="Normal 2 6 32 3 5" xfId="26011" xr:uid="{70258F25-EBCC-42F3-87E3-93C0962633B3}"/>
    <cellStyle name="Normal 2 6 32 3 6" xfId="46379" xr:uid="{12E11113-893C-4131-8F8D-5154232D1108}"/>
    <cellStyle name="Normal 2 6 32 3_Exec Drivers" xfId="9480" xr:uid="{36EFABD8-ECE9-48F2-8760-0844FF6B9DE2}"/>
    <cellStyle name="Normal 2 6 32 4" xfId="4505" xr:uid="{CC7FC066-9D25-43C5-A885-860E90F92B05}"/>
    <cellStyle name="Normal 2 6 32 4 2" xfId="7353" xr:uid="{20DCD642-A527-4DEE-BC1F-1A1FE4769FC1}"/>
    <cellStyle name="Normal 2 6 32 4 2 2" xfId="15995" xr:uid="{71A7C06D-0DE5-4385-B745-DFDDA4ACB27D}"/>
    <cellStyle name="Normal 2 6 32 4 2 2 2" xfId="36363" xr:uid="{7949B901-6A03-4890-8DC8-2CEBA3D25B90}"/>
    <cellStyle name="Normal 2 6 32 4 2 3" xfId="22782" xr:uid="{B16DB5DA-DEF4-47F9-89F3-1A4CA03647B4}"/>
    <cellStyle name="Normal 2 6 32 4 2 3 2" xfId="43150" xr:uid="{FDC37D3F-B17D-422F-9D69-AF97D01BA875}"/>
    <cellStyle name="Normal 2 6 32 4 2 4" xfId="29571" xr:uid="{137D35A7-63AE-42E2-807B-7EDCF10DBDF4}"/>
    <cellStyle name="Normal 2 6 32 4 2 5" xfId="49939" xr:uid="{1125E935-DBC5-4533-85ED-58AE2CBB537C}"/>
    <cellStyle name="Normal 2 6 32 4 3" xfId="13147" xr:uid="{4F96836E-AA45-490E-9AA3-D9F65F088805}"/>
    <cellStyle name="Normal 2 6 32 4 3 2" xfId="33515" xr:uid="{25DFB502-8451-4EC2-BD8B-88AF355DAB4C}"/>
    <cellStyle name="Normal 2 6 32 4 4" xfId="19934" xr:uid="{BA678562-C2AB-4927-8890-C43C4703CDC9}"/>
    <cellStyle name="Normal 2 6 32 4 4 2" xfId="40302" xr:uid="{5F5024C2-A3A8-4F3E-9D7D-7FF1384C8483}"/>
    <cellStyle name="Normal 2 6 32 4 5" xfId="26723" xr:uid="{2B43B229-A236-40A6-B1BB-C8959AB20A6B}"/>
    <cellStyle name="Normal 2 6 32 4 6" xfId="47091" xr:uid="{45077253-8009-40D9-8EED-3123B5A82EEE}"/>
    <cellStyle name="Normal 2 6 32 5" xfId="3009" xr:uid="{6E1290FB-AF62-425F-B8A8-A0A5D9665E16}"/>
    <cellStyle name="Normal 2 6 32 5 2" xfId="5929" xr:uid="{564A4C49-CD74-413A-BB0C-4F397221D63A}"/>
    <cellStyle name="Normal 2 6 32 5 2 2" xfId="14571" xr:uid="{0D19D9B3-7EB4-46F0-AF91-368418B33525}"/>
    <cellStyle name="Normal 2 6 32 5 2 2 2" xfId="34939" xr:uid="{0AF3437A-F9FA-4BE9-AC1A-7EDBD5DB4C15}"/>
    <cellStyle name="Normal 2 6 32 5 2 3" xfId="21358" xr:uid="{A5EBA18B-A851-42CC-A7DA-6910C5854B8D}"/>
    <cellStyle name="Normal 2 6 32 5 2 3 2" xfId="41726" xr:uid="{3AD9B3A5-7EA9-4466-A30B-26D19E04CF0A}"/>
    <cellStyle name="Normal 2 6 32 5 2 4" xfId="28147" xr:uid="{4971E787-B531-4A26-8AF5-DBF13E7B8D5E}"/>
    <cellStyle name="Normal 2 6 32 5 2 5" xfId="48515" xr:uid="{0D41B93F-5EA0-43E1-8005-6EBA595A3236}"/>
    <cellStyle name="Normal 2 6 32 5 3" xfId="11723" xr:uid="{47CA8B3F-E26F-4CAA-BA57-28C701EFDFF5}"/>
    <cellStyle name="Normal 2 6 32 5 3 2" xfId="32091" xr:uid="{A530560D-A697-4DB6-B432-6ED1A1101E92}"/>
    <cellStyle name="Normal 2 6 32 5 4" xfId="18510" xr:uid="{CD41D115-8F76-4C97-BCC5-ABDD0D72B713}"/>
    <cellStyle name="Normal 2 6 32 5 4 2" xfId="38878" xr:uid="{CF69EFD8-DD84-4C9D-916F-F7957AF60B6C}"/>
    <cellStyle name="Normal 2 6 32 5 5" xfId="25299" xr:uid="{B9DBA0FE-142E-4A89-88E1-4151EEE93FAC}"/>
    <cellStyle name="Normal 2 6 32 5 6" xfId="45667" xr:uid="{42BEF093-32DF-4FD2-A2B4-97EC06425DF5}"/>
    <cellStyle name="Normal 2 6 32 6" xfId="5217" xr:uid="{C4642653-9250-445B-BB5B-AE181EC77012}"/>
    <cellStyle name="Normal 2 6 32 6 2" xfId="13859" xr:uid="{D4131567-9AB4-4512-B705-9059F897C010}"/>
    <cellStyle name="Normal 2 6 32 6 2 2" xfId="34227" xr:uid="{AAEF6CDC-7CF8-41CA-9EDD-DA372F22E6F5}"/>
    <cellStyle name="Normal 2 6 32 6 3" xfId="20646" xr:uid="{48135F06-60CE-4289-874A-07F20399118E}"/>
    <cellStyle name="Normal 2 6 32 6 3 2" xfId="41014" xr:uid="{163C00F5-77FF-4F80-BE3A-E7AEB548F757}"/>
    <cellStyle name="Normal 2 6 32 6 4" xfId="27435" xr:uid="{C62292C0-7810-4ACF-8653-D953813BECF7}"/>
    <cellStyle name="Normal 2 6 32 6 5" xfId="47803" xr:uid="{64685C71-9049-41AA-9218-F60310C745AE}"/>
    <cellStyle name="Normal 2 6 32 7" xfId="2159" xr:uid="{E180E877-A2F5-4C97-9776-45CC53C79C3E}"/>
    <cellStyle name="Normal 2 6 32 7 2" xfId="11011" xr:uid="{D09850F0-D990-4976-8D43-C4486C8B5648}"/>
    <cellStyle name="Normal 2 6 32 7 2 2" xfId="31379" xr:uid="{180A6624-B2E9-4784-9D09-87DBEC6A8525}"/>
    <cellStyle name="Normal 2 6 32 7 3" xfId="17798" xr:uid="{A81BA934-312F-4D1D-ADBF-087905F06D4B}"/>
    <cellStyle name="Normal 2 6 32 7 3 2" xfId="38166" xr:uid="{70C43BF7-CA17-4710-A9C8-3B933A56E702}"/>
    <cellStyle name="Normal 2 6 32 7 4" xfId="24587" xr:uid="{99715D31-4630-4B04-B5AF-5E8E19FE118B}"/>
    <cellStyle name="Normal 2 6 32 7 5" xfId="44955" xr:uid="{E2376393-49E1-4977-9429-A2F9B12881FF}"/>
    <cellStyle name="Normal 2 6 32 8" xfId="9944" xr:uid="{92451657-1706-4AD0-A7B3-CF4D74D336AE}"/>
    <cellStyle name="Normal 2 6 32 8 2" xfId="30312" xr:uid="{4A7EFFCA-0BC2-48DA-A81C-92409B3803AB}"/>
    <cellStyle name="Normal 2 6 32 9" xfId="16732" xr:uid="{0EBF2C6F-1059-40B5-B9CD-F75AA5652083}"/>
    <cellStyle name="Normal 2 6 32 9 2" xfId="37100" xr:uid="{AA176D53-7033-43E0-81E0-80D9E2DE9FA8}"/>
    <cellStyle name="Normal 2 6 32_Exec Drivers" xfId="9414" xr:uid="{5211F3DE-E76C-4BC5-836B-ECE39A8AA3B7}"/>
    <cellStyle name="Normal 2 6 33" xfId="492" xr:uid="{8B1C5955-CF3F-4CBD-B68F-332EF3AFC4EC}"/>
    <cellStyle name="Normal 2 6 33 10" xfId="23545" xr:uid="{93D27F46-C840-4568-8727-0D22DBC57716}"/>
    <cellStyle name="Normal 2 6 33 11" xfId="43913" xr:uid="{3E9E014E-069A-4628-9795-B2910723D521}"/>
    <cellStyle name="Normal 2 6 33 2" xfId="1635" xr:uid="{9B9321B8-59C7-4522-902B-A5D76DB562EC}"/>
    <cellStyle name="Normal 2 6 33 2 10" xfId="44495" xr:uid="{0AC3188D-8E31-494B-9F40-CD739EB54076}"/>
    <cellStyle name="Normal 2 6 33 2 2" xfId="4170" xr:uid="{CA55D9E8-5630-4D66-AEA4-70D3EC2C1B2F}"/>
    <cellStyle name="Normal 2 6 33 2 2 2" xfId="7018" xr:uid="{11D2A38F-F4B7-4906-A96C-815BF350BC5E}"/>
    <cellStyle name="Normal 2 6 33 2 2 2 2" xfId="15660" xr:uid="{78D67371-CDB1-42B3-AEAF-1F630503F176}"/>
    <cellStyle name="Normal 2 6 33 2 2 2 2 2" xfId="36028" xr:uid="{779D6105-04A9-4C3C-B845-B0BD4845D1AC}"/>
    <cellStyle name="Normal 2 6 33 2 2 2 3" xfId="22447" xr:uid="{5A04F1EC-179C-45E5-9EE5-2014C4EC1E3A}"/>
    <cellStyle name="Normal 2 6 33 2 2 2 3 2" xfId="42815" xr:uid="{704A94BF-8CB6-46E0-8AB8-499B579CA151}"/>
    <cellStyle name="Normal 2 6 33 2 2 2 4" xfId="29236" xr:uid="{D86334DE-9C7C-41E0-A345-3C29E21EC11E}"/>
    <cellStyle name="Normal 2 6 33 2 2 2 5" xfId="49604" xr:uid="{76012434-84FF-4E9B-8E2E-EF092BBB2CCC}"/>
    <cellStyle name="Normal 2 6 33 2 2 3" xfId="12812" xr:uid="{45261168-D0AA-4744-8DE7-8B570548934F}"/>
    <cellStyle name="Normal 2 6 33 2 2 3 2" xfId="33180" xr:uid="{1D400062-5D17-459E-A6CA-09E6D0D6505C}"/>
    <cellStyle name="Normal 2 6 33 2 2 4" xfId="19599" xr:uid="{A868740E-117C-4251-8D95-8F1EB74BA6BF}"/>
    <cellStyle name="Normal 2 6 33 2 2 4 2" xfId="39967" xr:uid="{37198B01-E919-4443-B7C9-B496E987F0E7}"/>
    <cellStyle name="Normal 2 6 33 2 2 5" xfId="26388" xr:uid="{E65D8DB9-F396-4FFE-B0DB-E66C8E62307B}"/>
    <cellStyle name="Normal 2 6 33 2 2 6" xfId="46756" xr:uid="{B0BA9C3A-F746-4E5E-B748-3BDFD6C9DE13}"/>
    <cellStyle name="Normal 2 6 33 2 2_Exec Drivers" xfId="8337" xr:uid="{2719CD35-4556-4C33-BCE2-FA088B088707}"/>
    <cellStyle name="Normal 2 6 33 2 3" xfId="4882" xr:uid="{7DE65461-A493-437B-815C-0823D15F5FFC}"/>
    <cellStyle name="Normal 2 6 33 2 3 2" xfId="7730" xr:uid="{7D3EDC29-A9E8-48A8-9E4B-0C180EF37135}"/>
    <cellStyle name="Normal 2 6 33 2 3 2 2" xfId="16372" xr:uid="{E806198B-020F-48B9-8EBF-3E8E4ABF8D85}"/>
    <cellStyle name="Normal 2 6 33 2 3 2 2 2" xfId="36740" xr:uid="{7C9314F5-B631-447C-AD40-8B645AF4F4BB}"/>
    <cellStyle name="Normal 2 6 33 2 3 2 3" xfId="23159" xr:uid="{7927A232-FA71-4007-B0EE-5BB8E9B29A80}"/>
    <cellStyle name="Normal 2 6 33 2 3 2 3 2" xfId="43527" xr:uid="{A499A9CA-5516-4E7B-9A7A-42A33A76F84F}"/>
    <cellStyle name="Normal 2 6 33 2 3 2 4" xfId="29948" xr:uid="{FEE28D1F-306C-418B-8C9F-3B90EA0BD3D3}"/>
    <cellStyle name="Normal 2 6 33 2 3 2 5" xfId="50316" xr:uid="{E304AEF6-4EA3-48E7-9B0E-E7EB9DF6549F}"/>
    <cellStyle name="Normal 2 6 33 2 3 3" xfId="13524" xr:uid="{92EC9A6C-ACC0-4C67-92A0-551298BE8432}"/>
    <cellStyle name="Normal 2 6 33 2 3 3 2" xfId="33892" xr:uid="{C8B46313-55E9-47ED-9E56-B114CF23A84D}"/>
    <cellStyle name="Normal 2 6 33 2 3 4" xfId="20311" xr:uid="{C0862C57-EBAA-4835-AA36-A16DCAD771ED}"/>
    <cellStyle name="Normal 2 6 33 2 3 4 2" xfId="40679" xr:uid="{F9C2D335-8D7B-46AE-A009-CD2848E6A8B9}"/>
    <cellStyle name="Normal 2 6 33 2 3 5" xfId="27100" xr:uid="{61960521-06C0-4AC6-BC9C-4E30EE0E72F5}"/>
    <cellStyle name="Normal 2 6 33 2 3 6" xfId="47468" xr:uid="{ADD0588D-7863-4935-AE7B-5346E6AF0CBE}"/>
    <cellStyle name="Normal 2 6 33 2 4" xfId="3422" xr:uid="{13E05189-590B-4251-866C-39D961D6B78C}"/>
    <cellStyle name="Normal 2 6 33 2 4 2" xfId="6306" xr:uid="{99530FD2-A8FE-461E-A2EB-77EA55B0412F}"/>
    <cellStyle name="Normal 2 6 33 2 4 2 2" xfId="14948" xr:uid="{E360D7F1-C920-43EE-9700-203F297239AA}"/>
    <cellStyle name="Normal 2 6 33 2 4 2 2 2" xfId="35316" xr:uid="{B5AFD862-FF25-43D2-9F64-A05984ECD646}"/>
    <cellStyle name="Normal 2 6 33 2 4 2 3" xfId="21735" xr:uid="{2E66EC19-5C5C-4654-AB8C-BC60F17427E2}"/>
    <cellStyle name="Normal 2 6 33 2 4 2 3 2" xfId="42103" xr:uid="{529BAFA8-A63F-4A66-8E23-24A369E7E3E6}"/>
    <cellStyle name="Normal 2 6 33 2 4 2 4" xfId="28524" xr:uid="{A18150CC-A683-4027-AB31-CCD13088ACA0}"/>
    <cellStyle name="Normal 2 6 33 2 4 2 5" xfId="48892" xr:uid="{EA8F3589-BE3E-47F2-A93B-E87B66C6F177}"/>
    <cellStyle name="Normal 2 6 33 2 4 3" xfId="12100" xr:uid="{462921FB-43D4-4BE4-8E61-0E65484F597C}"/>
    <cellStyle name="Normal 2 6 33 2 4 3 2" xfId="32468" xr:uid="{18512E50-D987-4805-870B-36F688DFBACF}"/>
    <cellStyle name="Normal 2 6 33 2 4 4" xfId="18887" xr:uid="{5935DF94-E492-4228-B02B-DD2D507F2319}"/>
    <cellStyle name="Normal 2 6 33 2 4 4 2" xfId="39255" xr:uid="{A622458D-DED2-4AA2-8EC1-1F19140F64EF}"/>
    <cellStyle name="Normal 2 6 33 2 4 5" xfId="25676" xr:uid="{4DDF4E04-5129-4D55-8F59-359BD8013F3C}"/>
    <cellStyle name="Normal 2 6 33 2 4 6" xfId="46044" xr:uid="{C327814E-92E7-4A95-AC43-FF2BBC98A28A}"/>
    <cellStyle name="Normal 2 6 33 2 5" xfId="5594" xr:uid="{70C60F0E-8139-4EDC-9AF7-89A95A82E486}"/>
    <cellStyle name="Normal 2 6 33 2 5 2" xfId="14236" xr:uid="{EE05F4EB-FB68-4AF9-8E31-A467C5C35399}"/>
    <cellStyle name="Normal 2 6 33 2 5 2 2" xfId="34604" xr:uid="{44124F79-BEA9-42F6-9E8C-85302266DB3E}"/>
    <cellStyle name="Normal 2 6 33 2 5 3" xfId="21023" xr:uid="{6D8F1BEE-C748-468A-872D-49FA7E523E30}"/>
    <cellStyle name="Normal 2 6 33 2 5 3 2" xfId="41391" xr:uid="{30046337-1B66-4392-AC46-5956B72D8471}"/>
    <cellStyle name="Normal 2 6 33 2 5 4" xfId="27812" xr:uid="{CE13509B-B7BE-4AE1-AD0E-A2F882D11C31}"/>
    <cellStyle name="Normal 2 6 33 2 5 5" xfId="48180" xr:uid="{EECCAE1E-C3D7-4E34-AAFD-1A549F054E01}"/>
    <cellStyle name="Normal 2 6 33 2 6" xfId="2673" xr:uid="{48B05EF7-74FB-4487-B197-973E66CDAA12}"/>
    <cellStyle name="Normal 2 6 33 2 6 2" xfId="11388" xr:uid="{1FDCC601-D2E2-4737-A90C-E7A60B8611C8}"/>
    <cellStyle name="Normal 2 6 33 2 6 2 2" xfId="31756" xr:uid="{072F86AA-95C0-458A-84EC-DC431EEAF289}"/>
    <cellStyle name="Normal 2 6 33 2 6 3" xfId="18175" xr:uid="{5987FE03-DD0C-4842-97CE-614B26A635A3}"/>
    <cellStyle name="Normal 2 6 33 2 6 3 2" xfId="38543" xr:uid="{3988DFD5-3499-4C68-A6EE-55C28D47E931}"/>
    <cellStyle name="Normal 2 6 33 2 6 4" xfId="24964" xr:uid="{0A068A70-2F01-484D-97FD-8839C0452761}"/>
    <cellStyle name="Normal 2 6 33 2 6 5" xfId="45332" xr:uid="{69A03868-5618-429D-BAC1-748758E51274}"/>
    <cellStyle name="Normal 2 6 33 2 7" xfId="10551" xr:uid="{DC98A8BD-6041-44FB-BD5E-9D8C89A32E1B}"/>
    <cellStyle name="Normal 2 6 33 2 7 2" xfId="30919" xr:uid="{EFCA51E7-1AAB-46DE-80B9-246EA022FC8B}"/>
    <cellStyle name="Normal 2 6 33 2 8" xfId="17338" xr:uid="{A5492C73-9FF2-4C3A-90BB-F08F574C25F9}"/>
    <cellStyle name="Normal 2 6 33 2 8 2" xfId="37706" xr:uid="{48901097-1D33-4D9A-9916-A23491B7DAD9}"/>
    <cellStyle name="Normal 2 6 33 2 9" xfId="24127" xr:uid="{B9B25FF5-113A-423E-B5C9-1544A301F2F8}"/>
    <cellStyle name="Normal 2 6 33 2_Exec Drivers" xfId="8959" xr:uid="{A31ED9DC-E7C5-4460-987C-CD71964727B7}"/>
    <cellStyle name="Normal 2 6 33 3" xfId="3758" xr:uid="{5F08E7A4-C495-4625-B60A-86916A077E45}"/>
    <cellStyle name="Normal 2 6 33 3 2" xfId="6642" xr:uid="{932123A7-2CF6-4DD0-A6A1-CF13EEC789A7}"/>
    <cellStyle name="Normal 2 6 33 3 2 2" xfId="15284" xr:uid="{2DF1AF7A-27CC-41E8-B3C4-395329F08D1E}"/>
    <cellStyle name="Normal 2 6 33 3 2 2 2" xfId="35652" xr:uid="{4D836410-F40F-4262-8878-3D05A5575D75}"/>
    <cellStyle name="Normal 2 6 33 3 2 3" xfId="22071" xr:uid="{AD0017BF-BEDA-4A6D-A184-15DFA07AFBBE}"/>
    <cellStyle name="Normal 2 6 33 3 2 3 2" xfId="42439" xr:uid="{14B4B32A-4F9B-4FD2-9E68-46521BF659D9}"/>
    <cellStyle name="Normal 2 6 33 3 2 4" xfId="28860" xr:uid="{5E93EBD2-858C-40F4-92DE-9E3455F5F88F}"/>
    <cellStyle name="Normal 2 6 33 3 2 5" xfId="49228" xr:uid="{D003BF5F-2327-4F57-94B9-E393057E3D4D}"/>
    <cellStyle name="Normal 2 6 33 3 3" xfId="12436" xr:uid="{E10E7B06-B0A4-462E-B34F-4F03B1CB57C4}"/>
    <cellStyle name="Normal 2 6 33 3 3 2" xfId="32804" xr:uid="{83653040-40CA-4077-9CB9-2B820431AEDB}"/>
    <cellStyle name="Normal 2 6 33 3 4" xfId="19223" xr:uid="{F3BBBE13-EB4B-4BAB-87BB-8A4B6C1308B1}"/>
    <cellStyle name="Normal 2 6 33 3 4 2" xfId="39591" xr:uid="{6883FF17-53C1-49B3-8E91-450B06485E95}"/>
    <cellStyle name="Normal 2 6 33 3 5" xfId="26012" xr:uid="{4C969D9E-1C2D-4773-A0F1-2E427E8B7C53}"/>
    <cellStyle name="Normal 2 6 33 3 6" xfId="46380" xr:uid="{F8F6AA2F-3903-48F6-94CF-0FBFBAB4D77E}"/>
    <cellStyle name="Normal 2 6 33 3_Exec Drivers" xfId="8253" xr:uid="{A920EE51-4A61-412A-A1B9-B829840733BB}"/>
    <cellStyle name="Normal 2 6 33 4" xfId="4506" xr:uid="{3120253B-15B7-442A-8B10-D59328AC24EC}"/>
    <cellStyle name="Normal 2 6 33 4 2" xfId="7354" xr:uid="{0F81E6EF-8322-4335-B8D4-CA66FB33632B}"/>
    <cellStyle name="Normal 2 6 33 4 2 2" xfId="15996" xr:uid="{C177DCE9-D84C-43E5-A185-EDB35406354C}"/>
    <cellStyle name="Normal 2 6 33 4 2 2 2" xfId="36364" xr:uid="{EBCE9BBE-1CA3-4E63-84D4-39CE95EF8DE7}"/>
    <cellStyle name="Normal 2 6 33 4 2 3" xfId="22783" xr:uid="{E9E7CC03-8B55-4A13-8520-71E3AA46997E}"/>
    <cellStyle name="Normal 2 6 33 4 2 3 2" xfId="43151" xr:uid="{C710CF10-F65D-45B8-BE67-E491FE389A2B}"/>
    <cellStyle name="Normal 2 6 33 4 2 4" xfId="29572" xr:uid="{2EFE9EE4-1D10-4694-8B16-E2736C52F416}"/>
    <cellStyle name="Normal 2 6 33 4 2 5" xfId="49940" xr:uid="{B253D47A-B3BD-4AB3-B9C9-B04D35E6A9DC}"/>
    <cellStyle name="Normal 2 6 33 4 3" xfId="13148" xr:uid="{55C322B1-FAE0-4925-912B-44F58F3A142A}"/>
    <cellStyle name="Normal 2 6 33 4 3 2" xfId="33516" xr:uid="{939D4D75-9F7E-4ABF-BF60-6F2CF45E653D}"/>
    <cellStyle name="Normal 2 6 33 4 4" xfId="19935" xr:uid="{EF5AEBC0-855E-4A8C-9955-C81A35CA2279}"/>
    <cellStyle name="Normal 2 6 33 4 4 2" xfId="40303" xr:uid="{18049D1B-DE71-4576-84B6-F5310E2EDD7D}"/>
    <cellStyle name="Normal 2 6 33 4 5" xfId="26724" xr:uid="{9D6385CC-CD80-4F12-952C-9B6036D73277}"/>
    <cellStyle name="Normal 2 6 33 4 6" xfId="47092" xr:uid="{11F8A6B9-68D2-4AE8-807F-B9FE0ECB8B6D}"/>
    <cellStyle name="Normal 2 6 33 5" xfId="3010" xr:uid="{3E3A196A-5729-4F94-AD68-140C90559702}"/>
    <cellStyle name="Normal 2 6 33 5 2" xfId="5930" xr:uid="{5E4F22B6-3A8F-482F-9E17-F1BBE182FDDE}"/>
    <cellStyle name="Normal 2 6 33 5 2 2" xfId="14572" xr:uid="{9F5D5598-7C2D-4667-B8F9-8DF7EB159CDB}"/>
    <cellStyle name="Normal 2 6 33 5 2 2 2" xfId="34940" xr:uid="{3D7C3683-C8C1-47CF-BBD5-2E2E43A644D5}"/>
    <cellStyle name="Normal 2 6 33 5 2 3" xfId="21359" xr:uid="{12B254F2-296E-4529-95DA-651AB4253BEE}"/>
    <cellStyle name="Normal 2 6 33 5 2 3 2" xfId="41727" xr:uid="{A08AD556-C0CB-4181-932A-2AEA58E90BB0}"/>
    <cellStyle name="Normal 2 6 33 5 2 4" xfId="28148" xr:uid="{47A983CD-D7CD-411D-9D73-451CBB632059}"/>
    <cellStyle name="Normal 2 6 33 5 2 5" xfId="48516" xr:uid="{3ABA8922-B45A-4625-9A95-6D5A3A8C3F8E}"/>
    <cellStyle name="Normal 2 6 33 5 3" xfId="11724" xr:uid="{69669D8F-08A2-423C-B421-4B914C666479}"/>
    <cellStyle name="Normal 2 6 33 5 3 2" xfId="32092" xr:uid="{812AD473-8CC6-4430-B0E5-CB798D7C3360}"/>
    <cellStyle name="Normal 2 6 33 5 4" xfId="18511" xr:uid="{C8E4FDF0-059B-4F4E-934A-5C0E11145407}"/>
    <cellStyle name="Normal 2 6 33 5 4 2" xfId="38879" xr:uid="{6D73200A-3FF3-426F-A00D-B35D2BDD02FF}"/>
    <cellStyle name="Normal 2 6 33 5 5" xfId="25300" xr:uid="{60CD1617-4B09-4770-BE66-FABC2CFC261C}"/>
    <cellStyle name="Normal 2 6 33 5 6" xfId="45668" xr:uid="{2F883610-E952-46D2-A13A-A0EC05FDF4FC}"/>
    <cellStyle name="Normal 2 6 33 6" xfId="5218" xr:uid="{13379676-972F-46B0-9E7E-A938618AE6E5}"/>
    <cellStyle name="Normal 2 6 33 6 2" xfId="13860" xr:uid="{33284B64-1D31-4FF0-8192-EBD6F0EF760A}"/>
    <cellStyle name="Normal 2 6 33 6 2 2" xfId="34228" xr:uid="{A0CAC6CB-DB9E-47A4-9B37-1D92945BA239}"/>
    <cellStyle name="Normal 2 6 33 6 3" xfId="20647" xr:uid="{C026D84E-0ECC-4EA1-9A9E-9A2B76EAD9B1}"/>
    <cellStyle name="Normal 2 6 33 6 3 2" xfId="41015" xr:uid="{75DD758B-F924-4660-AE82-00ADDBF32066}"/>
    <cellStyle name="Normal 2 6 33 6 4" xfId="27436" xr:uid="{3EB4029A-AF34-4846-95DD-363B081F8FEC}"/>
    <cellStyle name="Normal 2 6 33 6 5" xfId="47804" xr:uid="{55776B03-B545-4B62-BF9E-390A1A5FEBB9}"/>
    <cellStyle name="Normal 2 6 33 7" xfId="2160" xr:uid="{32AB3C9C-EFE5-4610-B7AD-F4F4975FDFEB}"/>
    <cellStyle name="Normal 2 6 33 7 2" xfId="11012" xr:uid="{D0488427-A00D-46E3-BF73-75C761B0C66F}"/>
    <cellStyle name="Normal 2 6 33 7 2 2" xfId="31380" xr:uid="{A54C5EFA-77FD-4D37-8132-8100EED3D827}"/>
    <cellStyle name="Normal 2 6 33 7 3" xfId="17799" xr:uid="{E56B6D02-9C90-4165-AF90-5815BB42AAF0}"/>
    <cellStyle name="Normal 2 6 33 7 3 2" xfId="38167" xr:uid="{A328020F-C12A-424F-B54A-5682C16157B9}"/>
    <cellStyle name="Normal 2 6 33 7 4" xfId="24588" xr:uid="{18F8F557-A251-4746-A0C6-9393CCF09254}"/>
    <cellStyle name="Normal 2 6 33 7 5" xfId="44956" xr:uid="{826ADE46-D79C-456F-AEC6-95869EF86D5B}"/>
    <cellStyle name="Normal 2 6 33 8" xfId="9968" xr:uid="{F8AA601E-C002-49C3-8CC3-A377A350AD4D}"/>
    <cellStyle name="Normal 2 6 33 8 2" xfId="30336" xr:uid="{CCAE4AF6-8D4E-4FCD-8899-165D42656DE5}"/>
    <cellStyle name="Normal 2 6 33 9" xfId="16756" xr:uid="{F25B37AF-7B91-4620-8326-5ACE07DFA507}"/>
    <cellStyle name="Normal 2 6 33 9 2" xfId="37124" xr:uid="{8B831EAF-F029-4CBC-885E-2CF5DA1E265C}"/>
    <cellStyle name="Normal 2 6 33_Exec Drivers" xfId="8866" xr:uid="{57320802-DD8B-4069-ABFC-5B5BE39461F6}"/>
    <cellStyle name="Normal 2 6 4" xfId="84" xr:uid="{1C911634-E6D7-4C5A-8FC0-BC47A8C51E76}"/>
    <cellStyle name="Normal 2 6 4 10" xfId="23329" xr:uid="{60C71B64-9A88-4050-93BB-E6252DD61BCC}"/>
    <cellStyle name="Normal 2 6 4 11" xfId="43697" xr:uid="{CBF3E328-C8EB-4EC5-A4C7-5FA577D27CFD}"/>
    <cellStyle name="Normal 2 6 4 2" xfId="1420" xr:uid="{E27504CC-A956-4514-BEF4-5ED8415EDC7F}"/>
    <cellStyle name="Normal 2 6 4 2 10" xfId="44280" xr:uid="{69ED30F7-B2E5-431E-B537-1B5C8B3182EE}"/>
    <cellStyle name="Normal 2 6 4 2 2" xfId="4093" xr:uid="{5B36FA21-BDEF-4568-83FB-DCF9C4E7DB20}"/>
    <cellStyle name="Normal 2 6 4 2 2 2" xfId="6953" xr:uid="{9E553B73-3B97-4810-80CC-D25F3841EEBD}"/>
    <cellStyle name="Normal 2 6 4 2 2 2 2" xfId="15595" xr:uid="{CFD68E53-C4C5-4D8E-AEFA-B28D75DB16D2}"/>
    <cellStyle name="Normal 2 6 4 2 2 2 2 2" xfId="35963" xr:uid="{3DE1189A-2015-46BC-96E7-C1A42D110AB2}"/>
    <cellStyle name="Normal 2 6 4 2 2 2 3" xfId="22382" xr:uid="{BB1C0E58-7BF2-421C-B565-1EEF6FBBB72D}"/>
    <cellStyle name="Normal 2 6 4 2 2 2 3 2" xfId="42750" xr:uid="{7C1E3E59-C6B0-46E7-92BE-5652B9CFB1D6}"/>
    <cellStyle name="Normal 2 6 4 2 2 2 4" xfId="29171" xr:uid="{41F72DA6-B4FD-43FD-8180-51736917C227}"/>
    <cellStyle name="Normal 2 6 4 2 2 2 5" xfId="49539" xr:uid="{79FB784F-0CC8-4276-8B15-A9B1F24DBE3A}"/>
    <cellStyle name="Normal 2 6 4 2 2 3" xfId="12747" xr:uid="{62A298BB-BF18-4764-92B6-3ACAC6B5851E}"/>
    <cellStyle name="Normal 2 6 4 2 2 3 2" xfId="33115" xr:uid="{E1DBEA69-5072-4624-B0A0-4029E62CB120}"/>
    <cellStyle name="Normal 2 6 4 2 2 4" xfId="19534" xr:uid="{0EBCF9B6-84EF-4C27-8527-446AD2BC0263}"/>
    <cellStyle name="Normal 2 6 4 2 2 4 2" xfId="39902" xr:uid="{6F9D0D4F-66B8-4C6E-9F61-DA95AB8620CF}"/>
    <cellStyle name="Normal 2 6 4 2 2 5" xfId="26323" xr:uid="{083B6E56-4F4A-4BB5-BBA0-F34DCCC97ED2}"/>
    <cellStyle name="Normal 2 6 4 2 2 6" xfId="46691" xr:uid="{20DABBD2-19A1-4353-ACDB-2855C48E200F}"/>
    <cellStyle name="Normal 2 6 4 2 2_Exec Drivers" xfId="8264" xr:uid="{7F82C524-E777-46E6-AB56-BFB307DCAF10}"/>
    <cellStyle name="Normal 2 6 4 2 3" xfId="4817" xr:uid="{3EFFDC5E-6A3D-44CC-9360-E439A3F65C4B}"/>
    <cellStyle name="Normal 2 6 4 2 3 2" xfId="7665" xr:uid="{A7332039-9930-4894-916D-6935BBC926D3}"/>
    <cellStyle name="Normal 2 6 4 2 3 2 2" xfId="16307" xr:uid="{970F8B25-543C-42B1-9641-6506CC89BF58}"/>
    <cellStyle name="Normal 2 6 4 2 3 2 2 2" xfId="36675" xr:uid="{C10567B3-276B-4828-8A7B-F461439C0F9D}"/>
    <cellStyle name="Normal 2 6 4 2 3 2 3" xfId="23094" xr:uid="{39BA4AB4-375F-49BA-9095-6FBA3870C87F}"/>
    <cellStyle name="Normal 2 6 4 2 3 2 3 2" xfId="43462" xr:uid="{95402E6B-4681-4226-9D83-4B03BEA1B420}"/>
    <cellStyle name="Normal 2 6 4 2 3 2 4" xfId="29883" xr:uid="{54C1EEA1-CFBD-478E-B20D-F0D92B816B37}"/>
    <cellStyle name="Normal 2 6 4 2 3 2 5" xfId="50251" xr:uid="{68D90688-7F02-4115-9113-E93B4F5E9A94}"/>
    <cellStyle name="Normal 2 6 4 2 3 3" xfId="13459" xr:uid="{9C1CF62B-2EE1-4B96-BC19-7E7DB133B0D7}"/>
    <cellStyle name="Normal 2 6 4 2 3 3 2" xfId="33827" xr:uid="{E4705BB9-EA8C-4073-A249-FB17057E5AD9}"/>
    <cellStyle name="Normal 2 6 4 2 3 4" xfId="20246" xr:uid="{237E3EEF-329E-4FCD-9AF2-AD9315E7847D}"/>
    <cellStyle name="Normal 2 6 4 2 3 4 2" xfId="40614" xr:uid="{F7FB6A1C-9B0B-4207-AB4B-71967FBC6060}"/>
    <cellStyle name="Normal 2 6 4 2 3 5" xfId="27035" xr:uid="{30FC331A-B075-4A61-AEAF-59D911036EAC}"/>
    <cellStyle name="Normal 2 6 4 2 3 6" xfId="47403" xr:uid="{AACB6776-8D31-4640-898B-1ECC159A2433}"/>
    <cellStyle name="Normal 2 6 4 2 4" xfId="3345" xr:uid="{1BB47F42-A608-485B-9802-8F95B52536E5}"/>
    <cellStyle name="Normal 2 6 4 2 4 2" xfId="6241" xr:uid="{28ABE0ED-F1A6-4C31-AA88-C3109A64EF42}"/>
    <cellStyle name="Normal 2 6 4 2 4 2 2" xfId="14883" xr:uid="{82608ADE-A4BE-4B6D-B3E1-7B233C1B81CB}"/>
    <cellStyle name="Normal 2 6 4 2 4 2 2 2" xfId="35251" xr:uid="{409744F6-1D9F-469D-A528-A65B41FC920A}"/>
    <cellStyle name="Normal 2 6 4 2 4 2 3" xfId="21670" xr:uid="{C837B402-299D-4AFE-8120-38090AD73B66}"/>
    <cellStyle name="Normal 2 6 4 2 4 2 3 2" xfId="42038" xr:uid="{B4CC1EEE-E6C2-4E12-B7E2-C58FFEB4243F}"/>
    <cellStyle name="Normal 2 6 4 2 4 2 4" xfId="28459" xr:uid="{1A8CABDC-7741-4F22-B4C7-31783C3A7A29}"/>
    <cellStyle name="Normal 2 6 4 2 4 2 5" xfId="48827" xr:uid="{8A0C7EC9-2806-471E-8610-49438F3715EA}"/>
    <cellStyle name="Normal 2 6 4 2 4 3" xfId="12035" xr:uid="{BA50461A-6478-4EAA-BA96-B201E44219D9}"/>
    <cellStyle name="Normal 2 6 4 2 4 3 2" xfId="32403" xr:uid="{D718BE09-1EC5-42A0-9A0D-AB02A4A454D3}"/>
    <cellStyle name="Normal 2 6 4 2 4 4" xfId="18822" xr:uid="{44ECF8D3-B544-4491-BAE9-ED5BC2FB7125}"/>
    <cellStyle name="Normal 2 6 4 2 4 4 2" xfId="39190" xr:uid="{9C9E044C-2778-44BD-9177-F8A8E0951FF9}"/>
    <cellStyle name="Normal 2 6 4 2 4 5" xfId="25611" xr:uid="{A7ECD5D4-DA12-4149-B26D-5EF81988B98C}"/>
    <cellStyle name="Normal 2 6 4 2 4 6" xfId="45979" xr:uid="{6B27D717-6F8C-476B-B721-8A6FB6EC2C87}"/>
    <cellStyle name="Normal 2 6 4 2 5" xfId="5529" xr:uid="{468B0605-2A14-4F24-91D1-5D56D32D583A}"/>
    <cellStyle name="Normal 2 6 4 2 5 2" xfId="14171" xr:uid="{7AD4A7D7-2F5A-40AA-870E-4F24FC0AAC06}"/>
    <cellStyle name="Normal 2 6 4 2 5 2 2" xfId="34539" xr:uid="{127F6279-4D3B-4727-AFB7-809C730C1CBA}"/>
    <cellStyle name="Normal 2 6 4 2 5 3" xfId="20958" xr:uid="{94BDD9B2-A271-486D-85E4-A6710703BA6E}"/>
    <cellStyle name="Normal 2 6 4 2 5 3 2" xfId="41326" xr:uid="{1A237180-3D86-4F69-A21D-C45B6FE50FDC}"/>
    <cellStyle name="Normal 2 6 4 2 5 4" xfId="27747" xr:uid="{53548B83-C096-48C0-A259-D7FC67C5DDEC}"/>
    <cellStyle name="Normal 2 6 4 2 5 5" xfId="48115" xr:uid="{3681A817-F723-4A9A-B0F9-A7C1556EFCCE}"/>
    <cellStyle name="Normal 2 6 4 2 6" xfId="2596" xr:uid="{96A44BFB-A327-44B9-AD0C-7590975FB15F}"/>
    <cellStyle name="Normal 2 6 4 2 6 2" xfId="11323" xr:uid="{1EBF0BF3-9491-4A27-AC66-E4761F109173}"/>
    <cellStyle name="Normal 2 6 4 2 6 2 2" xfId="31691" xr:uid="{C3AE3CC8-B2AA-445A-BF1B-71B7C7D02EEC}"/>
    <cellStyle name="Normal 2 6 4 2 6 3" xfId="18110" xr:uid="{104B7FEA-5198-49C6-8C63-AF1ADA570BC4}"/>
    <cellStyle name="Normal 2 6 4 2 6 3 2" xfId="38478" xr:uid="{80C33C46-8711-4D2F-A075-A9B90F85CBA4}"/>
    <cellStyle name="Normal 2 6 4 2 6 4" xfId="24899" xr:uid="{446624F1-12DF-4458-863D-E54BDF7C038B}"/>
    <cellStyle name="Normal 2 6 4 2 6 5" xfId="45267" xr:uid="{0F397CD2-5242-4AC7-AA0E-6F260562307C}"/>
    <cellStyle name="Normal 2 6 4 2 7" xfId="10336" xr:uid="{D8061A4A-09C6-4F36-8CCA-CA6FD5602169}"/>
    <cellStyle name="Normal 2 6 4 2 7 2" xfId="30704" xr:uid="{55EB5474-039B-4B45-A186-1DE1472C1D2E}"/>
    <cellStyle name="Normal 2 6 4 2 8" xfId="17123" xr:uid="{0ACF748B-CA78-46F2-90C9-F1B5AE5451E8}"/>
    <cellStyle name="Normal 2 6 4 2 8 2" xfId="37491" xr:uid="{844456F2-B0C8-465C-80F2-EB4F0C7F0408}"/>
    <cellStyle name="Normal 2 6 4 2 9" xfId="23912" xr:uid="{850250B3-A978-4B26-851D-E2FF334CFF30}"/>
    <cellStyle name="Normal 2 6 4 2_Exec Drivers" xfId="7919" xr:uid="{4311F5D4-2537-4504-B892-71D426E53C97}"/>
    <cellStyle name="Normal 2 6 4 3" xfId="3759" xr:uid="{6CD9999C-33FC-463B-9BB9-E42202EE568D}"/>
    <cellStyle name="Normal 2 6 4 3 2" xfId="6643" xr:uid="{80805B1F-6B7D-44EA-8FAB-5285C3CA7165}"/>
    <cellStyle name="Normal 2 6 4 3 2 2" xfId="15285" xr:uid="{F644E824-05DE-42F3-A0FE-FC9FE736B802}"/>
    <cellStyle name="Normal 2 6 4 3 2 2 2" xfId="35653" xr:uid="{2711DD22-37D9-4E90-9239-EC3530F4B756}"/>
    <cellStyle name="Normal 2 6 4 3 2 3" xfId="22072" xr:uid="{0F7797B4-2C51-4B26-B159-CDDCE6A04DEC}"/>
    <cellStyle name="Normal 2 6 4 3 2 3 2" xfId="42440" xr:uid="{06818372-831F-4594-BFE1-96C4A55E32F7}"/>
    <cellStyle name="Normal 2 6 4 3 2 4" xfId="28861" xr:uid="{1E680417-F75C-4D79-A742-8EC2674C6F56}"/>
    <cellStyle name="Normal 2 6 4 3 2 5" xfId="49229" xr:uid="{DA74A401-DB05-4DB8-B436-94B0D2DF0599}"/>
    <cellStyle name="Normal 2 6 4 3 3" xfId="12437" xr:uid="{F6C742E0-1989-442F-9CDA-AB00F1D72719}"/>
    <cellStyle name="Normal 2 6 4 3 3 2" xfId="32805" xr:uid="{E54207B7-473A-47B9-BEA9-6944DBA5103B}"/>
    <cellStyle name="Normal 2 6 4 3 4" xfId="19224" xr:uid="{1EC01DC4-FAA7-4A61-BF27-2571B4026416}"/>
    <cellStyle name="Normal 2 6 4 3 4 2" xfId="39592" xr:uid="{AD323765-F9F3-4C1E-9218-286F1CE5A337}"/>
    <cellStyle name="Normal 2 6 4 3 5" xfId="26013" xr:uid="{318DFEF2-7AD0-4ABA-A685-66E062DAEF61}"/>
    <cellStyle name="Normal 2 6 4 3 6" xfId="46381" xr:uid="{D7609128-0970-4FE9-881D-62ACC1351F43}"/>
    <cellStyle name="Normal 2 6 4 3_Exec Drivers" xfId="8660" xr:uid="{AB877B7D-3466-49AA-B5EF-A18AC4992174}"/>
    <cellStyle name="Normal 2 6 4 4" xfId="4507" xr:uid="{B31C996B-02A2-4AC2-B270-87E97851E568}"/>
    <cellStyle name="Normal 2 6 4 4 2" xfId="7355" xr:uid="{273CF336-FB55-4C4B-A90F-8B626CC89834}"/>
    <cellStyle name="Normal 2 6 4 4 2 2" xfId="15997" xr:uid="{CB137BDF-ADD0-401D-B390-7A5C090A79B3}"/>
    <cellStyle name="Normal 2 6 4 4 2 2 2" xfId="36365" xr:uid="{47C2DCEF-CB15-41A0-AF41-B5DAC805E600}"/>
    <cellStyle name="Normal 2 6 4 4 2 3" xfId="22784" xr:uid="{A39A8189-7437-437E-A4CE-A79D8F4A2C9E}"/>
    <cellStyle name="Normal 2 6 4 4 2 3 2" xfId="43152" xr:uid="{CF771CDE-8B4D-4557-A1B3-D4C88C6D9E1F}"/>
    <cellStyle name="Normal 2 6 4 4 2 4" xfId="29573" xr:uid="{F0961926-B85F-4CCD-9A13-237E663B6363}"/>
    <cellStyle name="Normal 2 6 4 4 2 5" xfId="49941" xr:uid="{F1B1D229-7325-424F-8921-7835C95DA2CC}"/>
    <cellStyle name="Normal 2 6 4 4 3" xfId="13149" xr:uid="{516236FF-3FBB-4557-AEBC-744E00C63185}"/>
    <cellStyle name="Normal 2 6 4 4 3 2" xfId="33517" xr:uid="{402F0BCB-DA42-4C02-980C-08E7885DB789}"/>
    <cellStyle name="Normal 2 6 4 4 4" xfId="19936" xr:uid="{73BE5467-C3AA-4B11-BD37-892F901848AA}"/>
    <cellStyle name="Normal 2 6 4 4 4 2" xfId="40304" xr:uid="{D09FBD8D-4D0E-4CA9-94C4-1ED103DCF1C8}"/>
    <cellStyle name="Normal 2 6 4 4 5" xfId="26725" xr:uid="{267D46B5-2927-4EFD-B492-702E4D9ED634}"/>
    <cellStyle name="Normal 2 6 4 4 6" xfId="47093" xr:uid="{AD01C4DD-14AA-439D-8C10-C145D4664D37}"/>
    <cellStyle name="Normal 2 6 4 5" xfId="3011" xr:uid="{3481D841-86F7-4A3F-B2EA-1284782DB949}"/>
    <cellStyle name="Normal 2 6 4 5 2" xfId="5931" xr:uid="{2741EC2C-04CC-43D4-A372-B2C2B152137B}"/>
    <cellStyle name="Normal 2 6 4 5 2 2" xfId="14573" xr:uid="{25AFEDC4-E87D-4723-96ED-E8BFC7993791}"/>
    <cellStyle name="Normal 2 6 4 5 2 2 2" xfId="34941" xr:uid="{8845C056-1EB2-4C53-8C47-DDD6F4CAC8D0}"/>
    <cellStyle name="Normal 2 6 4 5 2 3" xfId="21360" xr:uid="{E5017EE5-EA7D-486B-B1BC-211426D7443F}"/>
    <cellStyle name="Normal 2 6 4 5 2 3 2" xfId="41728" xr:uid="{C7C8946F-4619-4CF6-9BD4-009406F2DAD9}"/>
    <cellStyle name="Normal 2 6 4 5 2 4" xfId="28149" xr:uid="{8C7B8492-2582-49F6-8CFC-9AD0E172B49F}"/>
    <cellStyle name="Normal 2 6 4 5 2 5" xfId="48517" xr:uid="{FDE0BCA2-81CE-4797-BF63-8E66505634AB}"/>
    <cellStyle name="Normal 2 6 4 5 3" xfId="11725" xr:uid="{8036F4A2-1A60-4CA3-AA1E-FF1983B317D8}"/>
    <cellStyle name="Normal 2 6 4 5 3 2" xfId="32093" xr:uid="{D1FC51F0-FD54-4472-818D-334058729E2A}"/>
    <cellStyle name="Normal 2 6 4 5 4" xfId="18512" xr:uid="{1260901B-1C3A-4DD0-AF64-A9E9B96C4A3F}"/>
    <cellStyle name="Normal 2 6 4 5 4 2" xfId="38880" xr:uid="{A7340AA2-4E86-4386-9FDB-968B5FDB07CD}"/>
    <cellStyle name="Normal 2 6 4 5 5" xfId="25301" xr:uid="{295FCDFD-44B9-4E7D-80AE-3CA6F385346C}"/>
    <cellStyle name="Normal 2 6 4 5 6" xfId="45669" xr:uid="{34080DEB-D6C1-4F31-B158-094E303B95FF}"/>
    <cellStyle name="Normal 2 6 4 6" xfId="5219" xr:uid="{BDBF8570-2775-41AC-99D4-E9E13346C942}"/>
    <cellStyle name="Normal 2 6 4 6 2" xfId="13861" xr:uid="{BA58AC99-4CCD-4BDC-9E06-2C2CEA0BCA78}"/>
    <cellStyle name="Normal 2 6 4 6 2 2" xfId="34229" xr:uid="{98D48C15-3DB1-4FD4-9605-83AB853485FD}"/>
    <cellStyle name="Normal 2 6 4 6 3" xfId="20648" xr:uid="{0C1637B0-A788-4D50-95A4-6AEF12AA540F}"/>
    <cellStyle name="Normal 2 6 4 6 3 2" xfId="41016" xr:uid="{D7283A9D-F950-4044-8F83-6F5A55C9FEFE}"/>
    <cellStyle name="Normal 2 6 4 6 4" xfId="27437" xr:uid="{725DCD73-5C49-47D7-8D06-4F937D9DA679}"/>
    <cellStyle name="Normal 2 6 4 6 5" xfId="47805" xr:uid="{59E5301D-ECA8-413D-B147-CF910E9A65B6}"/>
    <cellStyle name="Normal 2 6 4 7" xfId="2161" xr:uid="{29E4C7F7-AABC-43F2-BA12-BDEE1AA73D90}"/>
    <cellStyle name="Normal 2 6 4 7 2" xfId="11013" xr:uid="{35970F53-7D14-40D5-AC9B-B35887FACC64}"/>
    <cellStyle name="Normal 2 6 4 7 2 2" xfId="31381" xr:uid="{F0B7C3C1-E185-41C7-B3CE-BE59934C4091}"/>
    <cellStyle name="Normal 2 6 4 7 3" xfId="17800" xr:uid="{E267A7F6-2445-4D1E-8FF2-29CA879C6F82}"/>
    <cellStyle name="Normal 2 6 4 7 3 2" xfId="38168" xr:uid="{BC5B18CC-8E93-415A-8732-0E27FD004961}"/>
    <cellStyle name="Normal 2 6 4 7 4" xfId="24589" xr:uid="{6FEC0EF1-FB15-4D9D-87DD-55447B6B06BA}"/>
    <cellStyle name="Normal 2 6 4 7 5" xfId="44957" xr:uid="{AEDA3AB5-5918-4C83-889B-BDD2AC363E83}"/>
    <cellStyle name="Normal 2 6 4 8" xfId="9752" xr:uid="{05016E34-BBF8-46F1-B6BD-94A5FE87D914}"/>
    <cellStyle name="Normal 2 6 4 8 2" xfId="30120" xr:uid="{0ED45109-D121-4386-A33F-D3AE170678C8}"/>
    <cellStyle name="Normal 2 6 4 9" xfId="16540" xr:uid="{E6A0BDEA-98C0-4AAE-9107-F7026789DDC7}"/>
    <cellStyle name="Normal 2 6 4 9 2" xfId="36908" xr:uid="{66A8B2C9-B87B-43AD-8DB7-EE9088086BB4}"/>
    <cellStyle name="Normal 2 6 4_Exec Drivers" xfId="9164" xr:uid="{DF65C4DA-406C-4BE1-A042-ADA063788725}"/>
    <cellStyle name="Normal 2 6 5" xfId="100" xr:uid="{062DB372-36D8-407B-92D8-75706A6B3E5F}"/>
    <cellStyle name="Normal 2 6 5 10" xfId="23339" xr:uid="{B19F6E80-8BE3-4A04-9402-A6A56D78DFBC}"/>
    <cellStyle name="Normal 2 6 5 11" xfId="43707" xr:uid="{23F0147E-760B-4E58-930A-50AB65603F2A}"/>
    <cellStyle name="Normal 2 6 5 2" xfId="1430" xr:uid="{8F467CFA-60E8-4988-9999-AC8CD4935971}"/>
    <cellStyle name="Normal 2 6 5 2 10" xfId="44290" xr:uid="{8E33E77C-21FF-44CA-8E56-440EA6EDFF0C}"/>
    <cellStyle name="Normal 2 6 5 2 2" xfId="4083" xr:uid="{503104C5-FE53-4EBC-9660-4D00388C38B4}"/>
    <cellStyle name="Normal 2 6 5 2 2 2" xfId="6943" xr:uid="{9B31B909-F30B-4F03-8CCC-4DF2DFDBC3C1}"/>
    <cellStyle name="Normal 2 6 5 2 2 2 2" xfId="15585" xr:uid="{4DAFEDEE-5B21-4094-A21A-67BF3355820D}"/>
    <cellStyle name="Normal 2 6 5 2 2 2 2 2" xfId="35953" xr:uid="{CADF8720-5A7A-4B71-8C5D-7ABF36F71FB3}"/>
    <cellStyle name="Normal 2 6 5 2 2 2 3" xfId="22372" xr:uid="{9D94B979-8B06-45C3-85B7-D87356940C30}"/>
    <cellStyle name="Normal 2 6 5 2 2 2 3 2" xfId="42740" xr:uid="{A85964FF-41D4-41B6-8E86-AAFD8BEF47FF}"/>
    <cellStyle name="Normal 2 6 5 2 2 2 4" xfId="29161" xr:uid="{1C4AE701-FE63-40D6-BB44-065EE53C6AF6}"/>
    <cellStyle name="Normal 2 6 5 2 2 2 5" xfId="49529" xr:uid="{1DB33A83-6D72-4962-B7EA-7D210B731F96}"/>
    <cellStyle name="Normal 2 6 5 2 2 3" xfId="12737" xr:uid="{5AF72F97-5848-42A2-AA28-E9BD948ADC53}"/>
    <cellStyle name="Normal 2 6 5 2 2 3 2" xfId="33105" xr:uid="{5E63EFE5-34BA-4586-9DC1-57BB98683442}"/>
    <cellStyle name="Normal 2 6 5 2 2 4" xfId="19524" xr:uid="{FE94662E-0A14-48A3-BE4F-87A7D8CC647C}"/>
    <cellStyle name="Normal 2 6 5 2 2 4 2" xfId="39892" xr:uid="{6ECE8027-08E9-4FF3-94A6-88932A94EC48}"/>
    <cellStyle name="Normal 2 6 5 2 2 5" xfId="26313" xr:uid="{18E0F959-968E-47F0-AF4A-0C623ECCDCA7}"/>
    <cellStyle name="Normal 2 6 5 2 2 6" xfId="46681" xr:uid="{E67962A9-1D6C-4E6E-AD28-E46F3EC58B7B}"/>
    <cellStyle name="Normal 2 6 5 2 2_Exec Drivers" xfId="8921" xr:uid="{329EF6A1-9C59-47B7-9A39-88252C388C9B}"/>
    <cellStyle name="Normal 2 6 5 2 3" xfId="4807" xr:uid="{3E97C8C0-4539-4C0D-AE3C-365FD87BBAE4}"/>
    <cellStyle name="Normal 2 6 5 2 3 2" xfId="7655" xr:uid="{099BDF1A-6119-40E6-BDE8-DB0332BCCC0B}"/>
    <cellStyle name="Normal 2 6 5 2 3 2 2" xfId="16297" xr:uid="{8C334120-415C-4C72-8577-0C57CC066F35}"/>
    <cellStyle name="Normal 2 6 5 2 3 2 2 2" xfId="36665" xr:uid="{B0DF5CAB-F02B-4BB6-9B87-2ABB47F482C6}"/>
    <cellStyle name="Normal 2 6 5 2 3 2 3" xfId="23084" xr:uid="{AAA821B4-C1DD-47E1-85F3-3CC433411CB5}"/>
    <cellStyle name="Normal 2 6 5 2 3 2 3 2" xfId="43452" xr:uid="{6A114FA7-920B-41EA-A856-F58AACE38806}"/>
    <cellStyle name="Normal 2 6 5 2 3 2 4" xfId="29873" xr:uid="{2DD571C4-008D-45AF-94E5-6BA16289A124}"/>
    <cellStyle name="Normal 2 6 5 2 3 2 5" xfId="50241" xr:uid="{5F2D1207-204D-4510-BC07-47319F3980BB}"/>
    <cellStyle name="Normal 2 6 5 2 3 3" xfId="13449" xr:uid="{F0264983-DA42-4D36-A2D3-9B82051D686C}"/>
    <cellStyle name="Normal 2 6 5 2 3 3 2" xfId="33817" xr:uid="{A132BD97-CA2F-4DFC-AC3B-E7B832D1A815}"/>
    <cellStyle name="Normal 2 6 5 2 3 4" xfId="20236" xr:uid="{CF784A91-1503-48F9-9CC0-28A3C1E95F84}"/>
    <cellStyle name="Normal 2 6 5 2 3 4 2" xfId="40604" xr:uid="{7D70C48C-27F6-4E9E-8DE7-C738F03A0AB9}"/>
    <cellStyle name="Normal 2 6 5 2 3 5" xfId="27025" xr:uid="{BB5E01ED-1974-4966-AE37-C7D28BD610EF}"/>
    <cellStyle name="Normal 2 6 5 2 3 6" xfId="47393" xr:uid="{50AD3953-3B60-49A5-A76B-4B65F58CAB80}"/>
    <cellStyle name="Normal 2 6 5 2 4" xfId="3335" xr:uid="{EB2EC97A-4B6C-4A1E-8092-B296FF276D6B}"/>
    <cellStyle name="Normal 2 6 5 2 4 2" xfId="6231" xr:uid="{70EFD6A2-D8B9-4877-BB8D-0FC7EFB866BD}"/>
    <cellStyle name="Normal 2 6 5 2 4 2 2" xfId="14873" xr:uid="{FDE64D65-D3FD-4988-936D-683C556EE5AD}"/>
    <cellStyle name="Normal 2 6 5 2 4 2 2 2" xfId="35241" xr:uid="{D0D2E6B3-D9A1-41B4-96BC-9F4FC68DBAC8}"/>
    <cellStyle name="Normal 2 6 5 2 4 2 3" xfId="21660" xr:uid="{720AD3DC-819D-4672-B675-1B2D58FEA0B9}"/>
    <cellStyle name="Normal 2 6 5 2 4 2 3 2" xfId="42028" xr:uid="{4A50A51E-24AA-4F0B-B024-EC55CA3B0BF0}"/>
    <cellStyle name="Normal 2 6 5 2 4 2 4" xfId="28449" xr:uid="{00E7C4B0-3061-41CE-8319-AEE4CA64B282}"/>
    <cellStyle name="Normal 2 6 5 2 4 2 5" xfId="48817" xr:uid="{DD358423-B199-4EC2-8369-854A2A9D97BD}"/>
    <cellStyle name="Normal 2 6 5 2 4 3" xfId="12025" xr:uid="{FA9CBFEF-2224-4D91-B352-A9E78203C2BA}"/>
    <cellStyle name="Normal 2 6 5 2 4 3 2" xfId="32393" xr:uid="{D8FFC4E3-EDD6-4466-A848-54D57C19FC7F}"/>
    <cellStyle name="Normal 2 6 5 2 4 4" xfId="18812" xr:uid="{6A66B50E-AB13-4DE5-BAE6-35D472681BAF}"/>
    <cellStyle name="Normal 2 6 5 2 4 4 2" xfId="39180" xr:uid="{DAEB1A41-78A4-44A3-871A-AFAE441C3CD0}"/>
    <cellStyle name="Normal 2 6 5 2 4 5" xfId="25601" xr:uid="{59B437EF-0126-4848-B55E-71FB8489204C}"/>
    <cellStyle name="Normal 2 6 5 2 4 6" xfId="45969" xr:uid="{CD846C38-FE1E-455A-B3DF-9FDA6333FB1D}"/>
    <cellStyle name="Normal 2 6 5 2 5" xfId="5519" xr:uid="{2A776C48-F04A-4776-92AC-97C9A4494223}"/>
    <cellStyle name="Normal 2 6 5 2 5 2" xfId="14161" xr:uid="{D1731986-D1C2-48F0-92FD-2FA8CF98167F}"/>
    <cellStyle name="Normal 2 6 5 2 5 2 2" xfId="34529" xr:uid="{D6BC2343-7043-4295-B06A-3A1B06EF8A90}"/>
    <cellStyle name="Normal 2 6 5 2 5 3" xfId="20948" xr:uid="{9E77D34D-AC92-4873-8C7F-BFB9097176CE}"/>
    <cellStyle name="Normal 2 6 5 2 5 3 2" xfId="41316" xr:uid="{9DB39C01-AB81-4D46-A904-C7F3FD9BFD67}"/>
    <cellStyle name="Normal 2 6 5 2 5 4" xfId="27737" xr:uid="{F5B98919-CA86-48A7-9938-38CF62EF7B58}"/>
    <cellStyle name="Normal 2 6 5 2 5 5" xfId="48105" xr:uid="{E105C175-3478-4881-A5AE-DA1316A445CB}"/>
    <cellStyle name="Normal 2 6 5 2 6" xfId="2586" xr:uid="{8C73102F-BE0E-4F7F-8763-FBAB1E00F235}"/>
    <cellStyle name="Normal 2 6 5 2 6 2" xfId="11313" xr:uid="{DCD01D89-3130-43D9-98A7-19A0FA83E2A1}"/>
    <cellStyle name="Normal 2 6 5 2 6 2 2" xfId="31681" xr:uid="{8EB17F9B-4767-44EB-995E-BE318C627E69}"/>
    <cellStyle name="Normal 2 6 5 2 6 3" xfId="18100" xr:uid="{6180D276-03D2-4F14-B06C-1945328B043F}"/>
    <cellStyle name="Normal 2 6 5 2 6 3 2" xfId="38468" xr:uid="{825A1481-389D-4752-9FF0-6DFAE3D628F5}"/>
    <cellStyle name="Normal 2 6 5 2 6 4" xfId="24889" xr:uid="{ACFFB47A-AD93-43A3-A295-08489BFBAE0F}"/>
    <cellStyle name="Normal 2 6 5 2 6 5" xfId="45257" xr:uid="{1BA24380-1319-4763-9DF2-34FC69B9F50E}"/>
    <cellStyle name="Normal 2 6 5 2 7" xfId="10346" xr:uid="{83C297FD-52BA-4CBD-BFD0-07E85B737568}"/>
    <cellStyle name="Normal 2 6 5 2 7 2" xfId="30714" xr:uid="{3C0EC6D2-16E5-4034-84D3-373C864DFF61}"/>
    <cellStyle name="Normal 2 6 5 2 8" xfId="17133" xr:uid="{46D96F09-C447-4CC5-9734-D8012C092696}"/>
    <cellStyle name="Normal 2 6 5 2 8 2" xfId="37501" xr:uid="{42184CE5-95A5-40DD-8CF9-01AF1C638868}"/>
    <cellStyle name="Normal 2 6 5 2 9" xfId="23922" xr:uid="{5365052D-2BF9-4B4E-AD1B-3A475AF22CCE}"/>
    <cellStyle name="Normal 2 6 5 2_Exec Drivers" xfId="8737" xr:uid="{86700BA4-3CD3-4647-9F7F-370D026FAB11}"/>
    <cellStyle name="Normal 2 6 5 3" xfId="3760" xr:uid="{003C1EBF-A833-448E-A144-029289E4B5FA}"/>
    <cellStyle name="Normal 2 6 5 3 2" xfId="6644" xr:uid="{F1F8A1C0-641F-4E71-BCDE-2A29DFCE0AD6}"/>
    <cellStyle name="Normal 2 6 5 3 2 2" xfId="15286" xr:uid="{9D225600-1E93-47B0-93D7-18D1A5DA00CF}"/>
    <cellStyle name="Normal 2 6 5 3 2 2 2" xfId="35654" xr:uid="{E3ACCC98-EECA-46DF-9DD8-CB71BC390025}"/>
    <cellStyle name="Normal 2 6 5 3 2 3" xfId="22073" xr:uid="{9674E957-7CA1-4680-B63A-0C1F3A784622}"/>
    <cellStyle name="Normal 2 6 5 3 2 3 2" xfId="42441" xr:uid="{0C8CDFD3-9648-454B-A1BA-62353B8C2470}"/>
    <cellStyle name="Normal 2 6 5 3 2 4" xfId="28862" xr:uid="{9D963F72-CBD9-45C9-AF82-803FF884E648}"/>
    <cellStyle name="Normal 2 6 5 3 2 5" xfId="49230" xr:uid="{1BE0CFA7-1218-4252-B921-9BBBD30B5C20}"/>
    <cellStyle name="Normal 2 6 5 3 3" xfId="12438" xr:uid="{87C7D759-88CF-4714-AA87-C45AD5AF5D29}"/>
    <cellStyle name="Normal 2 6 5 3 3 2" xfId="32806" xr:uid="{DF14C1AC-3090-4C95-8C05-9E16DE480212}"/>
    <cellStyle name="Normal 2 6 5 3 4" xfId="19225" xr:uid="{E9121BD0-CB15-4551-BB48-B3213A11BF6F}"/>
    <cellStyle name="Normal 2 6 5 3 4 2" xfId="39593" xr:uid="{2306F93D-C355-401C-9B1B-5355ED36FADE}"/>
    <cellStyle name="Normal 2 6 5 3 5" xfId="26014" xr:uid="{90993DCC-D067-41E4-BBB1-6127963EB1C3}"/>
    <cellStyle name="Normal 2 6 5 3 6" xfId="46382" xr:uid="{472FFDBB-CA77-4320-97B2-150D53BA3214}"/>
    <cellStyle name="Normal 2 6 5 3_Exec Drivers" xfId="8539" xr:uid="{FFA174F1-2C43-4756-A242-43D18E4E7E28}"/>
    <cellStyle name="Normal 2 6 5 4" xfId="4508" xr:uid="{F12E84C5-24CD-4FFE-8B4A-DD2115A1879B}"/>
    <cellStyle name="Normal 2 6 5 4 2" xfId="7356" xr:uid="{CA10EDF1-4280-44E5-A257-4F9BDA5BBB08}"/>
    <cellStyle name="Normal 2 6 5 4 2 2" xfId="15998" xr:uid="{3B7E536A-B0DD-4A3C-B2EC-C9E1AEA7A89B}"/>
    <cellStyle name="Normal 2 6 5 4 2 2 2" xfId="36366" xr:uid="{1E171E86-93B1-4792-8DA6-3789944A0379}"/>
    <cellStyle name="Normal 2 6 5 4 2 3" xfId="22785" xr:uid="{A44F14F4-8908-4CFD-A6FE-126D15479F1C}"/>
    <cellStyle name="Normal 2 6 5 4 2 3 2" xfId="43153" xr:uid="{17761D5F-1D21-4CD1-9F06-30D33D767DA6}"/>
    <cellStyle name="Normal 2 6 5 4 2 4" xfId="29574" xr:uid="{6BCFB2A5-7753-4029-85DD-E8A5260F10AF}"/>
    <cellStyle name="Normal 2 6 5 4 2 5" xfId="49942" xr:uid="{0469BB07-34F1-46A7-99DD-9AE71A9F1949}"/>
    <cellStyle name="Normal 2 6 5 4 3" xfId="13150" xr:uid="{124B943C-38DD-483F-93E9-E8BD7158F40D}"/>
    <cellStyle name="Normal 2 6 5 4 3 2" xfId="33518" xr:uid="{30AA2139-C1CD-4426-B88C-473B92663B16}"/>
    <cellStyle name="Normal 2 6 5 4 4" xfId="19937" xr:uid="{0DCF9DC1-5772-46EE-B6D4-21F40EAD3601}"/>
    <cellStyle name="Normal 2 6 5 4 4 2" xfId="40305" xr:uid="{F01726E9-0AA9-4540-8B83-15653B1960B8}"/>
    <cellStyle name="Normal 2 6 5 4 5" xfId="26726" xr:uid="{2B7B686F-EB83-4513-B2E6-9D08DD26BF62}"/>
    <cellStyle name="Normal 2 6 5 4 6" xfId="47094" xr:uid="{C5B2F9E2-D8D3-48FC-8938-87B9C418D2F7}"/>
    <cellStyle name="Normal 2 6 5 5" xfId="3012" xr:uid="{B7A3DA81-C9D2-4D51-801E-34B71032BF17}"/>
    <cellStyle name="Normal 2 6 5 5 2" xfId="5932" xr:uid="{AC18F305-E316-4CB1-A908-9ED2EBEE92CA}"/>
    <cellStyle name="Normal 2 6 5 5 2 2" xfId="14574" xr:uid="{3007E532-7798-4C94-AAFA-F5CC4F6FFA9E}"/>
    <cellStyle name="Normal 2 6 5 5 2 2 2" xfId="34942" xr:uid="{8624111E-5019-462A-AC9C-1D60B0802BAA}"/>
    <cellStyle name="Normal 2 6 5 5 2 3" xfId="21361" xr:uid="{A27F6061-0A84-4678-BC6C-4926848BC2A7}"/>
    <cellStyle name="Normal 2 6 5 5 2 3 2" xfId="41729" xr:uid="{F548D0CB-AE27-457F-8B54-BDB0094F58F6}"/>
    <cellStyle name="Normal 2 6 5 5 2 4" xfId="28150" xr:uid="{E5EB7EBE-E54E-49EA-A5B8-4D43A9D3EF5B}"/>
    <cellStyle name="Normal 2 6 5 5 2 5" xfId="48518" xr:uid="{F9417E02-CB74-40E7-8039-714D66026CE5}"/>
    <cellStyle name="Normal 2 6 5 5 3" xfId="11726" xr:uid="{530CAE3B-CA27-41E2-898D-9F7689747425}"/>
    <cellStyle name="Normal 2 6 5 5 3 2" xfId="32094" xr:uid="{0F06B754-7060-457E-9A30-1818E7F31121}"/>
    <cellStyle name="Normal 2 6 5 5 4" xfId="18513" xr:uid="{107AEB8E-2001-44C2-B883-80133A87A217}"/>
    <cellStyle name="Normal 2 6 5 5 4 2" xfId="38881" xr:uid="{AD5CD463-993D-4422-AD5D-A5794B9CA7F0}"/>
    <cellStyle name="Normal 2 6 5 5 5" xfId="25302" xr:uid="{C659E339-5A4D-4A75-AA2C-64E9B418AF59}"/>
    <cellStyle name="Normal 2 6 5 5 6" xfId="45670" xr:uid="{E750E754-FE09-44D8-99D3-F04651393DC3}"/>
    <cellStyle name="Normal 2 6 5 6" xfId="5220" xr:uid="{F0FC5125-A1BA-4CD4-8FBB-DCDECFE50ED0}"/>
    <cellStyle name="Normal 2 6 5 6 2" xfId="13862" xr:uid="{660D7C6C-C9E9-437A-A76C-A545A7F85116}"/>
    <cellStyle name="Normal 2 6 5 6 2 2" xfId="34230" xr:uid="{B85713CF-4CB4-4B9B-B0F3-DB57683441C4}"/>
    <cellStyle name="Normal 2 6 5 6 3" xfId="20649" xr:uid="{DC9FF13E-C2C3-4D2D-817F-AD3194990F6A}"/>
    <cellStyle name="Normal 2 6 5 6 3 2" xfId="41017" xr:uid="{A07D9494-A0BC-4781-ACB0-3C722D67BD77}"/>
    <cellStyle name="Normal 2 6 5 6 4" xfId="27438" xr:uid="{AAF08661-FAB8-4FE9-B5C6-EBEB6B911EFE}"/>
    <cellStyle name="Normal 2 6 5 6 5" xfId="47806" xr:uid="{BA1EC4A8-0773-4C2D-8828-3AF0301C3D54}"/>
    <cellStyle name="Normal 2 6 5 7" xfId="2162" xr:uid="{65AA4051-A034-40BC-8F22-418D531A5798}"/>
    <cellStyle name="Normal 2 6 5 7 2" xfId="11014" xr:uid="{3CDC7DD6-00CB-4810-8138-FE9A16B3AE58}"/>
    <cellStyle name="Normal 2 6 5 7 2 2" xfId="31382" xr:uid="{457549B3-D057-4B4B-89CE-E35260FE7BEE}"/>
    <cellStyle name="Normal 2 6 5 7 3" xfId="17801" xr:uid="{4BDF7FAA-0A21-45A6-8046-762B035ABB4B}"/>
    <cellStyle name="Normal 2 6 5 7 3 2" xfId="38169" xr:uid="{70905FE8-8720-4098-800E-B403C5F7BAE9}"/>
    <cellStyle name="Normal 2 6 5 7 4" xfId="24590" xr:uid="{5CC05320-7AE3-46B6-9D47-DD47B04717FC}"/>
    <cellStyle name="Normal 2 6 5 7 5" xfId="44958" xr:uid="{DEA88168-576D-429B-9A21-2EA8E64B6EB4}"/>
    <cellStyle name="Normal 2 6 5 8" xfId="9762" xr:uid="{10F5F7B8-9554-484B-A678-58B130BC9D74}"/>
    <cellStyle name="Normal 2 6 5 8 2" xfId="30130" xr:uid="{17227283-C8B4-41A3-A141-ABB4493B3791}"/>
    <cellStyle name="Normal 2 6 5 9" xfId="16550" xr:uid="{E56A1F55-1769-48D8-ABAD-8D6756B7A0D6}"/>
    <cellStyle name="Normal 2 6 5 9 2" xfId="36918" xr:uid="{AE828D51-54BD-4434-898F-DEE656509831}"/>
    <cellStyle name="Normal 2 6 5_Exec Drivers" xfId="8843" xr:uid="{21FC0151-55F7-4531-8C55-5AFAD89B4745}"/>
    <cellStyle name="Normal 2 6 6" xfId="112" xr:uid="{02FE44F3-F154-4123-9868-DED4F9976417}"/>
    <cellStyle name="Normal 2 6 6 10" xfId="23344" xr:uid="{B9FA43E8-079B-40E3-A8DA-968B7676E74B}"/>
    <cellStyle name="Normal 2 6 6 11" xfId="43712" xr:uid="{7F42AA13-D5F5-497A-81CD-FA3F72D6A9C7}"/>
    <cellStyle name="Normal 2 6 6 2" xfId="1435" xr:uid="{6955B790-58C8-4EF6-9D5F-45600A65A65E}"/>
    <cellStyle name="Normal 2 6 6 2 10" xfId="44295" xr:uid="{BBEB1865-349E-4BC1-88CF-C11D4DB39B4E}"/>
    <cellStyle name="Normal 2 6 6 2 2" xfId="4078" xr:uid="{DFB81C53-A55A-4412-9BFA-A76F17A4F5E7}"/>
    <cellStyle name="Normal 2 6 6 2 2 2" xfId="6938" xr:uid="{C2C13DF6-B2DC-4BE7-83F8-800F24C83073}"/>
    <cellStyle name="Normal 2 6 6 2 2 2 2" xfId="15580" xr:uid="{2FA3BD96-71C1-4861-A1FF-C501AEA43DE0}"/>
    <cellStyle name="Normal 2 6 6 2 2 2 2 2" xfId="35948" xr:uid="{7DAD43B2-AF86-411C-A8F6-23785FBD273E}"/>
    <cellStyle name="Normal 2 6 6 2 2 2 3" xfId="22367" xr:uid="{660C34F3-B3F7-40A5-B62C-69542E9BCABB}"/>
    <cellStyle name="Normal 2 6 6 2 2 2 3 2" xfId="42735" xr:uid="{1AB14126-0C12-4799-9CB0-1008CDBB2781}"/>
    <cellStyle name="Normal 2 6 6 2 2 2 4" xfId="29156" xr:uid="{C8D0BED4-DEA4-4A53-AEC0-66A9997F6F3C}"/>
    <cellStyle name="Normal 2 6 6 2 2 2 5" xfId="49524" xr:uid="{DDF21439-B353-40E8-9B40-432CA6544FC1}"/>
    <cellStyle name="Normal 2 6 6 2 2 3" xfId="12732" xr:uid="{4E766DDE-1BE4-4A32-B789-719888504B7F}"/>
    <cellStyle name="Normal 2 6 6 2 2 3 2" xfId="33100" xr:uid="{79999CB5-86C9-46C4-820E-84ACB5D22682}"/>
    <cellStyle name="Normal 2 6 6 2 2 4" xfId="19519" xr:uid="{44E41C23-5A2C-4FB7-9B2D-4710B23C5F7E}"/>
    <cellStyle name="Normal 2 6 6 2 2 4 2" xfId="39887" xr:uid="{F9F56DE9-D99B-4BDF-A34C-80B6C4A483B9}"/>
    <cellStyle name="Normal 2 6 6 2 2 5" xfId="26308" xr:uid="{264A4ECE-902E-4ACD-A2A1-C373261F5757}"/>
    <cellStyle name="Normal 2 6 6 2 2 6" xfId="46676" xr:uid="{F1C9C788-A059-4E63-B122-FA7A64552B1E}"/>
    <cellStyle name="Normal 2 6 6 2 2_Exec Drivers" xfId="8978" xr:uid="{0A269EAD-CE67-4586-838A-CB960E3BE51D}"/>
    <cellStyle name="Normal 2 6 6 2 3" xfId="4802" xr:uid="{D91AFD9B-91D6-4C65-B068-0424628B29E3}"/>
    <cellStyle name="Normal 2 6 6 2 3 2" xfId="7650" xr:uid="{37A1321A-03A2-4B33-932D-34585E6084C0}"/>
    <cellStyle name="Normal 2 6 6 2 3 2 2" xfId="16292" xr:uid="{718DF111-1228-43A6-B916-40CFF6BDCE12}"/>
    <cellStyle name="Normal 2 6 6 2 3 2 2 2" xfId="36660" xr:uid="{346F829D-9236-435C-87EE-70859D0D27A3}"/>
    <cellStyle name="Normal 2 6 6 2 3 2 3" xfId="23079" xr:uid="{2273D25F-67CB-41F8-851D-2DC5CA415F7D}"/>
    <cellStyle name="Normal 2 6 6 2 3 2 3 2" xfId="43447" xr:uid="{AD72575E-EE90-4182-A235-7D7C4B066C07}"/>
    <cellStyle name="Normal 2 6 6 2 3 2 4" xfId="29868" xr:uid="{244780A8-64D2-4A28-B072-70A7D9A1C8C1}"/>
    <cellStyle name="Normal 2 6 6 2 3 2 5" xfId="50236" xr:uid="{598537F7-D813-4CA5-B320-A8F501190CAD}"/>
    <cellStyle name="Normal 2 6 6 2 3 3" xfId="13444" xr:uid="{7EFF5E6A-083D-4297-8944-A3E29B3E0BF5}"/>
    <cellStyle name="Normal 2 6 6 2 3 3 2" xfId="33812" xr:uid="{20A70C3D-0233-42D0-8BFB-1A5BFBF4FE96}"/>
    <cellStyle name="Normal 2 6 6 2 3 4" xfId="20231" xr:uid="{4EDC546F-3CAE-48D6-B3F7-B56706D87A8E}"/>
    <cellStyle name="Normal 2 6 6 2 3 4 2" xfId="40599" xr:uid="{0B7B964E-FD4E-437F-9995-87DE27A40F2F}"/>
    <cellStyle name="Normal 2 6 6 2 3 5" xfId="27020" xr:uid="{C189C61D-91B1-43F4-A6A0-9129B2CB2F4D}"/>
    <cellStyle name="Normal 2 6 6 2 3 6" xfId="47388" xr:uid="{9B054C74-E3B5-4222-91F3-6E9CD85CBB4F}"/>
    <cellStyle name="Normal 2 6 6 2 4" xfId="3330" xr:uid="{654B7D0A-7AC4-46CC-92F9-C54ADC86F791}"/>
    <cellStyle name="Normal 2 6 6 2 4 2" xfId="6226" xr:uid="{A71B6BB5-A3FB-49D3-8366-EA0A17C4A477}"/>
    <cellStyle name="Normal 2 6 6 2 4 2 2" xfId="14868" xr:uid="{D4E8E675-71F1-42D8-A428-2EB7345534EF}"/>
    <cellStyle name="Normal 2 6 6 2 4 2 2 2" xfId="35236" xr:uid="{AD48ADAD-C932-4FC3-8F59-CE7E1AA543E4}"/>
    <cellStyle name="Normal 2 6 6 2 4 2 3" xfId="21655" xr:uid="{F899F733-5C2D-479A-B4AF-8B6DC6C8FF14}"/>
    <cellStyle name="Normal 2 6 6 2 4 2 3 2" xfId="42023" xr:uid="{AD2A7244-66CA-480F-AC02-D7CD44917A51}"/>
    <cellStyle name="Normal 2 6 6 2 4 2 4" xfId="28444" xr:uid="{4B6C323A-8DB3-4E7F-8A78-898F097A4E21}"/>
    <cellStyle name="Normal 2 6 6 2 4 2 5" xfId="48812" xr:uid="{5B91096D-9F26-4E9E-B495-5B2D3CEFC121}"/>
    <cellStyle name="Normal 2 6 6 2 4 3" xfId="12020" xr:uid="{55CC5A44-9DD0-4EFF-8B80-CB413D0E1287}"/>
    <cellStyle name="Normal 2 6 6 2 4 3 2" xfId="32388" xr:uid="{43236CB6-6711-4886-A607-756F16BAF7EB}"/>
    <cellStyle name="Normal 2 6 6 2 4 4" xfId="18807" xr:uid="{A283CF0A-AF57-414F-8F3C-7E81EC075404}"/>
    <cellStyle name="Normal 2 6 6 2 4 4 2" xfId="39175" xr:uid="{CF0E75F7-A083-464F-9F75-026F7837C1C6}"/>
    <cellStyle name="Normal 2 6 6 2 4 5" xfId="25596" xr:uid="{974F6315-E465-4781-8C56-324DC28BF351}"/>
    <cellStyle name="Normal 2 6 6 2 4 6" xfId="45964" xr:uid="{E084A3A5-BB4F-4803-844D-6A940832F16D}"/>
    <cellStyle name="Normal 2 6 6 2 5" xfId="5514" xr:uid="{BF375F90-89BC-4367-812A-C9E11D8916B7}"/>
    <cellStyle name="Normal 2 6 6 2 5 2" xfId="14156" xr:uid="{E7D68F77-357F-4944-B6C1-1A3E531FB088}"/>
    <cellStyle name="Normal 2 6 6 2 5 2 2" xfId="34524" xr:uid="{8915C4B7-95C5-4F7C-BDB4-D4AB455B7CC9}"/>
    <cellStyle name="Normal 2 6 6 2 5 3" xfId="20943" xr:uid="{2DF08D20-36A2-47EB-9EF7-1DA74C387B37}"/>
    <cellStyle name="Normal 2 6 6 2 5 3 2" xfId="41311" xr:uid="{0F4770FE-8A57-402F-B359-8F31DAFDC221}"/>
    <cellStyle name="Normal 2 6 6 2 5 4" xfId="27732" xr:uid="{0785B3B3-B925-49B0-B4EF-D96BBF73E25F}"/>
    <cellStyle name="Normal 2 6 6 2 5 5" xfId="48100" xr:uid="{94C13D40-EF37-47D0-A3D2-52DED1465435}"/>
    <cellStyle name="Normal 2 6 6 2 6" xfId="2581" xr:uid="{E080C8B0-0994-42EB-B208-295432BE23A2}"/>
    <cellStyle name="Normal 2 6 6 2 6 2" xfId="11308" xr:uid="{06DAE409-E48B-4418-9761-70C4101B2BBE}"/>
    <cellStyle name="Normal 2 6 6 2 6 2 2" xfId="31676" xr:uid="{8AC1453B-6F67-48E5-A56E-621295EC58A8}"/>
    <cellStyle name="Normal 2 6 6 2 6 3" xfId="18095" xr:uid="{5D564405-8A86-482B-84E3-17DBBECE3877}"/>
    <cellStyle name="Normal 2 6 6 2 6 3 2" xfId="38463" xr:uid="{608F5311-9636-410F-AD14-C65A6B633E81}"/>
    <cellStyle name="Normal 2 6 6 2 6 4" xfId="24884" xr:uid="{14BCAA3C-C389-4775-8E72-FF1EF5053108}"/>
    <cellStyle name="Normal 2 6 6 2 6 5" xfId="45252" xr:uid="{AE37C85D-1220-48F1-A1BC-D34B43A6D496}"/>
    <cellStyle name="Normal 2 6 6 2 7" xfId="10351" xr:uid="{045A550F-DC60-4970-BD9F-054489226ABA}"/>
    <cellStyle name="Normal 2 6 6 2 7 2" xfId="30719" xr:uid="{45A62AB9-AC8C-4352-80C5-11523200DCAB}"/>
    <cellStyle name="Normal 2 6 6 2 8" xfId="17138" xr:uid="{7D43743D-D157-4E4A-8BF9-5AFD8A17FC49}"/>
    <cellStyle name="Normal 2 6 6 2 8 2" xfId="37506" xr:uid="{008D1710-2D77-434C-B465-9BB23B8DBC9F}"/>
    <cellStyle name="Normal 2 6 6 2 9" xfId="23927" xr:uid="{A4F266FD-6DE7-4C1A-95E8-1E78D34F550B}"/>
    <cellStyle name="Normal 2 6 6 2_Exec Drivers" xfId="8561" xr:uid="{EDEA8043-6FE5-4768-A5D9-71631C886856}"/>
    <cellStyle name="Normal 2 6 6 3" xfId="3761" xr:uid="{17541ABD-DDD6-4317-B45C-BE58D17DDE7B}"/>
    <cellStyle name="Normal 2 6 6 3 2" xfId="6645" xr:uid="{040B4184-2A41-4F1D-8950-B8D86392D1E2}"/>
    <cellStyle name="Normal 2 6 6 3 2 2" xfId="15287" xr:uid="{1A569C87-2CA8-4467-AFE5-8BABABAD2787}"/>
    <cellStyle name="Normal 2 6 6 3 2 2 2" xfId="35655" xr:uid="{5C48F3A2-1CB4-4458-91DB-F365309A9CB1}"/>
    <cellStyle name="Normal 2 6 6 3 2 3" xfId="22074" xr:uid="{C3AADE04-5166-47EC-A818-5F65F42A1EF8}"/>
    <cellStyle name="Normal 2 6 6 3 2 3 2" xfId="42442" xr:uid="{40E6A832-609A-41E2-BA51-1116E01F0BEF}"/>
    <cellStyle name="Normal 2 6 6 3 2 4" xfId="28863" xr:uid="{4C66794A-D015-4205-8260-246E918593F8}"/>
    <cellStyle name="Normal 2 6 6 3 2 5" xfId="49231" xr:uid="{942283E7-FB37-4EED-AE9E-C53712CB79FF}"/>
    <cellStyle name="Normal 2 6 6 3 3" xfId="12439" xr:uid="{27F5FA2C-8EAC-482C-80E5-81BABCE1191D}"/>
    <cellStyle name="Normal 2 6 6 3 3 2" xfId="32807" xr:uid="{7ADAFA94-1EEA-427D-B3A3-4594F8BF218E}"/>
    <cellStyle name="Normal 2 6 6 3 4" xfId="19226" xr:uid="{FD60F1F4-F7A1-4347-92FB-8911A0AF1663}"/>
    <cellStyle name="Normal 2 6 6 3 4 2" xfId="39594" xr:uid="{65683F39-B404-4EC5-A2FC-83A49A2D8550}"/>
    <cellStyle name="Normal 2 6 6 3 5" xfId="26015" xr:uid="{E0CA6EF3-8745-4C0F-BF0E-2259D70CB269}"/>
    <cellStyle name="Normal 2 6 6 3 6" xfId="46383" xr:uid="{09B8DE86-F788-4E7B-8F90-78196DABB322}"/>
    <cellStyle name="Normal 2 6 6 3_Exec Drivers" xfId="8692" xr:uid="{94895497-4AD2-4E4F-A742-D90558A072DA}"/>
    <cellStyle name="Normal 2 6 6 4" xfId="4509" xr:uid="{48C6EFB8-43C8-4EB5-89CF-41FABA2635C5}"/>
    <cellStyle name="Normal 2 6 6 4 2" xfId="7357" xr:uid="{B92A9C5A-05B2-4FE0-8BB2-96724AE6A2F6}"/>
    <cellStyle name="Normal 2 6 6 4 2 2" xfId="15999" xr:uid="{2C8FFDDD-6298-458D-AC61-CA5D10706A31}"/>
    <cellStyle name="Normal 2 6 6 4 2 2 2" xfId="36367" xr:uid="{A62C7BAD-0A0A-4673-BA3C-0E0C89D37954}"/>
    <cellStyle name="Normal 2 6 6 4 2 3" xfId="22786" xr:uid="{E8E61276-D0DE-4E8C-B678-3CD4D76B344C}"/>
    <cellStyle name="Normal 2 6 6 4 2 3 2" xfId="43154" xr:uid="{832908B0-FA15-425F-8AF0-F58E3283B892}"/>
    <cellStyle name="Normal 2 6 6 4 2 4" xfId="29575" xr:uid="{E1A83F73-4BA8-4246-B893-732680035D06}"/>
    <cellStyle name="Normal 2 6 6 4 2 5" xfId="49943" xr:uid="{95C4581F-9C74-4502-9D03-5B96278E3BE0}"/>
    <cellStyle name="Normal 2 6 6 4 3" xfId="13151" xr:uid="{FDFFF6DE-F3C9-4348-88BD-99A98DB6BD3B}"/>
    <cellStyle name="Normal 2 6 6 4 3 2" xfId="33519" xr:uid="{A4E0CFDC-7FA1-4172-B42C-326A941F6E4A}"/>
    <cellStyle name="Normal 2 6 6 4 4" xfId="19938" xr:uid="{64B37C9B-F2D5-4160-A437-71ED2AF47067}"/>
    <cellStyle name="Normal 2 6 6 4 4 2" xfId="40306" xr:uid="{4AC8FB28-1A44-4694-BA2C-C7570D114EBB}"/>
    <cellStyle name="Normal 2 6 6 4 5" xfId="26727" xr:uid="{BE9076C9-B325-4CEA-B848-4BE20EA2E3D5}"/>
    <cellStyle name="Normal 2 6 6 4 6" xfId="47095" xr:uid="{678828A7-9C5B-4AC8-85EE-32167DDB30FA}"/>
    <cellStyle name="Normal 2 6 6 5" xfId="3013" xr:uid="{C125D7F9-9B20-43E7-988C-7D8DBCE27353}"/>
    <cellStyle name="Normal 2 6 6 5 2" xfId="5933" xr:uid="{5BB01A95-0E4E-4FFF-BDEC-D06C6AC28898}"/>
    <cellStyle name="Normal 2 6 6 5 2 2" xfId="14575" xr:uid="{03DF7FC3-EE22-4A02-8200-864F349F5787}"/>
    <cellStyle name="Normal 2 6 6 5 2 2 2" xfId="34943" xr:uid="{65E9AC74-5C28-43A6-98D4-C485CD8B0B0F}"/>
    <cellStyle name="Normal 2 6 6 5 2 3" xfId="21362" xr:uid="{1944095F-3E33-4C19-9915-CA1CACB29F7B}"/>
    <cellStyle name="Normal 2 6 6 5 2 3 2" xfId="41730" xr:uid="{EE554800-AE70-4FD4-902A-2B4DFCCC01FB}"/>
    <cellStyle name="Normal 2 6 6 5 2 4" xfId="28151" xr:uid="{9C2590EE-9D87-4A0F-9D3E-04234F2DDC23}"/>
    <cellStyle name="Normal 2 6 6 5 2 5" xfId="48519" xr:uid="{8CE859DF-A1AC-4CA3-B7D9-1B9D8AE72013}"/>
    <cellStyle name="Normal 2 6 6 5 3" xfId="11727" xr:uid="{7B7B03EA-C309-4D1D-AD82-7FD2E631348D}"/>
    <cellStyle name="Normal 2 6 6 5 3 2" xfId="32095" xr:uid="{6507A206-D489-495E-B257-77F416197219}"/>
    <cellStyle name="Normal 2 6 6 5 4" xfId="18514" xr:uid="{FC27D5FC-A652-4A91-B05E-2867E046053A}"/>
    <cellStyle name="Normal 2 6 6 5 4 2" xfId="38882" xr:uid="{C87A8109-C266-4CE1-B8E3-6F9B92A7A8AB}"/>
    <cellStyle name="Normal 2 6 6 5 5" xfId="25303" xr:uid="{DB57D926-A565-4310-BD91-44E795DDA68D}"/>
    <cellStyle name="Normal 2 6 6 5 6" xfId="45671" xr:uid="{0EE5AFA6-8474-482D-B40E-D59364A10770}"/>
    <cellStyle name="Normal 2 6 6 6" xfId="5221" xr:uid="{AE4FF9BA-F29C-45A3-9F51-970E3BB59561}"/>
    <cellStyle name="Normal 2 6 6 6 2" xfId="13863" xr:uid="{6FD56628-00EA-4E7C-91E4-5248E49ED426}"/>
    <cellStyle name="Normal 2 6 6 6 2 2" xfId="34231" xr:uid="{B02BC6A0-133D-4AE0-8A12-907BDE71D46C}"/>
    <cellStyle name="Normal 2 6 6 6 3" xfId="20650" xr:uid="{72950AA2-92D8-4E27-BAAD-59DF129C69AE}"/>
    <cellStyle name="Normal 2 6 6 6 3 2" xfId="41018" xr:uid="{F792239A-B2AC-495F-BF01-DAA7E3FCA000}"/>
    <cellStyle name="Normal 2 6 6 6 4" xfId="27439" xr:uid="{C3411941-7D06-499D-9073-FC40767A0C17}"/>
    <cellStyle name="Normal 2 6 6 6 5" xfId="47807" xr:uid="{0FF54FFC-0A6B-481D-96C1-B7E3132BD07B}"/>
    <cellStyle name="Normal 2 6 6 7" xfId="2163" xr:uid="{3A4522C6-EAC6-4126-AE7C-F8DB4E93C001}"/>
    <cellStyle name="Normal 2 6 6 7 2" xfId="11015" xr:uid="{1529B89C-AC03-4193-BDA2-5B76816AEFCA}"/>
    <cellStyle name="Normal 2 6 6 7 2 2" xfId="31383" xr:uid="{92C59EE0-650F-4C0C-A79F-CEDB7CCA0746}"/>
    <cellStyle name="Normal 2 6 6 7 3" xfId="17802" xr:uid="{E230FCB0-C0C6-490D-8649-0CFD332B3620}"/>
    <cellStyle name="Normal 2 6 6 7 3 2" xfId="38170" xr:uid="{83ACBFF6-E870-447C-8BA2-43479D1EA571}"/>
    <cellStyle name="Normal 2 6 6 7 4" xfId="24591" xr:uid="{4BD75338-738C-4B57-909D-8A18A930523A}"/>
    <cellStyle name="Normal 2 6 6 7 5" xfId="44959" xr:uid="{14F84ECF-8D06-4DC9-A295-3447E4597426}"/>
    <cellStyle name="Normal 2 6 6 8" xfId="9767" xr:uid="{0668837C-909B-4043-A293-2D6B8978899C}"/>
    <cellStyle name="Normal 2 6 6 8 2" xfId="30135" xr:uid="{F2309168-1BF3-48A7-A480-CE4D634248FC}"/>
    <cellStyle name="Normal 2 6 6 9" xfId="16555" xr:uid="{7C963C69-AA2C-4377-B691-151CFF450CF7}"/>
    <cellStyle name="Normal 2 6 6 9 2" xfId="36923" xr:uid="{6C8C98B1-F9A7-4A57-ABC2-D2E53063626A}"/>
    <cellStyle name="Normal 2 6 6_Exec Drivers" xfId="9482" xr:uid="{47031ABE-E296-44C2-914D-9F8B77E65AF2}"/>
    <cellStyle name="Normal 2 6 7" xfId="125" xr:uid="{5B9AA6F2-0C86-49A7-BCFB-4D4DC77EDA8C}"/>
    <cellStyle name="Normal 2 6 7 10" xfId="23351" xr:uid="{1BFE4F5B-C38B-4C6E-A6A8-8BE58A550BBB}"/>
    <cellStyle name="Normal 2 6 7 11" xfId="43719" xr:uid="{A27CD142-74E9-47B5-AB91-5F2F2E0F5E09}"/>
    <cellStyle name="Normal 2 6 7 2" xfId="1442" xr:uid="{46C5D695-47E8-4F23-A441-EBEFC1245EEA}"/>
    <cellStyle name="Normal 2 6 7 2 10" xfId="44302" xr:uid="{F7A83E7C-E3A8-4A90-AF63-4492768D7B13}"/>
    <cellStyle name="Normal 2 6 7 2 2" xfId="4071" xr:uid="{41516AA7-FEC9-4F81-9DE9-02DE875504AD}"/>
    <cellStyle name="Normal 2 6 7 2 2 2" xfId="6931" xr:uid="{A7214EFF-BAF9-437B-ACB5-BF79C9E7C95A}"/>
    <cellStyle name="Normal 2 6 7 2 2 2 2" xfId="15573" xr:uid="{BB7D4486-4955-44ED-BC3C-BA1962567066}"/>
    <cellStyle name="Normal 2 6 7 2 2 2 2 2" xfId="35941" xr:uid="{B26999D1-344A-4274-87E3-F1D79809B720}"/>
    <cellStyle name="Normal 2 6 7 2 2 2 3" xfId="22360" xr:uid="{BD9C007F-71DC-4C23-8F3E-6E3D7A0355A6}"/>
    <cellStyle name="Normal 2 6 7 2 2 2 3 2" xfId="42728" xr:uid="{62FFD0E9-F92C-431D-BE24-B15555074976}"/>
    <cellStyle name="Normal 2 6 7 2 2 2 4" xfId="29149" xr:uid="{2F6BEC93-6200-4FC4-B035-CB5813547D86}"/>
    <cellStyle name="Normal 2 6 7 2 2 2 5" xfId="49517" xr:uid="{F49BA29F-BA5B-4FCF-B701-EA687438985C}"/>
    <cellStyle name="Normal 2 6 7 2 2 3" xfId="12725" xr:uid="{C2528819-594B-4196-83ED-B9636BC50611}"/>
    <cellStyle name="Normal 2 6 7 2 2 3 2" xfId="33093" xr:uid="{72BCEFB5-9570-4A42-8F73-1ADBCA75EB2D}"/>
    <cellStyle name="Normal 2 6 7 2 2 4" xfId="19512" xr:uid="{BE41B67C-F9F8-4863-BD1F-082B7153E413}"/>
    <cellStyle name="Normal 2 6 7 2 2 4 2" xfId="39880" xr:uid="{7CAE00F2-4F0C-4373-8CDC-A07D896053BA}"/>
    <cellStyle name="Normal 2 6 7 2 2 5" xfId="26301" xr:uid="{6C78CACF-379B-4A95-8225-14AF01356F9A}"/>
    <cellStyle name="Normal 2 6 7 2 2 6" xfId="46669" xr:uid="{9D27BF59-CABB-41A7-ADA1-FDB8DA95D1A0}"/>
    <cellStyle name="Normal 2 6 7 2 2_Exec Drivers" xfId="8431" xr:uid="{8E144076-ADA4-49AC-BF29-886097C27371}"/>
    <cellStyle name="Normal 2 6 7 2 3" xfId="4795" xr:uid="{E3B27EF8-A471-4DB2-8BC7-2C1D35504F0D}"/>
    <cellStyle name="Normal 2 6 7 2 3 2" xfId="7643" xr:uid="{F87E5573-BDE7-4D2C-85F9-B68C2001A1C0}"/>
    <cellStyle name="Normal 2 6 7 2 3 2 2" xfId="16285" xr:uid="{AEB8271A-F794-4B9D-AE37-26E6A670BBF4}"/>
    <cellStyle name="Normal 2 6 7 2 3 2 2 2" xfId="36653" xr:uid="{FAE789BC-982F-4421-8ECF-B43ED52C6303}"/>
    <cellStyle name="Normal 2 6 7 2 3 2 3" xfId="23072" xr:uid="{E0D1C49F-434D-4746-BF83-A630D2813331}"/>
    <cellStyle name="Normal 2 6 7 2 3 2 3 2" xfId="43440" xr:uid="{FFE0E811-FB03-4136-A3BF-D1B31C84CA8F}"/>
    <cellStyle name="Normal 2 6 7 2 3 2 4" xfId="29861" xr:uid="{FA4A8696-041D-4D0D-A42E-7AC2A097C3B3}"/>
    <cellStyle name="Normal 2 6 7 2 3 2 5" xfId="50229" xr:uid="{0DC86498-EC57-4F90-B092-054875633D45}"/>
    <cellStyle name="Normal 2 6 7 2 3 3" xfId="13437" xr:uid="{52F58721-DFA2-4D09-B882-0625001F11C2}"/>
    <cellStyle name="Normal 2 6 7 2 3 3 2" xfId="33805" xr:uid="{A849CF8B-FA85-4227-AC7D-6123D9AC6B19}"/>
    <cellStyle name="Normal 2 6 7 2 3 4" xfId="20224" xr:uid="{4BFFED1D-BBA5-465E-ADBC-D8996C2B9817}"/>
    <cellStyle name="Normal 2 6 7 2 3 4 2" xfId="40592" xr:uid="{646BAF83-41CE-4885-BD6A-ABCDABEC6E6F}"/>
    <cellStyle name="Normal 2 6 7 2 3 5" xfId="27013" xr:uid="{016F239E-8E29-44F3-BA0D-25646B778E69}"/>
    <cellStyle name="Normal 2 6 7 2 3 6" xfId="47381" xr:uid="{7EE4DE6E-030F-4CAD-B986-BC0C17220592}"/>
    <cellStyle name="Normal 2 6 7 2 4" xfId="3323" xr:uid="{EFD22C35-5BF9-4289-BBEB-C51ED5F8F3AF}"/>
    <cellStyle name="Normal 2 6 7 2 4 2" xfId="6219" xr:uid="{CC0A5AD9-EAD4-4DFE-B0AE-690FA19FFE2F}"/>
    <cellStyle name="Normal 2 6 7 2 4 2 2" xfId="14861" xr:uid="{B377C43D-079D-4C34-AFEF-25FD3B39A721}"/>
    <cellStyle name="Normal 2 6 7 2 4 2 2 2" xfId="35229" xr:uid="{C5F0F53C-58CF-4FAF-806A-A5252555A3BC}"/>
    <cellStyle name="Normal 2 6 7 2 4 2 3" xfId="21648" xr:uid="{486EE9AD-2EDD-47D7-BB2E-F28A811D6BDA}"/>
    <cellStyle name="Normal 2 6 7 2 4 2 3 2" xfId="42016" xr:uid="{B96592DF-A1EA-4F4B-8545-4D19FD73C4FF}"/>
    <cellStyle name="Normal 2 6 7 2 4 2 4" xfId="28437" xr:uid="{F5C6E94B-0B79-4556-9C62-EB6E890F1F80}"/>
    <cellStyle name="Normal 2 6 7 2 4 2 5" xfId="48805" xr:uid="{1E94E494-970E-4DA8-BC00-2872AD518938}"/>
    <cellStyle name="Normal 2 6 7 2 4 3" xfId="12013" xr:uid="{78478B3C-0122-47DB-AFCE-4951757FA793}"/>
    <cellStyle name="Normal 2 6 7 2 4 3 2" xfId="32381" xr:uid="{4BF26FB5-1F8D-4551-B6FE-486AFD20A4FF}"/>
    <cellStyle name="Normal 2 6 7 2 4 4" xfId="18800" xr:uid="{C8000FF2-EA4B-4121-AE4C-C78877C4AB62}"/>
    <cellStyle name="Normal 2 6 7 2 4 4 2" xfId="39168" xr:uid="{CACAC13D-4DF0-4267-802C-4CC07C02B32A}"/>
    <cellStyle name="Normal 2 6 7 2 4 5" xfId="25589" xr:uid="{0591DE85-737A-421F-9DB1-7E43BA632C2E}"/>
    <cellStyle name="Normal 2 6 7 2 4 6" xfId="45957" xr:uid="{7B966474-C7FA-4F45-AB7E-40F8649F1ED1}"/>
    <cellStyle name="Normal 2 6 7 2 5" xfId="5507" xr:uid="{6C6BD17C-AB70-42DC-AD64-90658BF90DF5}"/>
    <cellStyle name="Normal 2 6 7 2 5 2" xfId="14149" xr:uid="{AC039620-DBFA-4BB4-9798-9F4DFEE730B6}"/>
    <cellStyle name="Normal 2 6 7 2 5 2 2" xfId="34517" xr:uid="{E7B7868B-5F2C-4DA1-8724-ACA4FECE6964}"/>
    <cellStyle name="Normal 2 6 7 2 5 3" xfId="20936" xr:uid="{A12BDF40-E948-420A-83F2-33873D8DF248}"/>
    <cellStyle name="Normal 2 6 7 2 5 3 2" xfId="41304" xr:uid="{E92E4ED0-40B8-40A2-BE1F-7D511944B4EE}"/>
    <cellStyle name="Normal 2 6 7 2 5 4" xfId="27725" xr:uid="{84790797-0255-4018-95C7-4067E7C29506}"/>
    <cellStyle name="Normal 2 6 7 2 5 5" xfId="48093" xr:uid="{0DBA6CCA-0B22-4AB7-A633-A8A814399BCE}"/>
    <cellStyle name="Normal 2 6 7 2 6" xfId="2574" xr:uid="{E3C909A7-F119-44D5-AD90-15EAE7415AAF}"/>
    <cellStyle name="Normal 2 6 7 2 6 2" xfId="11301" xr:uid="{08B0CFB5-168B-4D73-9F31-96DE520384C6}"/>
    <cellStyle name="Normal 2 6 7 2 6 2 2" xfId="31669" xr:uid="{962DEF6E-5D90-40AE-9CEB-25B6862E9EDA}"/>
    <cellStyle name="Normal 2 6 7 2 6 3" xfId="18088" xr:uid="{B5B549E7-D2C8-4736-9B15-2DFB58C0BD98}"/>
    <cellStyle name="Normal 2 6 7 2 6 3 2" xfId="38456" xr:uid="{1B4452F7-8A13-44DB-9628-861B9A6E8D05}"/>
    <cellStyle name="Normal 2 6 7 2 6 4" xfId="24877" xr:uid="{5F0550C5-511F-4749-A9B3-6F47089EBC29}"/>
    <cellStyle name="Normal 2 6 7 2 6 5" xfId="45245" xr:uid="{FAB0C754-7F4D-480B-A10C-A0BC85CE7FEA}"/>
    <cellStyle name="Normal 2 6 7 2 7" xfId="10358" xr:uid="{8F9F83A7-97F2-4021-94D0-E8400F79DBB8}"/>
    <cellStyle name="Normal 2 6 7 2 7 2" xfId="30726" xr:uid="{9C174200-8CD0-4909-A7A4-9A6EC7E27486}"/>
    <cellStyle name="Normal 2 6 7 2 8" xfId="17145" xr:uid="{A0845C19-7897-4A9D-872A-3A781ABC62B7}"/>
    <cellStyle name="Normal 2 6 7 2 8 2" xfId="37513" xr:uid="{A81902B5-675F-4812-B5B2-E7FED5B99B3B}"/>
    <cellStyle name="Normal 2 6 7 2 9" xfId="23934" xr:uid="{2739F12B-770B-4C20-89B9-8679BB6C15B5}"/>
    <cellStyle name="Normal 2 6 7 2_Exec Drivers" xfId="8659" xr:uid="{EADECEC7-9EA1-4F53-BA30-7B921551BA0D}"/>
    <cellStyle name="Normal 2 6 7 3" xfId="3762" xr:uid="{0309C4E2-DB81-4EB0-B8A6-35994DBDC3F1}"/>
    <cellStyle name="Normal 2 6 7 3 2" xfId="6646" xr:uid="{2FFA3E49-FCFE-4007-B41B-0EAE63288EC4}"/>
    <cellStyle name="Normal 2 6 7 3 2 2" xfId="15288" xr:uid="{6629F8D4-5447-42E4-BE98-D5FEAD7F19B1}"/>
    <cellStyle name="Normal 2 6 7 3 2 2 2" xfId="35656" xr:uid="{58C020D6-748C-4BA8-B6A7-D676A5A88957}"/>
    <cellStyle name="Normal 2 6 7 3 2 3" xfId="22075" xr:uid="{2B81A1EC-69D2-40DD-A976-3629F95FBFA0}"/>
    <cellStyle name="Normal 2 6 7 3 2 3 2" xfId="42443" xr:uid="{40DC960E-D628-420E-84C8-B2B1846AAB04}"/>
    <cellStyle name="Normal 2 6 7 3 2 4" xfId="28864" xr:uid="{57EFA0D6-086B-4051-A62F-6805B4126AFC}"/>
    <cellStyle name="Normal 2 6 7 3 2 5" xfId="49232" xr:uid="{A413D8B5-77BC-4E03-B33E-C53838755804}"/>
    <cellStyle name="Normal 2 6 7 3 3" xfId="12440" xr:uid="{88A89867-1F8A-4F51-92D4-966B1FBA9127}"/>
    <cellStyle name="Normal 2 6 7 3 3 2" xfId="32808" xr:uid="{FE4FB196-ADC6-4AFD-8ABD-90B316066103}"/>
    <cellStyle name="Normal 2 6 7 3 4" xfId="19227" xr:uid="{BACECB63-CF04-4E04-AD65-4537CFD5DA94}"/>
    <cellStyle name="Normal 2 6 7 3 4 2" xfId="39595" xr:uid="{C6D53D8B-12BC-4ACB-B043-B5FC67B3D578}"/>
    <cellStyle name="Normal 2 6 7 3 5" xfId="26016" xr:uid="{8285D690-D559-4F4C-AD9F-E5F15409EF43}"/>
    <cellStyle name="Normal 2 6 7 3 6" xfId="46384" xr:uid="{E6796CC4-15FA-4A5B-AA32-AEB4DDB2E1B0}"/>
    <cellStyle name="Normal 2 6 7 3_Exec Drivers" xfId="8454" xr:uid="{F1D2538B-BEA6-4375-AC03-BA9D9066FD3B}"/>
    <cellStyle name="Normal 2 6 7 4" xfId="4510" xr:uid="{F6F33630-8335-43CE-88F4-E55BCB01B8D7}"/>
    <cellStyle name="Normal 2 6 7 4 2" xfId="7358" xr:uid="{FEA5BA5D-EB35-4585-A401-EBC54523B586}"/>
    <cellStyle name="Normal 2 6 7 4 2 2" xfId="16000" xr:uid="{2BAE938B-62EF-4ABB-AF6A-7D7D3477E0F6}"/>
    <cellStyle name="Normal 2 6 7 4 2 2 2" xfId="36368" xr:uid="{BE2EB729-CDF1-4E8A-8BD2-0EBFE2E37A78}"/>
    <cellStyle name="Normal 2 6 7 4 2 3" xfId="22787" xr:uid="{A5C89EAC-F8FA-44E4-BF5E-D7D592E3FB03}"/>
    <cellStyle name="Normal 2 6 7 4 2 3 2" xfId="43155" xr:uid="{F925E1DA-9B26-48D0-846A-0C91A2BB648D}"/>
    <cellStyle name="Normal 2 6 7 4 2 4" xfId="29576" xr:uid="{DBE3492D-5140-4C9D-8CDA-A4C9578AAD41}"/>
    <cellStyle name="Normal 2 6 7 4 2 5" xfId="49944" xr:uid="{AA6ABFDF-8A23-4395-B0DB-9082DD16950B}"/>
    <cellStyle name="Normal 2 6 7 4 3" xfId="13152" xr:uid="{4F4E12C1-AB8A-47C0-9E95-770C48F79BE0}"/>
    <cellStyle name="Normal 2 6 7 4 3 2" xfId="33520" xr:uid="{673FF83F-DAF2-4CC4-AED7-38B56B83F8EA}"/>
    <cellStyle name="Normal 2 6 7 4 4" xfId="19939" xr:uid="{85E322CD-E12F-46F7-8A3B-C18319408B78}"/>
    <cellStyle name="Normal 2 6 7 4 4 2" xfId="40307" xr:uid="{D72E5A94-54A4-43A9-8870-703D9F3C171E}"/>
    <cellStyle name="Normal 2 6 7 4 5" xfId="26728" xr:uid="{6CA0AB00-9BDF-42B3-B96E-EDDDAAC71CCE}"/>
    <cellStyle name="Normal 2 6 7 4 6" xfId="47096" xr:uid="{BCD07D96-993F-4F08-956E-BEF9F430AA80}"/>
    <cellStyle name="Normal 2 6 7 5" xfId="3014" xr:uid="{AC0469A3-460C-44B4-857B-E51F16288F4D}"/>
    <cellStyle name="Normal 2 6 7 5 2" xfId="5934" xr:uid="{8ACE497B-A894-4D3E-8580-5214DA5C4B97}"/>
    <cellStyle name="Normal 2 6 7 5 2 2" xfId="14576" xr:uid="{584C027B-DCC2-49D6-9DC2-35B4ED3B351B}"/>
    <cellStyle name="Normal 2 6 7 5 2 2 2" xfId="34944" xr:uid="{E97B3F70-DBEA-4EFF-B40F-04DB882DF3CB}"/>
    <cellStyle name="Normal 2 6 7 5 2 3" xfId="21363" xr:uid="{0015DE2E-BC0B-4CC4-A453-190D51639756}"/>
    <cellStyle name="Normal 2 6 7 5 2 3 2" xfId="41731" xr:uid="{7C16EA72-071B-41BC-9781-76B532FCF3BF}"/>
    <cellStyle name="Normal 2 6 7 5 2 4" xfId="28152" xr:uid="{D6C05D83-94CA-4325-B199-DF494BF6F17D}"/>
    <cellStyle name="Normal 2 6 7 5 2 5" xfId="48520" xr:uid="{00E9FD18-9817-45B3-9A98-5CDDAD7EBB1D}"/>
    <cellStyle name="Normal 2 6 7 5 3" xfId="11728" xr:uid="{9AFB6239-19A5-4174-AA0A-820341E889F4}"/>
    <cellStyle name="Normal 2 6 7 5 3 2" xfId="32096" xr:uid="{074A3EE8-0CF7-4957-80F0-07EA7B8DD40B}"/>
    <cellStyle name="Normal 2 6 7 5 4" xfId="18515" xr:uid="{4B5CE7DA-AEE3-4AF6-908A-0DAA229C3C7D}"/>
    <cellStyle name="Normal 2 6 7 5 4 2" xfId="38883" xr:uid="{4757563D-818B-4249-95DA-A6C64195816C}"/>
    <cellStyle name="Normal 2 6 7 5 5" xfId="25304" xr:uid="{8044E476-867B-429C-9CB0-43AD87F51D06}"/>
    <cellStyle name="Normal 2 6 7 5 6" xfId="45672" xr:uid="{F6784039-D266-4B82-A2D4-5DF5A832ED9C}"/>
    <cellStyle name="Normal 2 6 7 6" xfId="5222" xr:uid="{20616885-E204-4D5B-9EB2-623CDACD676F}"/>
    <cellStyle name="Normal 2 6 7 6 2" xfId="13864" xr:uid="{F359CFDF-BE6C-4224-8A2E-26C8592AD8B4}"/>
    <cellStyle name="Normal 2 6 7 6 2 2" xfId="34232" xr:uid="{F6BA0D29-3B9C-4D2E-BC26-6373FFF052F4}"/>
    <cellStyle name="Normal 2 6 7 6 3" xfId="20651" xr:uid="{80792573-923C-4337-9040-EA55CDFB7415}"/>
    <cellStyle name="Normal 2 6 7 6 3 2" xfId="41019" xr:uid="{CE7D0A51-5EF8-4075-B4E5-12220D582848}"/>
    <cellStyle name="Normal 2 6 7 6 4" xfId="27440" xr:uid="{491E0613-F167-4AB1-BC9F-AF87B42170DC}"/>
    <cellStyle name="Normal 2 6 7 6 5" xfId="47808" xr:uid="{EF23EAC8-E85F-4A71-A825-EF37C58372B1}"/>
    <cellStyle name="Normal 2 6 7 7" xfId="2164" xr:uid="{67A2CDCE-A935-45E0-9542-579807C6473F}"/>
    <cellStyle name="Normal 2 6 7 7 2" xfId="11016" xr:uid="{78898575-37D3-44AB-855D-F36152F110D1}"/>
    <cellStyle name="Normal 2 6 7 7 2 2" xfId="31384" xr:uid="{C3E42FA3-1DE5-466F-A0C3-65C6105EF720}"/>
    <cellStyle name="Normal 2 6 7 7 3" xfId="17803" xr:uid="{91239A5B-3B30-4935-B313-9AA2D2BE0C76}"/>
    <cellStyle name="Normal 2 6 7 7 3 2" xfId="38171" xr:uid="{8551C7E4-CE79-46EC-9DE2-90833399EA11}"/>
    <cellStyle name="Normal 2 6 7 7 4" xfId="24592" xr:uid="{F021316E-FF9A-4007-A145-0A7BB6301399}"/>
    <cellStyle name="Normal 2 6 7 7 5" xfId="44960" xr:uid="{FD9B8813-6EEA-4321-A9DA-B61F944CDF9F}"/>
    <cellStyle name="Normal 2 6 7 8" xfId="9774" xr:uid="{7C0B5733-B8CA-4BD2-885A-3C44B305D415}"/>
    <cellStyle name="Normal 2 6 7 8 2" xfId="30142" xr:uid="{04972EB1-8634-4638-A17F-95CF9770E2F7}"/>
    <cellStyle name="Normal 2 6 7 9" xfId="16562" xr:uid="{2F420A43-C041-411B-B4F7-0B63CAD6B03F}"/>
    <cellStyle name="Normal 2 6 7 9 2" xfId="36930" xr:uid="{C226CBCD-591E-4548-A9F2-956C387912B7}"/>
    <cellStyle name="Normal 2 6 7_Exec Drivers" xfId="9266" xr:uid="{CAF09D1B-C310-4778-BBD7-F7B59B50FB7B}"/>
    <cellStyle name="Normal 2 6 8" xfId="137" xr:uid="{A0B5973D-2985-443C-8D2B-749505AF4E91}"/>
    <cellStyle name="Normal 2 6 8 10" xfId="23357" xr:uid="{2C047B9E-3CC1-4FEE-B6F8-525F53B4CECD}"/>
    <cellStyle name="Normal 2 6 8 11" xfId="43725" xr:uid="{EC39CD7D-5168-4BFD-8C1E-0F3E4919D50B}"/>
    <cellStyle name="Normal 2 6 8 2" xfId="1448" xr:uid="{C4AAEC2C-50ED-493F-B3D6-064EAD1268D0}"/>
    <cellStyle name="Normal 2 6 8 2 10" xfId="44308" xr:uid="{66F02FFD-74D7-4004-B946-4EFDB3B4C557}"/>
    <cellStyle name="Normal 2 6 8 2 2" xfId="4065" xr:uid="{B603BA15-6382-4A85-B3D7-FD205DBE1F3C}"/>
    <cellStyle name="Normal 2 6 8 2 2 2" xfId="6925" xr:uid="{797E95D4-955C-4C72-A6BB-8919675BE42A}"/>
    <cellStyle name="Normal 2 6 8 2 2 2 2" xfId="15567" xr:uid="{BCB7A28B-97D5-4717-B379-688CF38A593D}"/>
    <cellStyle name="Normal 2 6 8 2 2 2 2 2" xfId="35935" xr:uid="{B1FFD003-25CA-4F78-B1E0-6FF15E74CADE}"/>
    <cellStyle name="Normal 2 6 8 2 2 2 3" xfId="22354" xr:uid="{F1B081AB-335A-478D-B535-CFC1E4FB78D5}"/>
    <cellStyle name="Normal 2 6 8 2 2 2 3 2" xfId="42722" xr:uid="{714B4D4B-AB62-47CD-84B2-1A71E081D891}"/>
    <cellStyle name="Normal 2 6 8 2 2 2 4" xfId="29143" xr:uid="{406F9A14-0A0B-49FB-AA5C-72DE7B1C8257}"/>
    <cellStyle name="Normal 2 6 8 2 2 2 5" xfId="49511" xr:uid="{5D34263A-AD15-4C5A-A183-71C9F9572818}"/>
    <cellStyle name="Normal 2 6 8 2 2 3" xfId="12719" xr:uid="{1F687741-D386-41D5-ACFC-06E68820557F}"/>
    <cellStyle name="Normal 2 6 8 2 2 3 2" xfId="33087" xr:uid="{9320E464-1E54-4189-8168-27658F7710B3}"/>
    <cellStyle name="Normal 2 6 8 2 2 4" xfId="19506" xr:uid="{6A05EE90-19D9-42B9-81E6-819E13DFAC1D}"/>
    <cellStyle name="Normal 2 6 8 2 2 4 2" xfId="39874" xr:uid="{7D6AFC24-FC8C-48B6-B207-E50489D85727}"/>
    <cellStyle name="Normal 2 6 8 2 2 5" xfId="26295" xr:uid="{6D007F9C-DCEA-4A20-A8E6-4A553817F436}"/>
    <cellStyle name="Normal 2 6 8 2 2 6" xfId="46663" xr:uid="{C1CB3E71-1010-4C10-9DF1-2AA8A75C3706}"/>
    <cellStyle name="Normal 2 6 8 2 2_Exec Drivers" xfId="9058" xr:uid="{AFD54C00-7F50-4DFA-A9EE-92D721CB327C}"/>
    <cellStyle name="Normal 2 6 8 2 3" xfId="4789" xr:uid="{DE39977E-0245-4992-A2B5-09DAA0FAB8E3}"/>
    <cellStyle name="Normal 2 6 8 2 3 2" xfId="7637" xr:uid="{652A37E7-93DA-4D9B-85A6-CB1D2A0F06E4}"/>
    <cellStyle name="Normal 2 6 8 2 3 2 2" xfId="16279" xr:uid="{AA95E632-3908-4B1C-B0C1-F7C18BEE37A9}"/>
    <cellStyle name="Normal 2 6 8 2 3 2 2 2" xfId="36647" xr:uid="{E51E6409-B859-4F95-8802-33F715F2F969}"/>
    <cellStyle name="Normal 2 6 8 2 3 2 3" xfId="23066" xr:uid="{4A9FB902-51F9-44D0-ACD8-B9347C2ACDDA}"/>
    <cellStyle name="Normal 2 6 8 2 3 2 3 2" xfId="43434" xr:uid="{76BE2C4A-F350-4805-BC32-D4DEC5ACB66A}"/>
    <cellStyle name="Normal 2 6 8 2 3 2 4" xfId="29855" xr:uid="{29EAD052-FA6B-4C9A-AC71-49BE135F540A}"/>
    <cellStyle name="Normal 2 6 8 2 3 2 5" xfId="50223" xr:uid="{0C443C57-9EAF-4FF4-B8B3-FF77C125184C}"/>
    <cellStyle name="Normal 2 6 8 2 3 3" xfId="13431" xr:uid="{1A6DF61E-EC15-4003-AA12-6A0C741E468C}"/>
    <cellStyle name="Normal 2 6 8 2 3 3 2" xfId="33799" xr:uid="{46D8BF18-B4BA-4CCF-B873-EAA60C1A264B}"/>
    <cellStyle name="Normal 2 6 8 2 3 4" xfId="20218" xr:uid="{F1350D87-ABB0-43AC-8EC6-211D23B5B838}"/>
    <cellStyle name="Normal 2 6 8 2 3 4 2" xfId="40586" xr:uid="{F3385FEE-DF28-45EF-A2DF-6EBBD6539504}"/>
    <cellStyle name="Normal 2 6 8 2 3 5" xfId="27007" xr:uid="{DDE4B9FA-D815-4A7E-AB80-217AB5D8610D}"/>
    <cellStyle name="Normal 2 6 8 2 3 6" xfId="47375" xr:uid="{43B11C00-41C2-4C0F-9974-FC923E53EB7C}"/>
    <cellStyle name="Normal 2 6 8 2 4" xfId="3317" xr:uid="{C3EB220D-FF9B-4B45-BD87-689AFD2C585E}"/>
    <cellStyle name="Normal 2 6 8 2 4 2" xfId="6213" xr:uid="{41343C89-C5B6-447C-9F92-4F0956F59648}"/>
    <cellStyle name="Normal 2 6 8 2 4 2 2" xfId="14855" xr:uid="{C54F85A9-4F5A-41EA-95F5-4D2555AA276B}"/>
    <cellStyle name="Normal 2 6 8 2 4 2 2 2" xfId="35223" xr:uid="{2C449C57-B8C1-4D15-9A20-60E6E706016A}"/>
    <cellStyle name="Normal 2 6 8 2 4 2 3" xfId="21642" xr:uid="{5345F0C8-027C-4745-B209-E9D6BCC21214}"/>
    <cellStyle name="Normal 2 6 8 2 4 2 3 2" xfId="42010" xr:uid="{CD160773-B179-4BE6-B6E7-44AEF61AE59D}"/>
    <cellStyle name="Normal 2 6 8 2 4 2 4" xfId="28431" xr:uid="{D6FE67AE-04A7-4F63-95AC-CD1C8B25BB44}"/>
    <cellStyle name="Normal 2 6 8 2 4 2 5" xfId="48799" xr:uid="{C8EB8302-05E6-495B-BCAF-DE6A8F7CD939}"/>
    <cellStyle name="Normal 2 6 8 2 4 3" xfId="12007" xr:uid="{FC719534-A1F3-41F9-B4F0-A07CCAEB6DFF}"/>
    <cellStyle name="Normal 2 6 8 2 4 3 2" xfId="32375" xr:uid="{CE683838-D0DC-4993-BB1F-2D02D7B1A4B6}"/>
    <cellStyle name="Normal 2 6 8 2 4 4" xfId="18794" xr:uid="{6A001C38-EBD3-4F3F-83E4-532CC98F5436}"/>
    <cellStyle name="Normal 2 6 8 2 4 4 2" xfId="39162" xr:uid="{AFF4F57E-E49A-4C35-8E94-0A29AEFFA99F}"/>
    <cellStyle name="Normal 2 6 8 2 4 5" xfId="25583" xr:uid="{1DF948BD-4B67-456B-BFCF-416C9FF1B10F}"/>
    <cellStyle name="Normal 2 6 8 2 4 6" xfId="45951" xr:uid="{AEE78CF7-F3BD-4F0C-B90F-7EACEBA2BF2F}"/>
    <cellStyle name="Normal 2 6 8 2 5" xfId="5501" xr:uid="{38A961A3-DF6D-4C71-9227-0E09D3568FFF}"/>
    <cellStyle name="Normal 2 6 8 2 5 2" xfId="14143" xr:uid="{553F7223-948E-47E7-83D2-A55B48C47E7C}"/>
    <cellStyle name="Normal 2 6 8 2 5 2 2" xfId="34511" xr:uid="{C64E79B1-D4C0-49EA-9BAE-9E703CBFAEEA}"/>
    <cellStyle name="Normal 2 6 8 2 5 3" xfId="20930" xr:uid="{6FA54036-2EA4-49C0-B981-5264A74AA4DA}"/>
    <cellStyle name="Normal 2 6 8 2 5 3 2" xfId="41298" xr:uid="{DA0CB23D-771F-4F20-BCA4-1BB1815F9CA9}"/>
    <cellStyle name="Normal 2 6 8 2 5 4" xfId="27719" xr:uid="{7EF8DB04-1EF2-4FD9-8F30-80DFD13FC5C9}"/>
    <cellStyle name="Normal 2 6 8 2 5 5" xfId="48087" xr:uid="{E8448355-2ABE-44DD-8C7B-624A84C54453}"/>
    <cellStyle name="Normal 2 6 8 2 6" xfId="2568" xr:uid="{FB47C949-E190-4C33-B31A-171F45F4287D}"/>
    <cellStyle name="Normal 2 6 8 2 6 2" xfId="11295" xr:uid="{09913D5F-A004-42A8-ADF5-380CDDA389D6}"/>
    <cellStyle name="Normal 2 6 8 2 6 2 2" xfId="31663" xr:uid="{353D7236-6C60-443D-BC45-306A3A12653F}"/>
    <cellStyle name="Normal 2 6 8 2 6 3" xfId="18082" xr:uid="{73B28E16-64E8-4AB0-BD8C-2D3FEA3B591E}"/>
    <cellStyle name="Normal 2 6 8 2 6 3 2" xfId="38450" xr:uid="{B6D83A50-2214-4F6C-820E-C4A590752FC1}"/>
    <cellStyle name="Normal 2 6 8 2 6 4" xfId="24871" xr:uid="{37287CD4-8065-4E3B-BEF6-5B559C970A6F}"/>
    <cellStyle name="Normal 2 6 8 2 6 5" xfId="45239" xr:uid="{B51B4292-E218-42C2-AEA9-929F5C6383C8}"/>
    <cellStyle name="Normal 2 6 8 2 7" xfId="10364" xr:uid="{1F6E9213-83A3-4A9E-A2EE-AB326AB060A4}"/>
    <cellStyle name="Normal 2 6 8 2 7 2" xfId="30732" xr:uid="{307A8105-E219-425C-A3AA-1449BE0582E2}"/>
    <cellStyle name="Normal 2 6 8 2 8" xfId="17151" xr:uid="{98FC4854-E6C0-4FE8-B1F6-2F58BD381DE9}"/>
    <cellStyle name="Normal 2 6 8 2 8 2" xfId="37519" xr:uid="{CD298708-C2A7-4D33-A496-E725B7F5F48B}"/>
    <cellStyle name="Normal 2 6 8 2 9" xfId="23940" xr:uid="{49BA776B-7666-49CF-8117-2FC4F61182A8}"/>
    <cellStyle name="Normal 2 6 8 2_Exec Drivers" xfId="9108" xr:uid="{3284028B-918C-4C2C-A215-155BC41581A5}"/>
    <cellStyle name="Normal 2 6 8 3" xfId="3763" xr:uid="{72822832-D9C6-47B6-BB77-FB668341A26B}"/>
    <cellStyle name="Normal 2 6 8 3 2" xfId="6647" xr:uid="{ED6DFC8D-710D-49A7-86FA-71EC47407242}"/>
    <cellStyle name="Normal 2 6 8 3 2 2" xfId="15289" xr:uid="{8028D73D-661B-4105-ABB5-170AC5EAD4B4}"/>
    <cellStyle name="Normal 2 6 8 3 2 2 2" xfId="35657" xr:uid="{D6166DC7-163A-47A8-A156-6C85729A6D26}"/>
    <cellStyle name="Normal 2 6 8 3 2 3" xfId="22076" xr:uid="{0DBEC52B-07EB-480D-B9EF-8BB4089626EF}"/>
    <cellStyle name="Normal 2 6 8 3 2 3 2" xfId="42444" xr:uid="{DA5F3774-8A42-406C-83E8-05F40F8A41E7}"/>
    <cellStyle name="Normal 2 6 8 3 2 4" xfId="28865" xr:uid="{E5BA8AB0-2E37-4ED5-B51A-B5D51EC6492A}"/>
    <cellStyle name="Normal 2 6 8 3 2 5" xfId="49233" xr:uid="{88B8D266-6FD8-4E15-8111-334687105D79}"/>
    <cellStyle name="Normal 2 6 8 3 3" xfId="12441" xr:uid="{0B07C7FE-D21D-4597-A12C-080ADAA1E3E5}"/>
    <cellStyle name="Normal 2 6 8 3 3 2" xfId="32809" xr:uid="{7EFFC3F6-4923-4F04-BD01-ADCA490B600A}"/>
    <cellStyle name="Normal 2 6 8 3 4" xfId="19228" xr:uid="{319D7591-E02D-44A4-BDF9-8232639444FB}"/>
    <cellStyle name="Normal 2 6 8 3 4 2" xfId="39596" xr:uid="{85404FCC-37BA-4237-9498-9127F0F603BD}"/>
    <cellStyle name="Normal 2 6 8 3 5" xfId="26017" xr:uid="{4848C8A9-177D-43D6-B93A-1F26D68B36FA}"/>
    <cellStyle name="Normal 2 6 8 3 6" xfId="46385" xr:uid="{FB62D68C-C55A-4431-8A14-0E2D486821FE}"/>
    <cellStyle name="Normal 2 6 8 3_Exec Drivers" xfId="8434" xr:uid="{ED6003F4-6949-40EF-8550-DDEFD74A2BC4}"/>
    <cellStyle name="Normal 2 6 8 4" xfId="4511" xr:uid="{94218790-F49F-4C94-ACBD-5C37C34E2141}"/>
    <cellStyle name="Normal 2 6 8 4 2" xfId="7359" xr:uid="{163F17F9-791C-4C56-A4CE-B182BA863255}"/>
    <cellStyle name="Normal 2 6 8 4 2 2" xfId="16001" xr:uid="{FC83FC17-755D-4A4E-B1F5-3F0FD67069E5}"/>
    <cellStyle name="Normal 2 6 8 4 2 2 2" xfId="36369" xr:uid="{1EF8579C-0AF7-488A-BB6E-7AD81CF90801}"/>
    <cellStyle name="Normal 2 6 8 4 2 3" xfId="22788" xr:uid="{AFA33CAA-D2CB-447E-9ED7-045D393C5AA7}"/>
    <cellStyle name="Normal 2 6 8 4 2 3 2" xfId="43156" xr:uid="{ECBEA350-98DC-454A-9226-39EC10049BC5}"/>
    <cellStyle name="Normal 2 6 8 4 2 4" xfId="29577" xr:uid="{B5C9CF12-6109-4E2C-B475-3DDA4DC8B51B}"/>
    <cellStyle name="Normal 2 6 8 4 2 5" xfId="49945" xr:uid="{EA8A57F3-8820-4569-BBDB-1DDF0C0AA964}"/>
    <cellStyle name="Normal 2 6 8 4 3" xfId="13153" xr:uid="{006FB57D-759F-4793-9510-301D05DAB4F6}"/>
    <cellStyle name="Normal 2 6 8 4 3 2" xfId="33521" xr:uid="{06BE2351-AA6C-454F-884F-4D63A9891052}"/>
    <cellStyle name="Normal 2 6 8 4 4" xfId="19940" xr:uid="{EE5855FF-88A7-4CF8-999F-33700A90583B}"/>
    <cellStyle name="Normal 2 6 8 4 4 2" xfId="40308" xr:uid="{C610D50E-D177-44AC-8857-EA742AF6F713}"/>
    <cellStyle name="Normal 2 6 8 4 5" xfId="26729" xr:uid="{B13BB6E7-93E0-48D8-8A0F-698308D17275}"/>
    <cellStyle name="Normal 2 6 8 4 6" xfId="47097" xr:uid="{1F13FC07-6128-4D35-BF18-9C3753C70CE9}"/>
    <cellStyle name="Normal 2 6 8 5" xfId="3015" xr:uid="{9ADD2BB9-F2F7-4360-BFEA-ED2305B8FC66}"/>
    <cellStyle name="Normal 2 6 8 5 2" xfId="5935" xr:uid="{F7A74107-62C6-4E3A-A637-1FD564E7BC60}"/>
    <cellStyle name="Normal 2 6 8 5 2 2" xfId="14577" xr:uid="{5A197FC9-70AB-411D-B91C-3F6576B0D950}"/>
    <cellStyle name="Normal 2 6 8 5 2 2 2" xfId="34945" xr:uid="{D0C9239C-B1F0-4571-9093-92CDE44CA8EF}"/>
    <cellStyle name="Normal 2 6 8 5 2 3" xfId="21364" xr:uid="{89F8846D-3575-48E7-BA64-DDA44EF52316}"/>
    <cellStyle name="Normal 2 6 8 5 2 3 2" xfId="41732" xr:uid="{B4377904-BE00-45B1-8EBF-E2AB1965D101}"/>
    <cellStyle name="Normal 2 6 8 5 2 4" xfId="28153" xr:uid="{268A1CF0-3886-4862-9806-EA57322D9237}"/>
    <cellStyle name="Normal 2 6 8 5 2 5" xfId="48521" xr:uid="{B27DAD99-32A6-4F27-8E50-0D32F5636418}"/>
    <cellStyle name="Normal 2 6 8 5 3" xfId="11729" xr:uid="{33A400FC-A14F-455B-BA4C-E98208BCF758}"/>
    <cellStyle name="Normal 2 6 8 5 3 2" xfId="32097" xr:uid="{D19A51B7-2FEA-4E81-8DD1-55A72F9C0874}"/>
    <cellStyle name="Normal 2 6 8 5 4" xfId="18516" xr:uid="{EC25B6E0-3FEC-4160-9A67-705C7C672348}"/>
    <cellStyle name="Normal 2 6 8 5 4 2" xfId="38884" xr:uid="{7DD8890A-A61B-4C20-92C4-3EC42C7D58B3}"/>
    <cellStyle name="Normal 2 6 8 5 5" xfId="25305" xr:uid="{2FECDFEA-866A-456D-A228-84E7AB93D375}"/>
    <cellStyle name="Normal 2 6 8 5 6" xfId="45673" xr:uid="{5E857429-A53F-458E-902B-193A0837040C}"/>
    <cellStyle name="Normal 2 6 8 6" xfId="5223" xr:uid="{5D9186D7-FF5A-4A75-A1D6-78E252852D46}"/>
    <cellStyle name="Normal 2 6 8 6 2" xfId="13865" xr:uid="{7EB0CE80-4E3E-4480-A0CE-6A7FB9358FA5}"/>
    <cellStyle name="Normal 2 6 8 6 2 2" xfId="34233" xr:uid="{A163B7CD-B36A-4C07-94D8-87C683B96A3B}"/>
    <cellStyle name="Normal 2 6 8 6 3" xfId="20652" xr:uid="{48B5B202-A6CC-4AB7-BAF6-D68C9E23FB79}"/>
    <cellStyle name="Normal 2 6 8 6 3 2" xfId="41020" xr:uid="{385B207A-CBAA-40D5-8ED6-8649953129F4}"/>
    <cellStyle name="Normal 2 6 8 6 4" xfId="27441" xr:uid="{4B013086-3671-4FD6-A1B4-CE398B889003}"/>
    <cellStyle name="Normal 2 6 8 6 5" xfId="47809" xr:uid="{A336F948-9B4C-44F1-8D28-9B9151B34DF1}"/>
    <cellStyle name="Normal 2 6 8 7" xfId="2165" xr:uid="{94A2A485-D220-4BD6-A7E0-A50075D5B149}"/>
    <cellStyle name="Normal 2 6 8 7 2" xfId="11017" xr:uid="{A2B59EE7-DC76-40C9-ADDA-E849038CD0DF}"/>
    <cellStyle name="Normal 2 6 8 7 2 2" xfId="31385" xr:uid="{39F1088E-F308-4BB7-A0DB-EAAB2B64AE43}"/>
    <cellStyle name="Normal 2 6 8 7 3" xfId="17804" xr:uid="{F83624DE-E5AC-47BA-BB6B-933DE4D06015}"/>
    <cellStyle name="Normal 2 6 8 7 3 2" xfId="38172" xr:uid="{D79A9B51-AD96-4DD2-9DAD-680C9928B154}"/>
    <cellStyle name="Normal 2 6 8 7 4" xfId="24593" xr:uid="{4FB66EBC-DA3C-4D9A-A79F-F12E60DDE964}"/>
    <cellStyle name="Normal 2 6 8 7 5" xfId="44961" xr:uid="{55BF249D-2345-4F77-AEA1-60CFB7B69176}"/>
    <cellStyle name="Normal 2 6 8 8" xfId="9780" xr:uid="{AFC23962-C179-478A-AE42-CF39A778ACE4}"/>
    <cellStyle name="Normal 2 6 8 8 2" xfId="30148" xr:uid="{9F0F19AD-D250-4361-B1C3-86FD2C514410}"/>
    <cellStyle name="Normal 2 6 8 9" xfId="16568" xr:uid="{35422AAE-093B-42C3-A7DB-D2609BB3F839}"/>
    <cellStyle name="Normal 2 6 8 9 2" xfId="36936" xr:uid="{55CEAAD0-64D5-402E-8601-821977E236A7}"/>
    <cellStyle name="Normal 2 6 8_Exec Drivers" xfId="8967" xr:uid="{733CBEA1-6C06-4F1A-864C-A1D46761C31A}"/>
    <cellStyle name="Normal 2 6 9" xfId="149" xr:uid="{001716D4-4EE8-451C-BE4C-B22CF0F016F3}"/>
    <cellStyle name="Normal 2 6 9 10" xfId="23363" xr:uid="{C4CD43A8-B387-4623-BEEE-BC9B6468D404}"/>
    <cellStyle name="Normal 2 6 9 11" xfId="43731" xr:uid="{06948144-FFCE-41B0-BBB6-E10644AD5647}"/>
    <cellStyle name="Normal 2 6 9 2" xfId="1454" xr:uid="{F5F855A9-DEC0-4114-9C53-0AB069414E26}"/>
    <cellStyle name="Normal 2 6 9 2 10" xfId="44314" xr:uid="{99C020DE-C927-4E38-B8A6-792F6B34D8AF}"/>
    <cellStyle name="Normal 2 6 9 2 2" xfId="4060" xr:uid="{C1A567FF-9D21-4CEE-B301-F89AC2DB2E85}"/>
    <cellStyle name="Normal 2 6 9 2 2 2" xfId="6920" xr:uid="{9B3AF496-CC44-449C-A67B-82B5133C812E}"/>
    <cellStyle name="Normal 2 6 9 2 2 2 2" xfId="15562" xr:uid="{8BEC9263-E527-4DA3-A832-DD592F6EC19A}"/>
    <cellStyle name="Normal 2 6 9 2 2 2 2 2" xfId="35930" xr:uid="{351B2614-FE0C-49BD-BFD8-F3E891E1B4C0}"/>
    <cellStyle name="Normal 2 6 9 2 2 2 3" xfId="22349" xr:uid="{5B19353D-D04F-4C5A-A293-102CDFBFF0BD}"/>
    <cellStyle name="Normal 2 6 9 2 2 2 3 2" xfId="42717" xr:uid="{7977BFFE-5644-47D3-B6EE-203F2B8FE47E}"/>
    <cellStyle name="Normal 2 6 9 2 2 2 4" xfId="29138" xr:uid="{582EA417-6D33-45E7-B88D-0143384462AA}"/>
    <cellStyle name="Normal 2 6 9 2 2 2 5" xfId="49506" xr:uid="{CA3B17E4-69D7-4BB4-8C6E-AD2CE227998B}"/>
    <cellStyle name="Normal 2 6 9 2 2 3" xfId="12714" xr:uid="{71476F30-2063-4742-B470-C410F5C573DA}"/>
    <cellStyle name="Normal 2 6 9 2 2 3 2" xfId="33082" xr:uid="{F9758B74-FDEB-46FA-BFCC-524E063E8F6C}"/>
    <cellStyle name="Normal 2 6 9 2 2 4" xfId="19501" xr:uid="{3845688D-810C-40B6-B6C5-2321BD9E8DE0}"/>
    <cellStyle name="Normal 2 6 9 2 2 4 2" xfId="39869" xr:uid="{72E93553-3F58-41F3-8451-7DE459374A32}"/>
    <cellStyle name="Normal 2 6 9 2 2 5" xfId="26290" xr:uid="{AE72E73F-CD23-4A11-A262-70216357389E}"/>
    <cellStyle name="Normal 2 6 9 2 2 6" xfId="46658" xr:uid="{DA429AE4-8727-4153-980F-FA6342E09CC1}"/>
    <cellStyle name="Normal 2 6 9 2 2_Exec Drivers" xfId="8920" xr:uid="{442A98EF-5D33-4F3E-B6C2-205FFC4B7729}"/>
    <cellStyle name="Normal 2 6 9 2 3" xfId="4784" xr:uid="{1363085E-4E61-4752-86B0-B50A99042727}"/>
    <cellStyle name="Normal 2 6 9 2 3 2" xfId="7632" xr:uid="{E19F7AE9-6736-4A33-8C04-E6EE88664975}"/>
    <cellStyle name="Normal 2 6 9 2 3 2 2" xfId="16274" xr:uid="{05E44209-7C27-4154-A779-53C57681E338}"/>
    <cellStyle name="Normal 2 6 9 2 3 2 2 2" xfId="36642" xr:uid="{5DA3C974-CD75-4131-9A8A-9E5E642C4DC9}"/>
    <cellStyle name="Normal 2 6 9 2 3 2 3" xfId="23061" xr:uid="{9C4D2FFA-5610-49D0-96DB-F4BFD6AB4BE5}"/>
    <cellStyle name="Normal 2 6 9 2 3 2 3 2" xfId="43429" xr:uid="{6BD49B4B-384E-49ED-A2FA-E58F36EEF7CF}"/>
    <cellStyle name="Normal 2 6 9 2 3 2 4" xfId="29850" xr:uid="{778B14B4-0B17-442B-A0F0-3E8AD508CBBA}"/>
    <cellStyle name="Normal 2 6 9 2 3 2 5" xfId="50218" xr:uid="{E4E3BA01-A59C-426C-AC74-76A19018E773}"/>
    <cellStyle name="Normal 2 6 9 2 3 3" xfId="13426" xr:uid="{B381F70A-E1AC-4E75-A4BD-28037A01FFEA}"/>
    <cellStyle name="Normal 2 6 9 2 3 3 2" xfId="33794" xr:uid="{53E0B985-7436-4BE0-9CC8-3691247C5FC6}"/>
    <cellStyle name="Normal 2 6 9 2 3 4" xfId="20213" xr:uid="{74F213C4-42AF-4B29-8112-DBCF4DB07308}"/>
    <cellStyle name="Normal 2 6 9 2 3 4 2" xfId="40581" xr:uid="{DE1A6893-1465-4465-A5A3-1F34E00EAC47}"/>
    <cellStyle name="Normal 2 6 9 2 3 5" xfId="27002" xr:uid="{1F904853-6081-4475-9CCA-E01F37735D0B}"/>
    <cellStyle name="Normal 2 6 9 2 3 6" xfId="47370" xr:uid="{E2F4C76B-9184-4E07-9A87-8833E618F804}"/>
    <cellStyle name="Normal 2 6 9 2 4" xfId="3312" xr:uid="{AB935928-70B5-41CF-BB94-A104E60E17F9}"/>
    <cellStyle name="Normal 2 6 9 2 4 2" xfId="6208" xr:uid="{797F51AE-0D1B-4470-9AEE-B4024FF5E305}"/>
    <cellStyle name="Normal 2 6 9 2 4 2 2" xfId="14850" xr:uid="{5DB57DE3-80D7-44F4-ABA1-6778F94729E7}"/>
    <cellStyle name="Normal 2 6 9 2 4 2 2 2" xfId="35218" xr:uid="{308711BD-971F-4483-8F68-EC19E9CDDB61}"/>
    <cellStyle name="Normal 2 6 9 2 4 2 3" xfId="21637" xr:uid="{68F3C4B1-C0CA-4813-A2A9-E8E6CA83F87F}"/>
    <cellStyle name="Normal 2 6 9 2 4 2 3 2" xfId="42005" xr:uid="{C0FE9B6E-D498-4855-A085-28D63631453B}"/>
    <cellStyle name="Normal 2 6 9 2 4 2 4" xfId="28426" xr:uid="{C49B705C-DDD5-44AA-9179-61B853238743}"/>
    <cellStyle name="Normal 2 6 9 2 4 2 5" xfId="48794" xr:uid="{81240684-C650-4B49-A85A-A26DC833FE6E}"/>
    <cellStyle name="Normal 2 6 9 2 4 3" xfId="12002" xr:uid="{1005AFB8-7F8A-4F84-8C78-3B9F255D766B}"/>
    <cellStyle name="Normal 2 6 9 2 4 3 2" xfId="32370" xr:uid="{6BABFF51-6855-42DD-A628-AB375DF6D52D}"/>
    <cellStyle name="Normal 2 6 9 2 4 4" xfId="18789" xr:uid="{DC7FFD57-E333-4975-A0BB-7B76F9A25D50}"/>
    <cellStyle name="Normal 2 6 9 2 4 4 2" xfId="39157" xr:uid="{56696BCD-8A77-4B38-A208-6F089BFE73C8}"/>
    <cellStyle name="Normal 2 6 9 2 4 5" xfId="25578" xr:uid="{D2520B8E-7552-4C64-8E1B-C23FC6FDA91E}"/>
    <cellStyle name="Normal 2 6 9 2 4 6" xfId="45946" xr:uid="{AE64A1D8-4EDA-4775-9BBF-68667B42150F}"/>
    <cellStyle name="Normal 2 6 9 2 5" xfId="5496" xr:uid="{60337B67-0F44-4CA9-A5B1-8E615E9BE127}"/>
    <cellStyle name="Normal 2 6 9 2 5 2" xfId="14138" xr:uid="{60D25526-698A-4ABD-9F5B-9F56C78AEFCA}"/>
    <cellStyle name="Normal 2 6 9 2 5 2 2" xfId="34506" xr:uid="{710CEFA1-F00D-4C55-9118-A3C28CAFC671}"/>
    <cellStyle name="Normal 2 6 9 2 5 3" xfId="20925" xr:uid="{28F5A45F-1DB2-433E-A70B-DA5921BAFAA3}"/>
    <cellStyle name="Normal 2 6 9 2 5 3 2" xfId="41293" xr:uid="{5C0383EF-E82B-44B2-8661-1586C7F9EB29}"/>
    <cellStyle name="Normal 2 6 9 2 5 4" xfId="27714" xr:uid="{868202FE-CB50-4ECD-B4BA-4E02F759894B}"/>
    <cellStyle name="Normal 2 6 9 2 5 5" xfId="48082" xr:uid="{70573D36-3590-4D37-BA5B-3F48564E1862}"/>
    <cellStyle name="Normal 2 6 9 2 6" xfId="2563" xr:uid="{B62E246A-E7F1-4DF1-AAC5-BC3AB35F1742}"/>
    <cellStyle name="Normal 2 6 9 2 6 2" xfId="11290" xr:uid="{DF391BE8-37E9-42CE-869E-B6FA4D1EBE47}"/>
    <cellStyle name="Normal 2 6 9 2 6 2 2" xfId="31658" xr:uid="{31158F22-A132-47EB-AEB1-F8E7C98195F5}"/>
    <cellStyle name="Normal 2 6 9 2 6 3" xfId="18077" xr:uid="{914451F5-4071-4C01-B570-E33248DB42BA}"/>
    <cellStyle name="Normal 2 6 9 2 6 3 2" xfId="38445" xr:uid="{4C71C577-6191-4061-ACD0-A2016C9F4B7D}"/>
    <cellStyle name="Normal 2 6 9 2 6 4" xfId="24866" xr:uid="{82024BC6-3216-4FAA-AF24-0D5EB24D3589}"/>
    <cellStyle name="Normal 2 6 9 2 6 5" xfId="45234" xr:uid="{07236D67-B65D-4BE4-9B90-D2CBA704858C}"/>
    <cellStyle name="Normal 2 6 9 2 7" xfId="10370" xr:uid="{AAFE4B5B-B16F-4868-91B7-D622DEEDEC56}"/>
    <cellStyle name="Normal 2 6 9 2 7 2" xfId="30738" xr:uid="{F1240EF4-A6A8-46A0-A348-55561A183CA2}"/>
    <cellStyle name="Normal 2 6 9 2 8" xfId="17157" xr:uid="{6812F1C0-6702-4E03-B9A4-928E8FB8B6E7}"/>
    <cellStyle name="Normal 2 6 9 2 8 2" xfId="37525" xr:uid="{D68F8AC8-FFE4-44F3-A271-2AE1E477294D}"/>
    <cellStyle name="Normal 2 6 9 2 9" xfId="23946" xr:uid="{11CA0F99-3957-4ADB-B742-E5969C6CFE07}"/>
    <cellStyle name="Normal 2 6 9 2_Exec Drivers" xfId="8664" xr:uid="{7EEF7DB8-A989-479B-8139-73130F053403}"/>
    <cellStyle name="Normal 2 6 9 3" xfId="3764" xr:uid="{BF9601FB-2CBE-4C77-9035-E6A9553E313D}"/>
    <cellStyle name="Normal 2 6 9 3 2" xfId="6648" xr:uid="{2B45BED8-F46D-4CB8-BB39-EB8D41DC7F05}"/>
    <cellStyle name="Normal 2 6 9 3 2 2" xfId="15290" xr:uid="{40EAB6BB-868F-48BE-B7AA-0B0AD1E6A8D5}"/>
    <cellStyle name="Normal 2 6 9 3 2 2 2" xfId="35658" xr:uid="{82D5B62D-C78A-4FE6-B842-8390BD254F3B}"/>
    <cellStyle name="Normal 2 6 9 3 2 3" xfId="22077" xr:uid="{8F61048B-6D49-4B44-BF22-DB8E2E71064D}"/>
    <cellStyle name="Normal 2 6 9 3 2 3 2" xfId="42445" xr:uid="{17473E7E-E069-4A3A-9016-3116BBE2EE25}"/>
    <cellStyle name="Normal 2 6 9 3 2 4" xfId="28866" xr:uid="{6EA1B76D-1743-47B7-87C5-4D1A932CA510}"/>
    <cellStyle name="Normal 2 6 9 3 2 5" xfId="49234" xr:uid="{99C079A9-AD8E-403B-954F-8C8015BABF0F}"/>
    <cellStyle name="Normal 2 6 9 3 3" xfId="12442" xr:uid="{9ECDE9DB-03C6-460E-A3C6-E82677ABA49F}"/>
    <cellStyle name="Normal 2 6 9 3 3 2" xfId="32810" xr:uid="{C43E163D-1004-4B20-9F03-0DC91C45BC73}"/>
    <cellStyle name="Normal 2 6 9 3 4" xfId="19229" xr:uid="{7852D168-A54C-4447-A50F-82CDE8688FE3}"/>
    <cellStyle name="Normal 2 6 9 3 4 2" xfId="39597" xr:uid="{1AE985B0-949C-405D-9BB2-42E5B6F1E287}"/>
    <cellStyle name="Normal 2 6 9 3 5" xfId="26018" xr:uid="{8F02789A-EE14-45B9-8497-9E582E820BDA}"/>
    <cellStyle name="Normal 2 6 9 3 6" xfId="46386" xr:uid="{95AC4CB2-6560-4006-B692-7BC76416F7C4}"/>
    <cellStyle name="Normal 2 6 9 3_Exec Drivers" xfId="9367" xr:uid="{2C481327-D92A-44C6-B34E-27A12EC2A803}"/>
    <cellStyle name="Normal 2 6 9 4" xfId="4512" xr:uid="{D4F4D2E0-5CAE-4955-AAEA-1A4DD7F7EEEF}"/>
    <cellStyle name="Normal 2 6 9 4 2" xfId="7360" xr:uid="{560D0470-FBAC-4340-BFD1-A490E55C2025}"/>
    <cellStyle name="Normal 2 6 9 4 2 2" xfId="16002" xr:uid="{4BDF9CAF-7160-4E5C-B432-95C33504DE5F}"/>
    <cellStyle name="Normal 2 6 9 4 2 2 2" xfId="36370" xr:uid="{4B007C6C-DA46-40AD-97A7-681C01F64943}"/>
    <cellStyle name="Normal 2 6 9 4 2 3" xfId="22789" xr:uid="{CC98D88B-4702-4A1B-899B-063741931B52}"/>
    <cellStyle name="Normal 2 6 9 4 2 3 2" xfId="43157" xr:uid="{43494F93-8979-4CFE-8EA6-F8871FFC9ADB}"/>
    <cellStyle name="Normal 2 6 9 4 2 4" xfId="29578" xr:uid="{E4A44D61-91FD-4389-BBC1-294CC5BF414D}"/>
    <cellStyle name="Normal 2 6 9 4 2 5" xfId="49946" xr:uid="{46D0FEE6-31A7-4E64-8362-95A82B5C1108}"/>
    <cellStyle name="Normal 2 6 9 4 3" xfId="13154" xr:uid="{5C820900-1042-4F14-8F8A-DA3F4233C2ED}"/>
    <cellStyle name="Normal 2 6 9 4 3 2" xfId="33522" xr:uid="{A7CEF92A-A5A0-4143-A4BF-48D52764A74A}"/>
    <cellStyle name="Normal 2 6 9 4 4" xfId="19941" xr:uid="{2EE92EE8-B61C-406B-B35B-B794C3295610}"/>
    <cellStyle name="Normal 2 6 9 4 4 2" xfId="40309" xr:uid="{682E50C4-931C-430C-A116-CC9B086BC2EE}"/>
    <cellStyle name="Normal 2 6 9 4 5" xfId="26730" xr:uid="{263A6AB1-2963-4CBC-B100-402BE83FE229}"/>
    <cellStyle name="Normal 2 6 9 4 6" xfId="47098" xr:uid="{25EE8E12-3987-4990-88F2-8E4D45328012}"/>
    <cellStyle name="Normal 2 6 9 5" xfId="3016" xr:uid="{CB29ED2F-D179-43A1-B742-C68E4860EE7C}"/>
    <cellStyle name="Normal 2 6 9 5 2" xfId="5936" xr:uid="{534D275B-66C1-4CD4-9279-1ADDF9BA73CF}"/>
    <cellStyle name="Normal 2 6 9 5 2 2" xfId="14578" xr:uid="{5F997C0A-929E-4390-BA9B-B6D860F923D3}"/>
    <cellStyle name="Normal 2 6 9 5 2 2 2" xfId="34946" xr:uid="{B2EA9F00-69CB-44B6-813D-A4B60CD9D602}"/>
    <cellStyle name="Normal 2 6 9 5 2 3" xfId="21365" xr:uid="{837E8E15-0E20-490C-8C7B-70AD95AAF3A9}"/>
    <cellStyle name="Normal 2 6 9 5 2 3 2" xfId="41733" xr:uid="{66D3B8B5-A589-43B8-BBF5-A54EADBBC11F}"/>
    <cellStyle name="Normal 2 6 9 5 2 4" xfId="28154" xr:uid="{04E00931-0DB7-4CB1-8938-E1C22D0C2469}"/>
    <cellStyle name="Normal 2 6 9 5 2 5" xfId="48522" xr:uid="{76562B14-B572-4620-AD93-5E05410CF432}"/>
    <cellStyle name="Normal 2 6 9 5 3" xfId="11730" xr:uid="{3F93042E-7B26-4128-A44D-DD487B988D3B}"/>
    <cellStyle name="Normal 2 6 9 5 3 2" xfId="32098" xr:uid="{9AF5E3A0-A596-423C-AA53-AEF361F4D8B6}"/>
    <cellStyle name="Normal 2 6 9 5 4" xfId="18517" xr:uid="{7BC08984-EF86-4FD5-8524-40A044677BDD}"/>
    <cellStyle name="Normal 2 6 9 5 4 2" xfId="38885" xr:uid="{61AF8DA6-0420-4331-AE4D-BCC1D143CFC9}"/>
    <cellStyle name="Normal 2 6 9 5 5" xfId="25306" xr:uid="{92F7216E-2444-4042-95F4-FA3D50073E98}"/>
    <cellStyle name="Normal 2 6 9 5 6" xfId="45674" xr:uid="{84668CFC-B4CF-4B9B-90EC-1D3B3F4830C0}"/>
    <cellStyle name="Normal 2 6 9 6" xfId="5224" xr:uid="{4CDE27C2-0157-45A2-B936-512D0EC93F9C}"/>
    <cellStyle name="Normal 2 6 9 6 2" xfId="13866" xr:uid="{FF1D9C52-8C20-44E3-82B0-90A9A9D292BB}"/>
    <cellStyle name="Normal 2 6 9 6 2 2" xfId="34234" xr:uid="{349303F7-64F8-4FF6-979B-BC8E8106A141}"/>
    <cellStyle name="Normal 2 6 9 6 3" xfId="20653" xr:uid="{9965EED5-A802-4C72-8F60-6AFBA473EE1F}"/>
    <cellStyle name="Normal 2 6 9 6 3 2" xfId="41021" xr:uid="{EF0CFDF6-7B7C-4460-853B-651A5EBF0416}"/>
    <cellStyle name="Normal 2 6 9 6 4" xfId="27442" xr:uid="{24DC9735-05F5-4ED3-AD3C-CDEAF6FA950B}"/>
    <cellStyle name="Normal 2 6 9 6 5" xfId="47810" xr:uid="{1053E73F-A5B2-4BED-B355-28945B523E7E}"/>
    <cellStyle name="Normal 2 6 9 7" xfId="2166" xr:uid="{B7A4C2D6-37B7-4793-8791-654FC07FA037}"/>
    <cellStyle name="Normal 2 6 9 7 2" xfId="11018" xr:uid="{3415313E-2B10-4223-99AC-4683DD19BA4A}"/>
    <cellStyle name="Normal 2 6 9 7 2 2" xfId="31386" xr:uid="{A060EEFC-186F-47CB-B431-1E1FCFC930DC}"/>
    <cellStyle name="Normal 2 6 9 7 3" xfId="17805" xr:uid="{EEBEAC5F-7FCD-4D74-B419-3D0F021A093F}"/>
    <cellStyle name="Normal 2 6 9 7 3 2" xfId="38173" xr:uid="{427C2FFD-BEA3-4CBA-959A-45C01BBE69DD}"/>
    <cellStyle name="Normal 2 6 9 7 4" xfId="24594" xr:uid="{85DBEDD8-B7FC-4DA6-851B-8FE35CC7CC8D}"/>
    <cellStyle name="Normal 2 6 9 7 5" xfId="44962" xr:uid="{174D62C6-961A-42F3-8221-B7A7DF08D31C}"/>
    <cellStyle name="Normal 2 6 9 8" xfId="9786" xr:uid="{1ABC9682-A575-48CC-8A9F-C04E90392F3F}"/>
    <cellStyle name="Normal 2 6 9 8 2" xfId="30154" xr:uid="{19B0C8B0-820C-4103-8CE8-D8D3072B5F37}"/>
    <cellStyle name="Normal 2 6 9 9" xfId="16574" xr:uid="{3458616A-6C28-4E62-8B4A-630C4871169B}"/>
    <cellStyle name="Normal 2 6 9 9 2" xfId="36942" xr:uid="{3EF0B97D-EC5A-42FD-A96E-57C5B5E77EB2}"/>
    <cellStyle name="Normal 2 6 9_Exec Drivers" xfId="8913" xr:uid="{2931B3EF-D119-432A-86C6-45C6EE7AAB15}"/>
    <cellStyle name="Normal 2 7" xfId="53" xr:uid="{9E7037AB-578F-428F-B600-FC88842F7995}"/>
    <cellStyle name="Normal 2 7 10" xfId="23317" xr:uid="{5CDBD0F7-6FD1-4F7B-BA09-9CDA16F35E48}"/>
    <cellStyle name="Normal 2 7 11" xfId="43685" xr:uid="{B46A3CEE-E9A9-484A-994B-B3A7DCC1A2EA}"/>
    <cellStyle name="Normal 2 7 2" xfId="1408" xr:uid="{E3A03311-C9F2-4EFA-AEE2-10EEE113FA0C}"/>
    <cellStyle name="Normal 2 7 2 10" xfId="44268" xr:uid="{29754546-637D-4671-9D63-B0E5111CD68B}"/>
    <cellStyle name="Normal 2 7 2 2" xfId="4111" xr:uid="{C174DBEF-89D3-4F58-B77A-ADECCA78BCDC}"/>
    <cellStyle name="Normal 2 7 2 2 2" xfId="6965" xr:uid="{11E98E03-8517-43F8-A795-897A2FB6E6A8}"/>
    <cellStyle name="Normal 2 7 2 2 2 2" xfId="15607" xr:uid="{C8CC9CF2-D1E9-46AC-80AB-1872AD2B9674}"/>
    <cellStyle name="Normal 2 7 2 2 2 2 2" xfId="35975" xr:uid="{A7E31AB2-03CD-435C-83E2-2779C7213872}"/>
    <cellStyle name="Normal 2 7 2 2 2 3" xfId="22394" xr:uid="{54306BA7-074D-4156-8AEE-ED7CC35B0860}"/>
    <cellStyle name="Normal 2 7 2 2 2 3 2" xfId="42762" xr:uid="{D2ED625C-AA8A-4ED6-B17B-D41750A67E6A}"/>
    <cellStyle name="Normal 2 7 2 2 2 4" xfId="29183" xr:uid="{C3EBC012-1A2E-4955-880E-ADF56CDB9542}"/>
    <cellStyle name="Normal 2 7 2 2 2 5" xfId="49551" xr:uid="{6325EF3A-E413-4B48-A218-6AC2DED2E136}"/>
    <cellStyle name="Normal 2 7 2 2 3" xfId="12759" xr:uid="{8218C9E5-BE8A-4842-A065-8F01D2BB2EE8}"/>
    <cellStyle name="Normal 2 7 2 2 3 2" xfId="33127" xr:uid="{BA578A65-AE5A-4959-91CA-9C76A6B6D73C}"/>
    <cellStyle name="Normal 2 7 2 2 4" xfId="19546" xr:uid="{5B41BC55-42A3-4EEA-83CA-C244B92888B0}"/>
    <cellStyle name="Normal 2 7 2 2 4 2" xfId="39914" xr:uid="{646FCD8A-D968-48FD-BB45-5FEDC71C31F4}"/>
    <cellStyle name="Normal 2 7 2 2 5" xfId="26335" xr:uid="{049CD2F4-4B57-4945-98A9-07DD0B2BEF56}"/>
    <cellStyle name="Normal 2 7 2 2 6" xfId="46703" xr:uid="{C63A42F4-269F-4651-B35D-16030783E2B8}"/>
    <cellStyle name="Normal 2 7 2 2_Exec Drivers" xfId="8610" xr:uid="{CD109041-8F43-4EF5-87C2-AA126438E524}"/>
    <cellStyle name="Normal 2 7 2 3" xfId="4829" xr:uid="{B16CED26-2B4E-42FE-A825-2579E5EB252C}"/>
    <cellStyle name="Normal 2 7 2 3 2" xfId="7677" xr:uid="{83C5C731-A3D2-472D-AA8A-CD9219B003A4}"/>
    <cellStyle name="Normal 2 7 2 3 2 2" xfId="16319" xr:uid="{DA2D415D-FE7D-4FEC-8792-870819D392E8}"/>
    <cellStyle name="Normal 2 7 2 3 2 2 2" xfId="36687" xr:uid="{A42824DE-5668-419F-B45F-E4B42A6FA146}"/>
    <cellStyle name="Normal 2 7 2 3 2 3" xfId="23106" xr:uid="{304A6B33-9368-4139-BD9D-04C324F4121D}"/>
    <cellStyle name="Normal 2 7 2 3 2 3 2" xfId="43474" xr:uid="{7E967050-F7C1-4EAA-A96A-5B56B9D1AEA0}"/>
    <cellStyle name="Normal 2 7 2 3 2 4" xfId="29895" xr:uid="{DEA0B57E-02A5-40E4-9656-028EAFA4EA45}"/>
    <cellStyle name="Normal 2 7 2 3 2 5" xfId="50263" xr:uid="{774EFB9C-38F6-49FA-A3D0-43502A6EED1B}"/>
    <cellStyle name="Normal 2 7 2 3 3" xfId="13471" xr:uid="{CE2E0AED-D666-4354-A153-D71041012C8F}"/>
    <cellStyle name="Normal 2 7 2 3 3 2" xfId="33839" xr:uid="{A241C591-ED64-4D43-ADC0-9BE9D8D800EA}"/>
    <cellStyle name="Normal 2 7 2 3 4" xfId="20258" xr:uid="{CD3CC411-1F39-496C-BF61-833D264B677F}"/>
    <cellStyle name="Normal 2 7 2 3 4 2" xfId="40626" xr:uid="{2C644D71-168A-4735-AB26-747CDB5EAC18}"/>
    <cellStyle name="Normal 2 7 2 3 5" xfId="27047" xr:uid="{E02410EA-DAF7-49F7-8159-B87F1530423E}"/>
    <cellStyle name="Normal 2 7 2 3 6" xfId="47415" xr:uid="{E7C2158C-0F77-43DE-98C3-25756EF6D956}"/>
    <cellStyle name="Normal 2 7 2 4" xfId="3363" xr:uid="{AC553D65-D3D3-43F6-8A67-DF8B7DE74C5F}"/>
    <cellStyle name="Normal 2 7 2 4 2" xfId="6253" xr:uid="{7D45ACB7-D7E6-4095-93E9-18221A14E711}"/>
    <cellStyle name="Normal 2 7 2 4 2 2" xfId="14895" xr:uid="{273DE7CE-48E1-452A-A7BD-A72421D47C16}"/>
    <cellStyle name="Normal 2 7 2 4 2 2 2" xfId="35263" xr:uid="{3DD4A3DF-4D6C-40CC-BD4C-93875B4A59CA}"/>
    <cellStyle name="Normal 2 7 2 4 2 3" xfId="21682" xr:uid="{7100064B-7F36-4EBB-9582-3CBDF736AB35}"/>
    <cellStyle name="Normal 2 7 2 4 2 3 2" xfId="42050" xr:uid="{16C41A60-3C41-488C-942D-577E3F223D0F}"/>
    <cellStyle name="Normal 2 7 2 4 2 4" xfId="28471" xr:uid="{C0FC8CB6-BC6A-4388-9365-12CBD30DE518}"/>
    <cellStyle name="Normal 2 7 2 4 2 5" xfId="48839" xr:uid="{027128CA-AE13-437B-8B16-E6541ECEA1BE}"/>
    <cellStyle name="Normal 2 7 2 4 3" xfId="12047" xr:uid="{8218B07C-D258-469E-AD86-FC7958C7E5DB}"/>
    <cellStyle name="Normal 2 7 2 4 3 2" xfId="32415" xr:uid="{CA3A9D22-90AE-4277-9875-042A777CB00B}"/>
    <cellStyle name="Normal 2 7 2 4 4" xfId="18834" xr:uid="{D14AE822-99C2-4D69-9AF2-171006EA82A3}"/>
    <cellStyle name="Normal 2 7 2 4 4 2" xfId="39202" xr:uid="{65A647C0-1A65-42B2-A5F4-B834DB760E1E}"/>
    <cellStyle name="Normal 2 7 2 4 5" xfId="25623" xr:uid="{38240F23-0202-4D30-B20B-4A2B923340B9}"/>
    <cellStyle name="Normal 2 7 2 4 6" xfId="45991" xr:uid="{C51E47B3-1DC6-487D-ADFA-E2D32C784776}"/>
    <cellStyle name="Normal 2 7 2 5" xfId="5541" xr:uid="{39776023-EF4A-419B-BA26-2676309C7D5D}"/>
    <cellStyle name="Normal 2 7 2 5 2" xfId="14183" xr:uid="{D633C9E1-E76C-4C4D-9EB5-6E1A64DBD1D3}"/>
    <cellStyle name="Normal 2 7 2 5 2 2" xfId="34551" xr:uid="{55F4EDCF-4F40-48B7-BC71-9EFB556A459A}"/>
    <cellStyle name="Normal 2 7 2 5 3" xfId="20970" xr:uid="{D9D22888-62DE-40AB-BA2A-414CBDE0B416}"/>
    <cellStyle name="Normal 2 7 2 5 3 2" xfId="41338" xr:uid="{53CD4454-23C6-49FE-9826-BD0793FD4D5C}"/>
    <cellStyle name="Normal 2 7 2 5 4" xfId="27759" xr:uid="{668EC78D-E864-4F73-86F6-2B1FC7B88B32}"/>
    <cellStyle name="Normal 2 7 2 5 5" xfId="48127" xr:uid="{7FA22DAD-856E-4C8C-90AA-7015FAD0E476}"/>
    <cellStyle name="Normal 2 7 2 6" xfId="2614" xr:uid="{EFDE0D75-2D12-47AC-B38E-3F6B3AA0CE38}"/>
    <cellStyle name="Normal 2 7 2 6 2" xfId="11335" xr:uid="{D917014C-090B-40AA-8F5A-0B12D7378504}"/>
    <cellStyle name="Normal 2 7 2 6 2 2" xfId="31703" xr:uid="{DC6EA7D0-10E3-458B-9E1F-06ABADDC3BE4}"/>
    <cellStyle name="Normal 2 7 2 6 3" xfId="18122" xr:uid="{06F702E9-3A55-4B7B-96A5-65A1D4624651}"/>
    <cellStyle name="Normal 2 7 2 6 3 2" xfId="38490" xr:uid="{4E8FA41D-0405-4681-8DDC-F876B4F7775A}"/>
    <cellStyle name="Normal 2 7 2 6 4" xfId="24911" xr:uid="{519BCB61-66E9-4A73-9C5B-76665CDE7E31}"/>
    <cellStyle name="Normal 2 7 2 6 5" xfId="45279" xr:uid="{ED71C000-B899-42C6-9EFD-8BA7CD52BD0B}"/>
    <cellStyle name="Normal 2 7 2 7" xfId="10324" xr:uid="{AC361E7C-ED2C-4AD9-BDE5-6DC2CB3528B0}"/>
    <cellStyle name="Normal 2 7 2 7 2" xfId="30692" xr:uid="{819DE5F2-A46A-48DE-A566-3C16A305FA6E}"/>
    <cellStyle name="Normal 2 7 2 8" xfId="17111" xr:uid="{B6A8E72C-944A-43F2-9BCD-47EF09E97D3B}"/>
    <cellStyle name="Normal 2 7 2 8 2" xfId="37479" xr:uid="{064CFB32-535E-453E-85BC-E54139AD8D56}"/>
    <cellStyle name="Normal 2 7 2 9" xfId="23900" xr:uid="{15B3D594-A6B2-4FE6-8799-EFEA760D872D}"/>
    <cellStyle name="Normal 2 7 2_Exec Drivers" xfId="8182" xr:uid="{AB0DAE8A-8563-4AB7-A951-ACB4289A4B3C}"/>
    <cellStyle name="Normal 2 7 3" xfId="3765" xr:uid="{FB0D1722-2503-417C-AC7A-B739CA4623C1}"/>
    <cellStyle name="Normal 2 7 3 2" xfId="6649" xr:uid="{C961A363-1723-40DB-8166-E626F8613B72}"/>
    <cellStyle name="Normal 2 7 3 2 2" xfId="15291" xr:uid="{98DBFAE3-6C83-4277-A65C-233F4CC7814A}"/>
    <cellStyle name="Normal 2 7 3 2 2 2" xfId="35659" xr:uid="{1F33B072-3792-4C39-A452-5C5A965378DA}"/>
    <cellStyle name="Normal 2 7 3 2 3" xfId="22078" xr:uid="{F2AFF0C6-44F7-44BA-80A6-B7B1BC0E435E}"/>
    <cellStyle name="Normal 2 7 3 2 3 2" xfId="42446" xr:uid="{E5627DAF-5436-46A9-BDF5-5F2B138BE823}"/>
    <cellStyle name="Normal 2 7 3 2 4" xfId="28867" xr:uid="{191A5AB9-995F-4AB8-9EE3-F9D6859EAC87}"/>
    <cellStyle name="Normal 2 7 3 2 5" xfId="49235" xr:uid="{D127EC42-F83D-475B-940F-27D386735059}"/>
    <cellStyle name="Normal 2 7 3 3" xfId="12443" xr:uid="{42327921-8B7D-410E-BA50-3A3B3B3237E4}"/>
    <cellStyle name="Normal 2 7 3 3 2" xfId="32811" xr:uid="{E112F56B-1166-4539-8E3F-69E13E04E15B}"/>
    <cellStyle name="Normal 2 7 3 4" xfId="19230" xr:uid="{7196BB14-C691-4316-AAEC-F9FC235E5638}"/>
    <cellStyle name="Normal 2 7 3 4 2" xfId="39598" xr:uid="{13F7086E-5585-4B0F-A489-80EB0EDDBFFC}"/>
    <cellStyle name="Normal 2 7 3 5" xfId="26019" xr:uid="{BE165C1F-1FF0-4784-B354-E08FC04EBFE4}"/>
    <cellStyle name="Normal 2 7 3 6" xfId="46387" xr:uid="{BDBCEF6F-3260-4B51-A1AD-BFCC6E099FEE}"/>
    <cellStyle name="Normal 2 7 3_Exec Drivers" xfId="9347" xr:uid="{0CB4C222-5F71-41E0-A3F2-23F2230C4D8F}"/>
    <cellStyle name="Normal 2 7 4" xfId="4513" xr:uid="{CA0944CE-352A-43C0-AE60-E62887AA68EA}"/>
    <cellStyle name="Normal 2 7 4 2" xfId="7361" xr:uid="{385CD56E-72F7-4467-96A3-6FDF970F6855}"/>
    <cellStyle name="Normal 2 7 4 2 2" xfId="16003" xr:uid="{214238D7-8416-4B37-97F6-CE3616175C71}"/>
    <cellStyle name="Normal 2 7 4 2 2 2" xfId="36371" xr:uid="{6026E67E-4E73-456B-8A58-C21BB69F1DE2}"/>
    <cellStyle name="Normal 2 7 4 2 3" xfId="22790" xr:uid="{6555200F-0B7A-468E-BE61-D53F865CA484}"/>
    <cellStyle name="Normal 2 7 4 2 3 2" xfId="43158" xr:uid="{65CA9A91-702C-42D4-B156-14E9460CCF21}"/>
    <cellStyle name="Normal 2 7 4 2 4" xfId="29579" xr:uid="{54C9CFA6-9508-42F7-8166-D0A95C18BECE}"/>
    <cellStyle name="Normal 2 7 4 2 5" xfId="49947" xr:uid="{D8D4A090-D8B5-4707-8A9C-501E9390DCC0}"/>
    <cellStyle name="Normal 2 7 4 3" xfId="13155" xr:uid="{B6DF78CD-5EE9-4C5D-88D4-1D0AC1B6974A}"/>
    <cellStyle name="Normal 2 7 4 3 2" xfId="33523" xr:uid="{1D1DA9B4-3AF0-4209-8706-18A2DDE48711}"/>
    <cellStyle name="Normal 2 7 4 4" xfId="19942" xr:uid="{C98071BE-ED4D-44DA-B2C8-DDDA62BD25BA}"/>
    <cellStyle name="Normal 2 7 4 4 2" xfId="40310" xr:uid="{97F24564-2649-4AB3-A1A3-F423FF0B524B}"/>
    <cellStyle name="Normal 2 7 4 5" xfId="26731" xr:uid="{F99D173D-64CA-48F4-BE10-4D570643333B}"/>
    <cellStyle name="Normal 2 7 4 6" xfId="47099" xr:uid="{3DA9C3EA-89E4-47F0-8E98-9D3FC07AA9B4}"/>
    <cellStyle name="Normal 2 7 5" xfId="3017" xr:uid="{BA7DF272-DA0C-446E-8421-5BF61F580F26}"/>
    <cellStyle name="Normal 2 7 5 2" xfId="5937" xr:uid="{D1670D3C-FAB7-4B02-9C20-FDE0C184D069}"/>
    <cellStyle name="Normal 2 7 5 2 2" xfId="14579" xr:uid="{FF9D45C1-6C26-4D5E-99BA-1A458C6612EB}"/>
    <cellStyle name="Normal 2 7 5 2 2 2" xfId="34947" xr:uid="{09537902-F59B-4106-A2B6-C7EB6534A5A0}"/>
    <cellStyle name="Normal 2 7 5 2 3" xfId="21366" xr:uid="{B644AFBF-B842-431C-85E6-9AEE5CE27C0F}"/>
    <cellStyle name="Normal 2 7 5 2 3 2" xfId="41734" xr:uid="{DEBD789F-7138-477C-9A6C-15CC06FBAF2A}"/>
    <cellStyle name="Normal 2 7 5 2 4" xfId="28155" xr:uid="{C1DED394-F912-4937-A2DA-3C2E53AEB532}"/>
    <cellStyle name="Normal 2 7 5 2 5" xfId="48523" xr:uid="{7FF6BB71-E839-423A-A57F-E178F8E912B5}"/>
    <cellStyle name="Normal 2 7 5 3" xfId="11731" xr:uid="{5D383DD1-F8D2-4FA2-A8CC-C78B0FF2FFE5}"/>
    <cellStyle name="Normal 2 7 5 3 2" xfId="32099" xr:uid="{FBB8550B-8AD2-4449-87F6-147EDCD8515A}"/>
    <cellStyle name="Normal 2 7 5 4" xfId="18518" xr:uid="{3A41E761-A1E3-43C9-A63E-2DEBBDE950B5}"/>
    <cellStyle name="Normal 2 7 5 4 2" xfId="38886" xr:uid="{960CB5E9-710D-45BC-AE4C-96C6099044B4}"/>
    <cellStyle name="Normal 2 7 5 5" xfId="25307" xr:uid="{88068445-40BC-48D6-A0F4-4A965D76BCE5}"/>
    <cellStyle name="Normal 2 7 5 6" xfId="45675" xr:uid="{AA03FF98-C02C-4FF1-A39E-EF11D50FF34D}"/>
    <cellStyle name="Normal 2 7 6" xfId="5225" xr:uid="{98EBB91D-708C-4767-B51E-970094B7D8E8}"/>
    <cellStyle name="Normal 2 7 6 2" xfId="13867" xr:uid="{DF01430A-126A-432D-BA48-0632147DCD26}"/>
    <cellStyle name="Normal 2 7 6 2 2" xfId="34235" xr:uid="{D8FBB510-DC0F-4D4D-8FFE-60A33E79725E}"/>
    <cellStyle name="Normal 2 7 6 3" xfId="20654" xr:uid="{7902AFBF-69CB-42DC-A0D1-99D23E312B81}"/>
    <cellStyle name="Normal 2 7 6 3 2" xfId="41022" xr:uid="{CB3E9538-791F-4DC1-A12F-4498CBBB4E55}"/>
    <cellStyle name="Normal 2 7 6 4" xfId="27443" xr:uid="{2A40F0A8-D6FB-40C0-9CD9-63179E9317FA}"/>
    <cellStyle name="Normal 2 7 6 5" xfId="47811" xr:uid="{5A2772F9-E948-4ECB-A62E-2FEB9E44F098}"/>
    <cellStyle name="Normal 2 7 7" xfId="2167" xr:uid="{F08B36E7-AD0C-4D9C-BB80-907646D4A018}"/>
    <cellStyle name="Normal 2 7 7 2" xfId="11019" xr:uid="{69311075-1D6E-449B-B199-13E0F4486825}"/>
    <cellStyle name="Normal 2 7 7 2 2" xfId="31387" xr:uid="{54981B9D-6425-4945-8BEA-15A08AF7579C}"/>
    <cellStyle name="Normal 2 7 7 3" xfId="17806" xr:uid="{D2A96752-0951-4713-81C7-1AB508FDF623}"/>
    <cellStyle name="Normal 2 7 7 3 2" xfId="38174" xr:uid="{53A7BD9F-9F19-4D14-B0C5-D5592659A816}"/>
    <cellStyle name="Normal 2 7 7 4" xfId="24595" xr:uid="{F0DE64B4-E239-43F6-B389-042361F598CA}"/>
    <cellStyle name="Normal 2 7 7 5" xfId="44963" xr:uid="{D112AFEC-867A-48F0-B7C6-791D810592A0}"/>
    <cellStyle name="Normal 2 7 8" xfId="9740" xr:uid="{75400D91-95E6-46B1-8438-C8CAA6C730E7}"/>
    <cellStyle name="Normal 2 7 8 2" xfId="30108" xr:uid="{0FEECEB0-721F-49F5-BCB7-37BDD92C4A4D}"/>
    <cellStyle name="Normal 2 7 9" xfId="16528" xr:uid="{132D6539-64FE-45C8-A7EB-85BA051949E0}"/>
    <cellStyle name="Normal 2 7 9 2" xfId="36896" xr:uid="{45768CA8-764C-4887-BCB6-0EFE5CC25C85}"/>
    <cellStyle name="Normal 2 7_Exec Drivers" xfId="8554" xr:uid="{16DAB2B6-1216-476A-AB38-856808BEBB80}"/>
    <cellStyle name="Normal 2 8" xfId="61" xr:uid="{D10B11F3-E780-44EC-B84E-141A97F9BADC}"/>
    <cellStyle name="Normal 2 8 10" xfId="23320" xr:uid="{C7C4BEB8-A80A-4D43-A705-21527B7792FE}"/>
    <cellStyle name="Normal 2 8 11" xfId="43688" xr:uid="{21BD47DE-3B03-466E-A0A6-FA92975A7407}"/>
    <cellStyle name="Normal 2 8 2" xfId="1411" xr:uid="{304E19A2-E409-443A-880B-878A3921A621}"/>
    <cellStyle name="Normal 2 8 2 10" xfId="44271" xr:uid="{2EE11FB6-16B9-4A03-9806-5D0895A281CA}"/>
    <cellStyle name="Normal 2 8 2 2" xfId="4108" xr:uid="{050E4A62-B7BA-4200-95FA-52E104DF3364}"/>
    <cellStyle name="Normal 2 8 2 2 2" xfId="6962" xr:uid="{F5CCD027-393D-41AD-AE9B-F35E520DDD41}"/>
    <cellStyle name="Normal 2 8 2 2 2 2" xfId="15604" xr:uid="{BE6D92D6-8B7A-4097-9899-B2E1EAF1FFF5}"/>
    <cellStyle name="Normal 2 8 2 2 2 2 2" xfId="35972" xr:uid="{675131C5-3B8D-4120-AE6D-07AEDC969457}"/>
    <cellStyle name="Normal 2 8 2 2 2 3" xfId="22391" xr:uid="{571AD81C-E4E2-4D1B-BAF0-357007135228}"/>
    <cellStyle name="Normal 2 8 2 2 2 3 2" xfId="42759" xr:uid="{26F3310D-2CB5-44D9-8B3F-9442822BF94F}"/>
    <cellStyle name="Normal 2 8 2 2 2 4" xfId="29180" xr:uid="{7AA31E13-9895-47E7-BF41-8645296E006B}"/>
    <cellStyle name="Normal 2 8 2 2 2 5" xfId="49548" xr:uid="{3639FB1F-80EF-47E4-947E-AEE5FF7FD6C1}"/>
    <cellStyle name="Normal 2 8 2 2 3" xfId="12756" xr:uid="{C47E117F-7463-4CAC-962C-F7D12D89AFA8}"/>
    <cellStyle name="Normal 2 8 2 2 3 2" xfId="33124" xr:uid="{3241A040-86F9-4B93-94A4-C58C0C5CE167}"/>
    <cellStyle name="Normal 2 8 2 2 4" xfId="19543" xr:uid="{6B569589-B849-4998-A136-35F136257964}"/>
    <cellStyle name="Normal 2 8 2 2 4 2" xfId="39911" xr:uid="{F597FD9C-6CA0-4B0C-8D7C-C24AB0BD1AB8}"/>
    <cellStyle name="Normal 2 8 2 2 5" xfId="26332" xr:uid="{0E8BF978-97CD-4412-88CC-A93D8E124675}"/>
    <cellStyle name="Normal 2 8 2 2 6" xfId="46700" xr:uid="{622B0F5D-CDC8-4A11-8B4B-8859827BC3AF}"/>
    <cellStyle name="Normal 2 8 2 2_Exec Drivers" xfId="2087" xr:uid="{52EB8B71-90DC-4B10-ACE1-8499460C42DB}"/>
    <cellStyle name="Normal 2 8 2 3" xfId="4826" xr:uid="{59C015A2-902E-47D1-B4C3-B11F87987310}"/>
    <cellStyle name="Normal 2 8 2 3 2" xfId="7674" xr:uid="{69149A9A-2F9D-4579-BB43-FA8F5345B4F5}"/>
    <cellStyle name="Normal 2 8 2 3 2 2" xfId="16316" xr:uid="{23B9C125-710C-4CB1-AB55-763C9666B25C}"/>
    <cellStyle name="Normal 2 8 2 3 2 2 2" xfId="36684" xr:uid="{7CEC8B7C-EE68-46F2-832C-FC89815A5353}"/>
    <cellStyle name="Normal 2 8 2 3 2 3" xfId="23103" xr:uid="{669C6C3D-CC84-42F8-B4F7-8F0EFAE2FDFF}"/>
    <cellStyle name="Normal 2 8 2 3 2 3 2" xfId="43471" xr:uid="{E55976F6-8B88-409A-BEA3-036ADDA926E3}"/>
    <cellStyle name="Normal 2 8 2 3 2 4" xfId="29892" xr:uid="{91A2FDD6-AC8D-47EC-8108-B447FA8F051F}"/>
    <cellStyle name="Normal 2 8 2 3 2 5" xfId="50260" xr:uid="{F11A167A-EE82-4182-B64F-D3973BAC3328}"/>
    <cellStyle name="Normal 2 8 2 3 3" xfId="13468" xr:uid="{37C7AAFB-8C03-432F-A686-AE5739E6EAAC}"/>
    <cellStyle name="Normal 2 8 2 3 3 2" xfId="33836" xr:uid="{F0747A03-9FBB-4307-B50A-2692FA63EB01}"/>
    <cellStyle name="Normal 2 8 2 3 4" xfId="20255" xr:uid="{6D86861D-AB1F-41A6-8FA6-7D77557F8EB1}"/>
    <cellStyle name="Normal 2 8 2 3 4 2" xfId="40623" xr:uid="{8B035797-2F8C-4E3E-BF82-3A93A444CC91}"/>
    <cellStyle name="Normal 2 8 2 3 5" xfId="27044" xr:uid="{2A14B990-C493-4114-8806-5A070B577F56}"/>
    <cellStyle name="Normal 2 8 2 3 6" xfId="47412" xr:uid="{8F2C818F-BE90-497F-BBF2-C21BE56C29D1}"/>
    <cellStyle name="Normal 2 8 2 4" xfId="3360" xr:uid="{3187FB46-2A56-47EB-8D8E-3FEDC85B1E60}"/>
    <cellStyle name="Normal 2 8 2 4 2" xfId="6250" xr:uid="{BCA819AB-1945-4573-B343-F3E737BB387A}"/>
    <cellStyle name="Normal 2 8 2 4 2 2" xfId="14892" xr:uid="{E2D830B8-BE2E-4F9A-A2CF-6A349433B40F}"/>
    <cellStyle name="Normal 2 8 2 4 2 2 2" xfId="35260" xr:uid="{D5AF62B4-94BA-4E1F-A7EA-AA3E5A676867}"/>
    <cellStyle name="Normal 2 8 2 4 2 3" xfId="21679" xr:uid="{25135F49-571F-45A5-AB3A-309962F15C5F}"/>
    <cellStyle name="Normal 2 8 2 4 2 3 2" xfId="42047" xr:uid="{42B2612A-64ED-4716-8743-B5C23171F818}"/>
    <cellStyle name="Normal 2 8 2 4 2 4" xfId="28468" xr:uid="{BF289ED2-39C3-4684-A169-DD1C56EBDDAA}"/>
    <cellStyle name="Normal 2 8 2 4 2 5" xfId="48836" xr:uid="{F538A3B4-DBDC-4723-8E5C-CD76FE5D2E93}"/>
    <cellStyle name="Normal 2 8 2 4 3" xfId="12044" xr:uid="{9DF4C278-9789-4B2E-8C2B-ACEE3F3922BF}"/>
    <cellStyle name="Normal 2 8 2 4 3 2" xfId="32412" xr:uid="{29C31B4F-1C52-4D8D-819D-6A0732A7F7B7}"/>
    <cellStyle name="Normal 2 8 2 4 4" xfId="18831" xr:uid="{039884B7-3B61-492B-A2BC-A5039C7A0846}"/>
    <cellStyle name="Normal 2 8 2 4 4 2" xfId="39199" xr:uid="{3F0D27B9-BE4F-469D-94E2-62FAB408404B}"/>
    <cellStyle name="Normal 2 8 2 4 5" xfId="25620" xr:uid="{37157AB7-D9C1-4CC2-ACA5-7C1BE63DF236}"/>
    <cellStyle name="Normal 2 8 2 4 6" xfId="45988" xr:uid="{811288CF-9E20-4BCB-8DB8-EFD05A6724CB}"/>
    <cellStyle name="Normal 2 8 2 5" xfId="5538" xr:uid="{F05F4C44-D3CA-437D-9722-043A16C53309}"/>
    <cellStyle name="Normal 2 8 2 5 2" xfId="14180" xr:uid="{1F34D6FE-7066-4FBC-B56F-AB41D27C6220}"/>
    <cellStyle name="Normal 2 8 2 5 2 2" xfId="34548" xr:uid="{8F0E3D3F-FB20-47E9-A318-A9DD3BCCCF40}"/>
    <cellStyle name="Normal 2 8 2 5 3" xfId="20967" xr:uid="{0E5E4219-8B98-497F-8A86-DAD927DCE2BC}"/>
    <cellStyle name="Normal 2 8 2 5 3 2" xfId="41335" xr:uid="{9CD9CA7D-D524-4529-B888-59CACFB2129E}"/>
    <cellStyle name="Normal 2 8 2 5 4" xfId="27756" xr:uid="{00812DCF-03C2-4F88-89AC-0603C7C53FD1}"/>
    <cellStyle name="Normal 2 8 2 5 5" xfId="48124" xr:uid="{46579821-0B70-4A3E-8CFE-28CC2BCCA089}"/>
    <cellStyle name="Normal 2 8 2 6" xfId="2611" xr:uid="{C1FC31E4-178E-4BBF-B4BF-01009AFA057E}"/>
    <cellStyle name="Normal 2 8 2 6 2" xfId="11332" xr:uid="{044E4083-1763-4D64-A448-27D7D40F6B13}"/>
    <cellStyle name="Normal 2 8 2 6 2 2" xfId="31700" xr:uid="{ADFE8F85-11D4-4FBC-8882-8B0090E0658B}"/>
    <cellStyle name="Normal 2 8 2 6 3" xfId="18119" xr:uid="{1F85A3B7-5192-4476-9441-F03FE682A1B5}"/>
    <cellStyle name="Normal 2 8 2 6 3 2" xfId="38487" xr:uid="{6982B74F-20F2-4CD5-80FB-8BEBC57BC604}"/>
    <cellStyle name="Normal 2 8 2 6 4" xfId="24908" xr:uid="{95096EF3-418D-4AA6-B18B-6BB5E19D8ABA}"/>
    <cellStyle name="Normal 2 8 2 6 5" xfId="45276" xr:uid="{2A7270C8-BE66-4A11-B03D-CF278452FCF0}"/>
    <cellStyle name="Normal 2 8 2 7" xfId="10327" xr:uid="{1FD37189-3C43-4A5A-B85F-238C1705C3CB}"/>
    <cellStyle name="Normal 2 8 2 7 2" xfId="30695" xr:uid="{0F003796-5D2D-464E-81B4-6613EFCA9E49}"/>
    <cellStyle name="Normal 2 8 2 8" xfId="17114" xr:uid="{9C53019A-4A82-4943-8000-3BF68BEEA98D}"/>
    <cellStyle name="Normal 2 8 2 8 2" xfId="37482" xr:uid="{437F57A3-0CBE-48B3-B8A4-996D47AD8F5E}"/>
    <cellStyle name="Normal 2 8 2 9" xfId="23903" xr:uid="{3399ACCF-E7F1-4096-BA7B-9A13BDC59B6F}"/>
    <cellStyle name="Normal 2 8 2_Exec Drivers" xfId="8275" xr:uid="{979564BF-12EA-421B-959E-C6F62C72BE14}"/>
    <cellStyle name="Normal 2 8 3" xfId="3766" xr:uid="{BAAA9AE8-774C-4DFE-B920-72D0F76A8FED}"/>
    <cellStyle name="Normal 2 8 3 2" xfId="6650" xr:uid="{F90C834F-FC4E-4146-A64C-6F92BE20E37B}"/>
    <cellStyle name="Normal 2 8 3 2 2" xfId="15292" xr:uid="{26DC43BF-49EC-481B-B636-8E9FDCE677B8}"/>
    <cellStyle name="Normal 2 8 3 2 2 2" xfId="35660" xr:uid="{AC0C64B9-4ABE-4929-8006-E99B09B9E24E}"/>
    <cellStyle name="Normal 2 8 3 2 3" xfId="22079" xr:uid="{75645D3F-27AD-4318-BF49-252978DE0590}"/>
    <cellStyle name="Normal 2 8 3 2 3 2" xfId="42447" xr:uid="{2DAD07BC-11E0-485C-AC99-945799876195}"/>
    <cellStyle name="Normal 2 8 3 2 4" xfId="28868" xr:uid="{48429607-906F-4209-8CF6-B7F09490A59D}"/>
    <cellStyle name="Normal 2 8 3 2 5" xfId="49236" xr:uid="{B40623B6-E49F-4685-80BD-B08B0C9CAD60}"/>
    <cellStyle name="Normal 2 8 3 3" xfId="12444" xr:uid="{04097FFF-214B-4173-8003-42E5BBC46CFC}"/>
    <cellStyle name="Normal 2 8 3 3 2" xfId="32812" xr:uid="{095EAB90-377D-4037-8DA5-FF74B2C09A67}"/>
    <cellStyle name="Normal 2 8 3 4" xfId="19231" xr:uid="{60F33097-2B6F-4364-90D5-376080660168}"/>
    <cellStyle name="Normal 2 8 3 4 2" xfId="39599" xr:uid="{9F74B999-EC8B-4018-B5BC-7715C0A6B8FF}"/>
    <cellStyle name="Normal 2 8 3 5" xfId="26020" xr:uid="{E96E1E9E-F2F8-48F4-9AF8-23D20B8F3B0C}"/>
    <cellStyle name="Normal 2 8 3 6" xfId="46388" xr:uid="{AAA4E073-2644-4C3F-9F52-1F6A4EB821E0}"/>
    <cellStyle name="Normal 2 8 3_Exec Drivers" xfId="2356" xr:uid="{CA62CBD7-B369-4A5D-A011-8CDFD2229549}"/>
    <cellStyle name="Normal 2 8 4" xfId="4514" xr:uid="{931FAE25-4E9F-4D7C-B55A-3AE4CE1041AF}"/>
    <cellStyle name="Normal 2 8 4 2" xfId="7362" xr:uid="{4CF5FD28-F6F3-49A6-A7CD-01A78EDF7A96}"/>
    <cellStyle name="Normal 2 8 4 2 2" xfId="16004" xr:uid="{54A7BCD0-F3D7-4AEC-89F4-E114487F85CB}"/>
    <cellStyle name="Normal 2 8 4 2 2 2" xfId="36372" xr:uid="{BE959E3F-16F2-47D4-9FC4-D713F70B0964}"/>
    <cellStyle name="Normal 2 8 4 2 3" xfId="22791" xr:uid="{A06ABC10-A1D4-43D4-89B0-8463AE624101}"/>
    <cellStyle name="Normal 2 8 4 2 3 2" xfId="43159" xr:uid="{072ED876-B23D-47AC-A472-DB4173B52613}"/>
    <cellStyle name="Normal 2 8 4 2 4" xfId="29580" xr:uid="{DFDFB493-1BA3-49A0-825D-C31B811847A5}"/>
    <cellStyle name="Normal 2 8 4 2 5" xfId="49948" xr:uid="{ADFCC0B3-1D76-49DC-99C6-BCDDA55E3DA6}"/>
    <cellStyle name="Normal 2 8 4 3" xfId="13156" xr:uid="{7559E737-3DA1-4D7E-B10D-8E8C1F7D4320}"/>
    <cellStyle name="Normal 2 8 4 3 2" xfId="33524" xr:uid="{BE673501-46D1-47BA-80B5-AB0743FB9FF0}"/>
    <cellStyle name="Normal 2 8 4 4" xfId="19943" xr:uid="{76AF86E3-CA5B-481D-8E61-6CB4536D19B9}"/>
    <cellStyle name="Normal 2 8 4 4 2" xfId="40311" xr:uid="{021FB177-BA95-422D-82F4-05DCC9748D0D}"/>
    <cellStyle name="Normal 2 8 4 5" xfId="26732" xr:uid="{47C48233-BCE1-48B9-8DC0-A7D3A472E0F9}"/>
    <cellStyle name="Normal 2 8 4 6" xfId="47100" xr:uid="{E0D9A296-5491-4D61-84B4-31D4FBC64E89}"/>
    <cellStyle name="Normal 2 8 5" xfId="3018" xr:uid="{4EE632FB-EDA7-4AD7-8227-443DF99CD06C}"/>
    <cellStyle name="Normal 2 8 5 2" xfId="5938" xr:uid="{676AACD3-048F-4D64-965F-FD0DF9A8C73A}"/>
    <cellStyle name="Normal 2 8 5 2 2" xfId="14580" xr:uid="{43D9B12A-0801-4138-A3FD-86199C2FEC4A}"/>
    <cellStyle name="Normal 2 8 5 2 2 2" xfId="34948" xr:uid="{D02A7ED1-71F2-4731-8AF3-CDD3BABC2ABF}"/>
    <cellStyle name="Normal 2 8 5 2 3" xfId="21367" xr:uid="{C391F100-5C02-4E3A-A6F1-49DD6FACCA41}"/>
    <cellStyle name="Normal 2 8 5 2 3 2" xfId="41735" xr:uid="{45F57EFD-52AA-4620-9CF6-C9B263EBFF37}"/>
    <cellStyle name="Normal 2 8 5 2 4" xfId="28156" xr:uid="{4794D4EA-C2A3-4F70-8DCB-C11C72D26F2A}"/>
    <cellStyle name="Normal 2 8 5 2 5" xfId="48524" xr:uid="{0DF22E25-832D-4C47-ABB5-139585A18CA4}"/>
    <cellStyle name="Normal 2 8 5 3" xfId="11732" xr:uid="{1AE18B00-508E-4012-AA7E-6B3162D4400B}"/>
    <cellStyle name="Normal 2 8 5 3 2" xfId="32100" xr:uid="{DE9CF198-CF05-42AE-881B-2B415D79010C}"/>
    <cellStyle name="Normal 2 8 5 4" xfId="18519" xr:uid="{2B92DCBD-6ED2-41B1-8AAF-52AFD8250317}"/>
    <cellStyle name="Normal 2 8 5 4 2" xfId="38887" xr:uid="{C6142A57-B2C5-4DB2-A40C-965F13D6FC02}"/>
    <cellStyle name="Normal 2 8 5 5" xfId="25308" xr:uid="{81F42814-2C37-42D1-8128-B38053AD4B23}"/>
    <cellStyle name="Normal 2 8 5 6" xfId="45676" xr:uid="{B324FB9C-D702-470D-A256-9D34E492596F}"/>
    <cellStyle name="Normal 2 8 6" xfId="5226" xr:uid="{75BB3550-503D-41FF-9767-2ABCE9B2388D}"/>
    <cellStyle name="Normal 2 8 6 2" xfId="13868" xr:uid="{D2AA8281-7A84-41D0-A0C0-10C14AEC242E}"/>
    <cellStyle name="Normal 2 8 6 2 2" xfId="34236" xr:uid="{D95C926F-4939-44A7-8C49-CFBC1304E535}"/>
    <cellStyle name="Normal 2 8 6 3" xfId="20655" xr:uid="{86F09DEA-129F-4EA6-925D-01E929313D83}"/>
    <cellStyle name="Normal 2 8 6 3 2" xfId="41023" xr:uid="{9364C146-3366-4B90-B34D-C85F2C780EBF}"/>
    <cellStyle name="Normal 2 8 6 4" xfId="27444" xr:uid="{2DC4B60F-8563-4944-8FA8-C44F40A3C694}"/>
    <cellStyle name="Normal 2 8 6 5" xfId="47812" xr:uid="{294BF398-4F29-4D38-A7A9-098728BA93AF}"/>
    <cellStyle name="Normal 2 8 7" xfId="2168" xr:uid="{41A511A8-DCA2-4EDD-8E03-0B4C409AC1F8}"/>
    <cellStyle name="Normal 2 8 7 2" xfId="11020" xr:uid="{14BE2831-FF34-4ECF-8830-B93DF2958D77}"/>
    <cellStyle name="Normal 2 8 7 2 2" xfId="31388" xr:uid="{081E1649-437A-4E82-81DF-83CC27AC132B}"/>
    <cellStyle name="Normal 2 8 7 3" xfId="17807" xr:uid="{C24D9189-83E6-4984-AA89-BF20D48AFA64}"/>
    <cellStyle name="Normal 2 8 7 3 2" xfId="38175" xr:uid="{0FB4CE32-9564-44BB-92B5-B70BD422C2BC}"/>
    <cellStyle name="Normal 2 8 7 4" xfId="24596" xr:uid="{E88D7310-8C1E-498C-8488-0A0C5B68B2F8}"/>
    <cellStyle name="Normal 2 8 7 5" xfId="44964" xr:uid="{15649797-07D0-436A-9889-8292D32E0536}"/>
    <cellStyle name="Normal 2 8 8" xfId="9743" xr:uid="{F1125228-FF4D-4BEB-A19E-93295C604FB6}"/>
    <cellStyle name="Normal 2 8 8 2" xfId="30111" xr:uid="{74F69D9A-0ABF-4037-98B7-108C45669098}"/>
    <cellStyle name="Normal 2 8 9" xfId="16531" xr:uid="{35B66980-B91D-4F6E-839A-4BEC09AF5C23}"/>
    <cellStyle name="Normal 2 8 9 2" xfId="36899" xr:uid="{307168B9-AF21-428C-8523-64036D0EE3AA}"/>
    <cellStyle name="Normal 2 8_Exec Drivers" xfId="2402" xr:uid="{68F0E91D-0EDC-40B5-B643-42A00E6BC828}"/>
    <cellStyle name="Normal 2 9" xfId="41" xr:uid="{B2FAFA82-7503-4759-B3C4-8C2430A3B7EE}"/>
    <cellStyle name="Normal 2 9 2" xfId="459" xr:uid="{D0DB92E2-1231-456B-B2B3-148346DDCD42}"/>
    <cellStyle name="Normal 2 9 2 10" xfId="9954" xr:uid="{0739C8E7-A58E-4BB4-843E-0E86749733CA}"/>
    <cellStyle name="Normal 2 9 2 10 2" xfId="30322" xr:uid="{0AD4EA9F-1B71-4572-94F9-2AE76D41D628}"/>
    <cellStyle name="Normal 2 9 2 11" xfId="16742" xr:uid="{1A51682B-DE7D-4DCD-88BA-260100D2CABC}"/>
    <cellStyle name="Normal 2 9 2 11 2" xfId="37110" xr:uid="{A5BA97E2-6823-41F0-A418-B4362E8558E7}"/>
    <cellStyle name="Normal 2 9 2 12" xfId="23531" xr:uid="{0A8EE212-7DF1-4B5E-AF2F-43EA3FB9580B}"/>
    <cellStyle name="Normal 2 9 2 13" xfId="43899" xr:uid="{FE5527DB-433A-415B-9C73-F821B0DF8CB3}"/>
    <cellStyle name="Normal 2 9 2 2" xfId="472" xr:uid="{10EBFF31-98F4-4396-B543-45FF68132D54}"/>
    <cellStyle name="Normal 2 9 2 3" xfId="495" xr:uid="{5519E564-1549-47B0-91F0-0BD5347D4147}"/>
    <cellStyle name="Normal 2 9 2 4" xfId="1622" xr:uid="{F6B073EA-4AD5-48DB-9A48-CCE8A4508552}"/>
    <cellStyle name="Normal 2 9 2 4 10" xfId="44482" xr:uid="{67201A06-3921-4A5F-9B80-2172CE88F738}"/>
    <cellStyle name="Normal 2 9 2 4 2" xfId="4156" xr:uid="{2FFEA467-E57E-46A8-A722-6109F16A417A}"/>
    <cellStyle name="Normal 2 9 2 4 2 2" xfId="7004" xr:uid="{A4041175-7E12-4619-867C-71AAC253B94D}"/>
    <cellStyle name="Normal 2 9 2 4 2 2 2" xfId="15646" xr:uid="{C002041B-D86F-4D2E-940E-7E0A6CADA54B}"/>
    <cellStyle name="Normal 2 9 2 4 2 2 2 2" xfId="36014" xr:uid="{7D44D691-FD05-455B-AE6F-5360F020A8DE}"/>
    <cellStyle name="Normal 2 9 2 4 2 2 3" xfId="22433" xr:uid="{FB200012-056C-4E38-8018-394853E1E651}"/>
    <cellStyle name="Normal 2 9 2 4 2 2 3 2" xfId="42801" xr:uid="{435D46D7-CED3-401D-A8F8-C2C83658C5C5}"/>
    <cellStyle name="Normal 2 9 2 4 2 2 4" xfId="29222" xr:uid="{C7BF05FE-F00F-4701-ACAE-1BE5ADB582CB}"/>
    <cellStyle name="Normal 2 9 2 4 2 2 5" xfId="49590" xr:uid="{BCAA46C2-A76B-4633-9168-E401F266E72B}"/>
    <cellStyle name="Normal 2 9 2 4 2 3" xfId="12798" xr:uid="{B2010FC2-8542-4159-B803-9989FA4593FB}"/>
    <cellStyle name="Normal 2 9 2 4 2 3 2" xfId="33166" xr:uid="{DDAE310D-6D00-4A18-A960-BF092AB032CE}"/>
    <cellStyle name="Normal 2 9 2 4 2 4" xfId="19585" xr:uid="{460CD155-40C3-419C-B3DF-2219036AB867}"/>
    <cellStyle name="Normal 2 9 2 4 2 4 2" xfId="39953" xr:uid="{538CE0B1-EAEC-4F9D-87C7-F840E148C1FA}"/>
    <cellStyle name="Normal 2 9 2 4 2 5" xfId="26374" xr:uid="{18D213CF-B835-4B0E-BFA8-18FE8D0F9EE8}"/>
    <cellStyle name="Normal 2 9 2 4 2 6" xfId="46742" xr:uid="{3DDC5A00-49FA-4922-96C9-F87057B40689}"/>
    <cellStyle name="Normal 2 9 2 4 2_Exec Drivers" xfId="9270" xr:uid="{A4943C2D-574D-4167-9E50-E11FCC81A458}"/>
    <cellStyle name="Normal 2 9 2 4 3" xfId="4868" xr:uid="{92592D7A-0E4D-4EB9-98BD-DEA9092611B1}"/>
    <cellStyle name="Normal 2 9 2 4 3 2" xfId="7716" xr:uid="{A47E6BE9-30EE-4461-A5F9-3EC00561B9FC}"/>
    <cellStyle name="Normal 2 9 2 4 3 2 2" xfId="16358" xr:uid="{2028A06D-03DA-426A-B58D-FA69B8CFBE0D}"/>
    <cellStyle name="Normal 2 9 2 4 3 2 2 2" xfId="36726" xr:uid="{6A7038D3-5022-45D4-9130-B923FDF61C86}"/>
    <cellStyle name="Normal 2 9 2 4 3 2 3" xfId="23145" xr:uid="{8D5D523A-0A06-4939-BE0B-9161387A8457}"/>
    <cellStyle name="Normal 2 9 2 4 3 2 3 2" xfId="43513" xr:uid="{BC5D3AE1-DEC0-4A27-9529-8D309DCB2624}"/>
    <cellStyle name="Normal 2 9 2 4 3 2 4" xfId="29934" xr:uid="{7796710E-5F22-4E00-B370-371342EC45C9}"/>
    <cellStyle name="Normal 2 9 2 4 3 2 5" xfId="50302" xr:uid="{0E50C516-7961-4BE2-9A5D-A33CCECFFA17}"/>
    <cellStyle name="Normal 2 9 2 4 3 3" xfId="13510" xr:uid="{7FCB06DF-C7D4-4782-BA2D-0ACD9CFB20F2}"/>
    <cellStyle name="Normal 2 9 2 4 3 3 2" xfId="33878" xr:uid="{35C003CC-4A41-4079-8D4F-5512B48E9B21}"/>
    <cellStyle name="Normal 2 9 2 4 3 4" xfId="20297" xr:uid="{AF97872A-1454-4ABF-8F63-51F96E014EC5}"/>
    <cellStyle name="Normal 2 9 2 4 3 4 2" xfId="40665" xr:uid="{CB6C4D1D-1FD4-4830-87E0-7C0670529D5C}"/>
    <cellStyle name="Normal 2 9 2 4 3 5" xfId="27086" xr:uid="{56E59E66-AFBC-40DA-83F1-11E6A3B4A092}"/>
    <cellStyle name="Normal 2 9 2 4 3 6" xfId="47454" xr:uid="{C7D49468-5267-4D27-B36A-8554FC2C6C6A}"/>
    <cellStyle name="Normal 2 9 2 4 4" xfId="3408" xr:uid="{9F65A4E5-CF1A-4027-9060-A8F39E535F9A}"/>
    <cellStyle name="Normal 2 9 2 4 4 2" xfId="6292" xr:uid="{9C19B8B6-5872-44EB-9B11-5E532DB29BFB}"/>
    <cellStyle name="Normal 2 9 2 4 4 2 2" xfId="14934" xr:uid="{AC47DEF6-E134-4F70-AF20-A36DCE7D0D5F}"/>
    <cellStyle name="Normal 2 9 2 4 4 2 2 2" xfId="35302" xr:uid="{4EF1FB25-F078-4506-A81B-9FEC8BBD3C96}"/>
    <cellStyle name="Normal 2 9 2 4 4 2 3" xfId="21721" xr:uid="{4964ECB8-F184-4834-AC44-359DEDCF9307}"/>
    <cellStyle name="Normal 2 9 2 4 4 2 3 2" xfId="42089" xr:uid="{D5E71AFE-F380-4BA1-A212-6E976F5A0B92}"/>
    <cellStyle name="Normal 2 9 2 4 4 2 4" xfId="28510" xr:uid="{FCE0A507-B465-4E17-A674-601B0C933DD4}"/>
    <cellStyle name="Normal 2 9 2 4 4 2 5" xfId="48878" xr:uid="{E761F459-EBE2-4140-9D48-E2694DFB7754}"/>
    <cellStyle name="Normal 2 9 2 4 4 3" xfId="12086" xr:uid="{22B55413-2BC8-40A6-A1F8-07999D6151F0}"/>
    <cellStyle name="Normal 2 9 2 4 4 3 2" xfId="32454" xr:uid="{78F30448-3E10-43E8-A458-3C304CF956C3}"/>
    <cellStyle name="Normal 2 9 2 4 4 4" xfId="18873" xr:uid="{14CD90FD-2B27-438F-A666-EE87034DBF95}"/>
    <cellStyle name="Normal 2 9 2 4 4 4 2" xfId="39241" xr:uid="{BC0ED2A2-4C9C-4F7D-872B-CA325EADA893}"/>
    <cellStyle name="Normal 2 9 2 4 4 5" xfId="25662" xr:uid="{A3F0F308-956B-4675-8631-85BCF6D950EA}"/>
    <cellStyle name="Normal 2 9 2 4 4 6" xfId="46030" xr:uid="{190B4889-1930-4DBE-94B0-A2A494EE874D}"/>
    <cellStyle name="Normal 2 9 2 4 5" xfId="5580" xr:uid="{1F271E2B-C2B9-46B5-867D-723F7390AB77}"/>
    <cellStyle name="Normal 2 9 2 4 5 2" xfId="14222" xr:uid="{5DD3C610-6D0E-4CBE-B45D-864029ACEBF0}"/>
    <cellStyle name="Normal 2 9 2 4 5 2 2" xfId="34590" xr:uid="{E745B277-4F05-475E-990B-3EFD48DE47EE}"/>
    <cellStyle name="Normal 2 9 2 4 5 3" xfId="21009" xr:uid="{AE81EB87-94D8-4B87-B38B-B9CDD1B7BF8A}"/>
    <cellStyle name="Normal 2 9 2 4 5 3 2" xfId="41377" xr:uid="{09192091-FAF1-42BC-A89D-C134437CD97F}"/>
    <cellStyle name="Normal 2 9 2 4 5 4" xfId="27798" xr:uid="{4B70B292-4B22-48D5-832E-CCF9D424E794}"/>
    <cellStyle name="Normal 2 9 2 4 5 5" xfId="48166" xr:uid="{F1E306D5-52F0-4123-B7CE-D8431ABB2F6E}"/>
    <cellStyle name="Normal 2 9 2 4 6" xfId="2659" xr:uid="{2AD6F6C1-9F06-451E-B56D-6E70FDD50469}"/>
    <cellStyle name="Normal 2 9 2 4 6 2" xfId="11374" xr:uid="{C7DFE82B-2C97-4E43-8094-9C776D28A806}"/>
    <cellStyle name="Normal 2 9 2 4 6 2 2" xfId="31742" xr:uid="{259D50D5-BBBA-409D-AD34-94BD00094706}"/>
    <cellStyle name="Normal 2 9 2 4 6 3" xfId="18161" xr:uid="{E4B07B43-B0D8-4DAA-8A19-DF94EDE861D3}"/>
    <cellStyle name="Normal 2 9 2 4 6 3 2" xfId="38529" xr:uid="{4A404782-305A-4497-B638-6397ADE2E890}"/>
    <cellStyle name="Normal 2 9 2 4 6 4" xfId="24950" xr:uid="{930DE0F5-7ED5-4CE1-8B8B-31999F572587}"/>
    <cellStyle name="Normal 2 9 2 4 6 5" xfId="45318" xr:uid="{EEC4F753-A77D-4488-93AE-C06B5D9CD61B}"/>
    <cellStyle name="Normal 2 9 2 4 7" xfId="10538" xr:uid="{2957B85E-A816-4F39-87F2-F8087ED6F6F8}"/>
    <cellStyle name="Normal 2 9 2 4 7 2" xfId="30906" xr:uid="{58AD00A9-DC0F-4241-BEF2-79F155E02A5C}"/>
    <cellStyle name="Normal 2 9 2 4 8" xfId="17325" xr:uid="{D1C14056-4364-4F43-8CC2-EE0B7E0FFFA4}"/>
    <cellStyle name="Normal 2 9 2 4 8 2" xfId="37693" xr:uid="{86F3B55E-9A00-4928-B0E1-B8D3ACF22DA8}"/>
    <cellStyle name="Normal 2 9 2 4 9" xfId="24114" xr:uid="{C8C1A584-85E6-49DD-A17C-B43BFEB40811}"/>
    <cellStyle name="Normal 2 9 2 4_Exec Drivers" xfId="8755" xr:uid="{24B04119-E5B2-428E-AF93-FED06808B562}"/>
    <cellStyle name="Normal 2 9 2 5" xfId="3767" xr:uid="{A2048199-DE15-4817-99AD-2D219C4687A2}"/>
    <cellStyle name="Normal 2 9 2 5 2" xfId="6651" xr:uid="{90F966F0-6A1B-4E78-9701-652FFBD6E5C4}"/>
    <cellStyle name="Normal 2 9 2 5 2 2" xfId="15293" xr:uid="{78364A03-062A-42AA-97AE-066E83C35B2A}"/>
    <cellStyle name="Normal 2 9 2 5 2 2 2" xfId="35661" xr:uid="{5620CA5E-0DB7-47C2-840F-5CC7C7D9AF58}"/>
    <cellStyle name="Normal 2 9 2 5 2 3" xfId="22080" xr:uid="{273E7D3A-B7E8-46F9-AF5D-6B1478519849}"/>
    <cellStyle name="Normal 2 9 2 5 2 3 2" xfId="42448" xr:uid="{CFEFB64C-CA5D-4C2A-AC8D-72E878443227}"/>
    <cellStyle name="Normal 2 9 2 5 2 4" xfId="28869" xr:uid="{D0E9B8A0-5E72-42CD-BD0A-1C6821A008CE}"/>
    <cellStyle name="Normal 2 9 2 5 2 5" xfId="49237" xr:uid="{397989AE-A7B9-46FA-85A9-67A06458CD0C}"/>
    <cellStyle name="Normal 2 9 2 5 3" xfId="12445" xr:uid="{0C9D8829-D24E-4BF6-9F33-0F7155D2EE45}"/>
    <cellStyle name="Normal 2 9 2 5 3 2" xfId="32813" xr:uid="{AA528E47-ECBB-4504-B0F0-0E76E1AC5A44}"/>
    <cellStyle name="Normal 2 9 2 5 4" xfId="19232" xr:uid="{FDA64A28-871B-4365-A9CF-A18DF615E4F1}"/>
    <cellStyle name="Normal 2 9 2 5 4 2" xfId="39600" xr:uid="{055210B4-4ADA-4C72-AD40-749C71523BB1}"/>
    <cellStyle name="Normal 2 9 2 5 5" xfId="26021" xr:uid="{EBC24E0D-D849-4791-A326-ABA5E53D251B}"/>
    <cellStyle name="Normal 2 9 2 5 6" xfId="46389" xr:uid="{0BE6C163-07CC-4A2F-B0EA-F2E243395FB1}"/>
    <cellStyle name="Normal 2 9 2 5_Exec Drivers" xfId="9358" xr:uid="{6A74264D-BA63-439F-A88E-87DFAF6325BB}"/>
    <cellStyle name="Normal 2 9 2 6" xfId="4515" xr:uid="{39EE70AF-1245-48B5-B5FF-A9A479163665}"/>
    <cellStyle name="Normal 2 9 2 6 2" xfId="7363" xr:uid="{9867733E-B8CC-4992-BF93-33B70EF351D6}"/>
    <cellStyle name="Normal 2 9 2 6 2 2" xfId="16005" xr:uid="{B8CC18F4-865D-4F54-9E68-73CC7C1E0B9F}"/>
    <cellStyle name="Normal 2 9 2 6 2 2 2" xfId="36373" xr:uid="{DFEF1CC6-F8BD-4F17-9092-E3923BD4F945}"/>
    <cellStyle name="Normal 2 9 2 6 2 3" xfId="22792" xr:uid="{E1E381E1-D2F6-4FE9-B081-F2113E7CE3F2}"/>
    <cellStyle name="Normal 2 9 2 6 2 3 2" xfId="43160" xr:uid="{6E407D69-403B-4551-9F71-A3843A28E1F7}"/>
    <cellStyle name="Normal 2 9 2 6 2 4" xfId="29581" xr:uid="{1EEFB393-8E89-4BBD-B549-483A93FAC383}"/>
    <cellStyle name="Normal 2 9 2 6 2 5" xfId="49949" xr:uid="{1821730C-A3EF-4AB4-A2D0-F762E0B91519}"/>
    <cellStyle name="Normal 2 9 2 6 3" xfId="13157" xr:uid="{767BA358-F0F5-4DD3-B0B6-D6625FA0DEA7}"/>
    <cellStyle name="Normal 2 9 2 6 3 2" xfId="33525" xr:uid="{6F0A56D9-E1B1-4C5E-B863-CCB2A6A4CBB2}"/>
    <cellStyle name="Normal 2 9 2 6 4" xfId="19944" xr:uid="{34BDCDF9-D886-4DE1-AD64-036F5BE88EFB}"/>
    <cellStyle name="Normal 2 9 2 6 4 2" xfId="40312" xr:uid="{6BAF9EC2-882A-46A1-9AA9-61CC685772C8}"/>
    <cellStyle name="Normal 2 9 2 6 5" xfId="26733" xr:uid="{12B7E3D4-EA4C-4B7F-B8D6-C5DF2A9967FB}"/>
    <cellStyle name="Normal 2 9 2 6 6" xfId="47101" xr:uid="{71C748D3-D27A-4870-A3E7-AB112A18A80E}"/>
    <cellStyle name="Normal 2 9 2 7" xfId="3019" xr:uid="{79558807-93F0-432D-B678-E574417B3A8D}"/>
    <cellStyle name="Normal 2 9 2 7 2" xfId="5939" xr:uid="{AC3DDB2D-A89A-4734-80F6-0EC0C53DE3D3}"/>
    <cellStyle name="Normal 2 9 2 7 2 2" xfId="14581" xr:uid="{A7E0A7A8-6CE7-4132-B6E5-C15F88088F16}"/>
    <cellStyle name="Normal 2 9 2 7 2 2 2" xfId="34949" xr:uid="{F46B9984-2043-4321-B0C7-37F9715249ED}"/>
    <cellStyle name="Normal 2 9 2 7 2 3" xfId="21368" xr:uid="{4E84DA92-C412-45D1-9F22-C03BA5251154}"/>
    <cellStyle name="Normal 2 9 2 7 2 3 2" xfId="41736" xr:uid="{C62D9BDA-2DD2-4676-9E5D-78726CE422D4}"/>
    <cellStyle name="Normal 2 9 2 7 2 4" xfId="28157" xr:uid="{63D616B4-F5F0-47F8-929E-8323FAD2217D}"/>
    <cellStyle name="Normal 2 9 2 7 2 5" xfId="48525" xr:uid="{A326A11D-1CA4-41CB-9205-7A5C212E4BAA}"/>
    <cellStyle name="Normal 2 9 2 7 3" xfId="11733" xr:uid="{1CB4F27C-CD0D-4C49-AD2D-7A11FB33F5B5}"/>
    <cellStyle name="Normal 2 9 2 7 3 2" xfId="32101" xr:uid="{447239F4-75E5-419F-B0E7-A12BF4A207DF}"/>
    <cellStyle name="Normal 2 9 2 7 4" xfId="18520" xr:uid="{A204C0D8-938B-4703-8B52-28675640F6A0}"/>
    <cellStyle name="Normal 2 9 2 7 4 2" xfId="38888" xr:uid="{8B277D2A-5C44-4592-8874-A3E26B3DFC5C}"/>
    <cellStyle name="Normal 2 9 2 7 5" xfId="25309" xr:uid="{88E18D44-450B-4C53-B4DF-9F3E9421CEB2}"/>
    <cellStyle name="Normal 2 9 2 7 6" xfId="45677" xr:uid="{E394788B-E649-45A8-A5E0-E8201AC96635}"/>
    <cellStyle name="Normal 2 9 2 8" xfId="5227" xr:uid="{47698D53-21B1-4272-B0D9-53F30ACF6180}"/>
    <cellStyle name="Normal 2 9 2 8 2" xfId="13869" xr:uid="{4570FE39-2B92-4151-B512-9CE80D478CE2}"/>
    <cellStyle name="Normal 2 9 2 8 2 2" xfId="34237" xr:uid="{0BA44E52-2C82-4A94-B5CB-7E73F661BC85}"/>
    <cellStyle name="Normal 2 9 2 8 3" xfId="20656" xr:uid="{5A95E3EC-C477-470F-AA51-2F0CA68952D4}"/>
    <cellStyle name="Normal 2 9 2 8 3 2" xfId="41024" xr:uid="{CA0CD05B-7501-4BDA-A8E3-55C41554F1D6}"/>
    <cellStyle name="Normal 2 9 2 8 4" xfId="27445" xr:uid="{3CC59129-3406-4A0C-9DB1-D7E728BEF6B0}"/>
    <cellStyle name="Normal 2 9 2 8 5" xfId="47813" xr:uid="{E4AD3573-6DE4-427F-80FD-7AFCA306DABF}"/>
    <cellStyle name="Normal 2 9 2 9" xfId="2169" xr:uid="{BCF9B134-666B-49D6-A473-AA38AE532003}"/>
    <cellStyle name="Normal 2 9 2 9 2" xfId="11021" xr:uid="{010B232C-6EF9-4F32-B518-A6670C73AFB1}"/>
    <cellStyle name="Normal 2 9 2 9 2 2" xfId="31389" xr:uid="{C3D4A920-874F-419B-9994-D16A6E56AF28}"/>
    <cellStyle name="Normal 2 9 2 9 3" xfId="17808" xr:uid="{7E01DF1C-65DF-470F-BF8E-625F610245B2}"/>
    <cellStyle name="Normal 2 9 2 9 3 2" xfId="38176" xr:uid="{BD2D8FAC-D4C9-408F-9E4C-89EAD4C8EB29}"/>
    <cellStyle name="Normal 2 9 2 9 4" xfId="24597" xr:uid="{64EA38CC-089B-49C8-A6BC-F83A93291F48}"/>
    <cellStyle name="Normal 2 9 2 9 5" xfId="44965" xr:uid="{BF945F0D-BF1E-4EF8-BC65-C9228B6D9464}"/>
    <cellStyle name="Normal 2 9 2_Exec Drivers" xfId="8257" xr:uid="{701424EC-9C4F-40B0-9FEA-CF86F5056296}"/>
    <cellStyle name="Normal 2 9 3" xfId="509" xr:uid="{9A659278-2352-4806-AFDA-5D00A02745A9}"/>
    <cellStyle name="Normal 2 9 3 10" xfId="23558" xr:uid="{8E13F582-3D18-42A0-A842-D5F273951FCD}"/>
    <cellStyle name="Normal 2 9 3 11" xfId="43926" xr:uid="{5E9714CD-03D1-4A59-8039-9109B831E563}"/>
    <cellStyle name="Normal 2 9 3 2" xfId="1648" xr:uid="{7332E5F6-7024-4D46-8AAA-C7FBCFE79B6C}"/>
    <cellStyle name="Normal 2 9 3 2 10" xfId="44508" xr:uid="{741C5700-9C9A-4691-B99C-899AD8CDA1BF}"/>
    <cellStyle name="Normal 2 9 3 2 2" xfId="4183" xr:uid="{9FE26DB0-933C-4A75-9963-43A2609157A9}"/>
    <cellStyle name="Normal 2 9 3 2 2 2" xfId="7031" xr:uid="{CA51EC9D-CA09-4BF1-AE30-0A836944E48C}"/>
    <cellStyle name="Normal 2 9 3 2 2 2 2" xfId="15673" xr:uid="{86E00E82-A4BB-4B4A-9446-135EABEFAB8E}"/>
    <cellStyle name="Normal 2 9 3 2 2 2 2 2" xfId="36041" xr:uid="{850A6A6C-7A5D-40CB-A706-58A749862BB9}"/>
    <cellStyle name="Normal 2 9 3 2 2 2 3" xfId="22460" xr:uid="{A508DB3E-CFF8-4478-80BD-323497F46726}"/>
    <cellStyle name="Normal 2 9 3 2 2 2 3 2" xfId="42828" xr:uid="{2A78AB27-A117-4944-940B-7C42172C7291}"/>
    <cellStyle name="Normal 2 9 3 2 2 2 4" xfId="29249" xr:uid="{18B1E26F-AF2D-4887-853F-2CC603D6BD67}"/>
    <cellStyle name="Normal 2 9 3 2 2 2 5" xfId="49617" xr:uid="{D75E4EA1-FF4D-4E6C-A86B-B693CD5B9DCC}"/>
    <cellStyle name="Normal 2 9 3 2 2 3" xfId="12825" xr:uid="{84533D2D-2759-4439-8133-CABB733AF74D}"/>
    <cellStyle name="Normal 2 9 3 2 2 3 2" xfId="33193" xr:uid="{379F6EB4-A7A6-4EF9-9BBF-30887C4B1783}"/>
    <cellStyle name="Normal 2 9 3 2 2 4" xfId="19612" xr:uid="{B642BD51-68C9-4FA6-AEFC-ED8E78528716}"/>
    <cellStyle name="Normal 2 9 3 2 2 4 2" xfId="39980" xr:uid="{C73EF7D7-370A-46FC-BF11-74179481F962}"/>
    <cellStyle name="Normal 2 9 3 2 2 5" xfId="26401" xr:uid="{F697FC26-ABEB-4461-9A48-9C511D8CB69A}"/>
    <cellStyle name="Normal 2 9 3 2 2 6" xfId="46769" xr:uid="{1861ACA3-B380-41E4-8FE1-6F395C1C8360}"/>
    <cellStyle name="Normal 2 9 3 2 2_Exec Drivers" xfId="8505" xr:uid="{0113A0D6-FF16-45B2-9C68-839782E15DE5}"/>
    <cellStyle name="Normal 2 9 3 2 3" xfId="4895" xr:uid="{7C381E3B-BCB1-4025-8287-B270961E253B}"/>
    <cellStyle name="Normal 2 9 3 2 3 2" xfId="7743" xr:uid="{20E1EBDF-8EE0-454F-B592-883BD818373C}"/>
    <cellStyle name="Normal 2 9 3 2 3 2 2" xfId="16385" xr:uid="{F741A819-27D7-4270-B6C6-684527B37D02}"/>
    <cellStyle name="Normal 2 9 3 2 3 2 2 2" xfId="36753" xr:uid="{49949580-7374-46F1-AC2F-370F8463F46D}"/>
    <cellStyle name="Normal 2 9 3 2 3 2 3" xfId="23172" xr:uid="{BF958646-BF70-402D-B640-3C146AF9EED6}"/>
    <cellStyle name="Normal 2 9 3 2 3 2 3 2" xfId="43540" xr:uid="{2834CD6D-B9E7-4EFF-AF2A-690DCF3D24AF}"/>
    <cellStyle name="Normal 2 9 3 2 3 2 4" xfId="29961" xr:uid="{689671D5-DEC3-4778-B278-233CD07781D6}"/>
    <cellStyle name="Normal 2 9 3 2 3 2 5" xfId="50329" xr:uid="{7BC05900-AB23-46AE-89DE-CA7FBE7D6C8D}"/>
    <cellStyle name="Normal 2 9 3 2 3 3" xfId="13537" xr:uid="{FE79E901-54BC-48DF-98F8-A2CD6C849904}"/>
    <cellStyle name="Normal 2 9 3 2 3 3 2" xfId="33905" xr:uid="{523FBADC-AB54-42A2-9E02-5243DBD3BC54}"/>
    <cellStyle name="Normal 2 9 3 2 3 4" xfId="20324" xr:uid="{4B06A27A-1422-4F5A-AC5F-D6F034E54250}"/>
    <cellStyle name="Normal 2 9 3 2 3 4 2" xfId="40692" xr:uid="{FDD71B26-510B-4DBF-8B8D-48D97B612481}"/>
    <cellStyle name="Normal 2 9 3 2 3 5" xfId="27113" xr:uid="{13D39633-21CF-4FDB-91AA-72FB4763DA78}"/>
    <cellStyle name="Normal 2 9 3 2 3 6" xfId="47481" xr:uid="{078FE173-1AE7-41A1-8891-B4F7F376DED0}"/>
    <cellStyle name="Normal 2 9 3 2 4" xfId="3435" xr:uid="{0BEBE30E-F511-4A35-BDC5-A99F1D7FCC2E}"/>
    <cellStyle name="Normal 2 9 3 2 4 2" xfId="6319" xr:uid="{A3CD3CBE-5CF3-4527-977F-AF50B73A6BCE}"/>
    <cellStyle name="Normal 2 9 3 2 4 2 2" xfId="14961" xr:uid="{3023054A-BDC6-44B3-963A-49CD4F313FF8}"/>
    <cellStyle name="Normal 2 9 3 2 4 2 2 2" xfId="35329" xr:uid="{4769EC5B-13CF-43F0-9A33-A2248F3E5850}"/>
    <cellStyle name="Normal 2 9 3 2 4 2 3" xfId="21748" xr:uid="{37B3C090-5A5D-425C-A40D-A58D85122342}"/>
    <cellStyle name="Normal 2 9 3 2 4 2 3 2" xfId="42116" xr:uid="{8F7340CF-F6EE-4F09-99CB-AAB2FD8731B5}"/>
    <cellStyle name="Normal 2 9 3 2 4 2 4" xfId="28537" xr:uid="{82AFE354-6477-4B80-B99E-7FA416471F15}"/>
    <cellStyle name="Normal 2 9 3 2 4 2 5" xfId="48905" xr:uid="{952DA615-36EE-4326-A804-86C16AFE2607}"/>
    <cellStyle name="Normal 2 9 3 2 4 3" xfId="12113" xr:uid="{92CFB720-07F7-433D-9ECB-0D76F756F79B}"/>
    <cellStyle name="Normal 2 9 3 2 4 3 2" xfId="32481" xr:uid="{7BF99EFB-645E-414B-9434-B07173169009}"/>
    <cellStyle name="Normal 2 9 3 2 4 4" xfId="18900" xr:uid="{F6B392E0-7275-4241-A0C3-27E18B2C710E}"/>
    <cellStyle name="Normal 2 9 3 2 4 4 2" xfId="39268" xr:uid="{E6E6D10C-2284-4F65-9E3B-A82E6727D40A}"/>
    <cellStyle name="Normal 2 9 3 2 4 5" xfId="25689" xr:uid="{2AF32BB7-248E-490A-A630-5B5758B3B73C}"/>
    <cellStyle name="Normal 2 9 3 2 4 6" xfId="46057" xr:uid="{5A4C2D1E-15F0-4CA6-AC28-6D6F7EE3E5C6}"/>
    <cellStyle name="Normal 2 9 3 2 5" xfId="5607" xr:uid="{0BED5F20-FDE4-4EE6-AE09-BB2074B52428}"/>
    <cellStyle name="Normal 2 9 3 2 5 2" xfId="14249" xr:uid="{B83B596D-CB4F-4CC0-8B6D-B02B132AA6E6}"/>
    <cellStyle name="Normal 2 9 3 2 5 2 2" xfId="34617" xr:uid="{1DA9B210-56DE-48C5-9643-A9CBDC251893}"/>
    <cellStyle name="Normal 2 9 3 2 5 3" xfId="21036" xr:uid="{A100EC9B-2E77-4D56-A23C-E251C9C24D6B}"/>
    <cellStyle name="Normal 2 9 3 2 5 3 2" xfId="41404" xr:uid="{477632DB-2A59-4FB0-BFF6-1D20126A2009}"/>
    <cellStyle name="Normal 2 9 3 2 5 4" xfId="27825" xr:uid="{1C68833A-478E-458A-AF08-AD5C65E545EB}"/>
    <cellStyle name="Normal 2 9 3 2 5 5" xfId="48193" xr:uid="{BB884D93-9C21-416F-BEAE-025225878198}"/>
    <cellStyle name="Normal 2 9 3 2 6" xfId="2686" xr:uid="{7DDF9E39-BE99-47C9-A98E-93A5EE0730BF}"/>
    <cellStyle name="Normal 2 9 3 2 6 2" xfId="11401" xr:uid="{14178545-572C-4A17-86E9-4A9C6429E355}"/>
    <cellStyle name="Normal 2 9 3 2 6 2 2" xfId="31769" xr:uid="{2224B06E-8E77-40D9-9355-4A6AFF77DC05}"/>
    <cellStyle name="Normal 2 9 3 2 6 3" xfId="18188" xr:uid="{CF1A2EB4-FC75-4BE8-9818-F6E870C42691}"/>
    <cellStyle name="Normal 2 9 3 2 6 3 2" xfId="38556" xr:uid="{DBF1FFAC-F9D7-457A-B348-8610F32D0F90}"/>
    <cellStyle name="Normal 2 9 3 2 6 4" xfId="24977" xr:uid="{8BA17C8E-E673-4C12-BF13-2CDE527D9734}"/>
    <cellStyle name="Normal 2 9 3 2 6 5" xfId="45345" xr:uid="{8E6EEF97-E1F2-492A-B5E7-15BA409AC7FC}"/>
    <cellStyle name="Normal 2 9 3 2 7" xfId="10564" xr:uid="{12916D21-4D93-4BA4-BE19-BD6EC19816E7}"/>
    <cellStyle name="Normal 2 9 3 2 7 2" xfId="30932" xr:uid="{2AC9209F-586B-41E2-98A5-C1A44FC4E0DA}"/>
    <cellStyle name="Normal 2 9 3 2 8" xfId="17351" xr:uid="{7ACF1159-F57F-45F0-BB19-793D7360C912}"/>
    <cellStyle name="Normal 2 9 3 2 8 2" xfId="37719" xr:uid="{3745C818-0FE1-4CC4-A425-802A4BEC8349}"/>
    <cellStyle name="Normal 2 9 3 2 9" xfId="24140" xr:uid="{9A4C0F2E-E132-4E0C-B68C-51AD6E82E4D6}"/>
    <cellStyle name="Normal 2 9 3 2_Exec Drivers" xfId="9356" xr:uid="{40D6ACA6-4560-4EB6-AE55-6FD3BCF11BCC}"/>
    <cellStyle name="Normal 2 9 3 3" xfId="3768" xr:uid="{1612AFFE-7B2B-44FB-B4E3-CB22B4F9BA12}"/>
    <cellStyle name="Normal 2 9 3 3 2" xfId="6652" xr:uid="{C55C6753-5738-4973-B795-1EB5DAA07AB2}"/>
    <cellStyle name="Normal 2 9 3 3 2 2" xfId="15294" xr:uid="{E0769843-F69F-45D5-A76F-1B3EE5B59D3A}"/>
    <cellStyle name="Normal 2 9 3 3 2 2 2" xfId="35662" xr:uid="{639AF892-5330-40EC-8BEC-697D5E3993C6}"/>
    <cellStyle name="Normal 2 9 3 3 2 3" xfId="22081" xr:uid="{B9C9FC1F-5B1A-40AA-97DC-E2705802957F}"/>
    <cellStyle name="Normal 2 9 3 3 2 3 2" xfId="42449" xr:uid="{A6D57A95-B857-415E-AC22-39DDAC2E6C2B}"/>
    <cellStyle name="Normal 2 9 3 3 2 4" xfId="28870" xr:uid="{A38B5CD7-0521-41D0-9D0F-4E7732526461}"/>
    <cellStyle name="Normal 2 9 3 3 2 5" xfId="49238" xr:uid="{98412A13-306C-4D43-A30C-681AAFE26F0B}"/>
    <cellStyle name="Normal 2 9 3 3 3" xfId="12446" xr:uid="{5F940B14-4DD9-435B-A58C-D98A1663E5B3}"/>
    <cellStyle name="Normal 2 9 3 3 3 2" xfId="32814" xr:uid="{8E8C756F-B280-4B47-823D-77A3999DF903}"/>
    <cellStyle name="Normal 2 9 3 3 4" xfId="19233" xr:uid="{655AA896-93EE-4F60-B439-733C8C13CC9D}"/>
    <cellStyle name="Normal 2 9 3 3 4 2" xfId="39601" xr:uid="{BCA926DE-90D6-4F89-A0D7-FBD8C46E7B1C}"/>
    <cellStyle name="Normal 2 9 3 3 5" xfId="26022" xr:uid="{BBB159A8-CE41-4329-B30A-936F82AF2821}"/>
    <cellStyle name="Normal 2 9 3 3 6" xfId="46390" xr:uid="{DA083E29-8023-4554-B250-19C88D05D492}"/>
    <cellStyle name="Normal 2 9 3 3_Exec Drivers" xfId="9430" xr:uid="{23EF9DB6-1A57-47A0-AA64-01AB776A42E3}"/>
    <cellStyle name="Normal 2 9 3 4" xfId="4516" xr:uid="{70FF5084-BD81-43A8-A696-B2827581CB00}"/>
    <cellStyle name="Normal 2 9 3 4 2" xfId="7364" xr:uid="{0B8B1CC6-F81A-48B7-A37E-E7F49E5EBC20}"/>
    <cellStyle name="Normal 2 9 3 4 2 2" xfId="16006" xr:uid="{2490F045-20ED-47A9-93DF-E0A9B9CBF7C3}"/>
    <cellStyle name="Normal 2 9 3 4 2 2 2" xfId="36374" xr:uid="{8A5949D0-3C5B-4E59-A247-099A2868AF3A}"/>
    <cellStyle name="Normal 2 9 3 4 2 3" xfId="22793" xr:uid="{D1F8443E-3F99-42B9-8D94-4CBBE317056E}"/>
    <cellStyle name="Normal 2 9 3 4 2 3 2" xfId="43161" xr:uid="{A68BAA4A-CD68-4440-85D3-B48D99816049}"/>
    <cellStyle name="Normal 2 9 3 4 2 4" xfId="29582" xr:uid="{8539FE0C-8089-4635-85A0-FE8527177691}"/>
    <cellStyle name="Normal 2 9 3 4 2 5" xfId="49950" xr:uid="{55ED3A51-8B9D-46BE-B7C2-50C2F1E219E4}"/>
    <cellStyle name="Normal 2 9 3 4 3" xfId="13158" xr:uid="{72283ADA-D3C6-4C70-A754-61CF0D808F2F}"/>
    <cellStyle name="Normal 2 9 3 4 3 2" xfId="33526" xr:uid="{1CF12C8C-AEF9-4003-82F1-CC3364244670}"/>
    <cellStyle name="Normal 2 9 3 4 4" xfId="19945" xr:uid="{A76A6D15-BD3F-4EE6-B718-3FF871E1F86F}"/>
    <cellStyle name="Normal 2 9 3 4 4 2" xfId="40313" xr:uid="{D7DC21FD-2CE0-4EAC-AA22-097EE10E04CC}"/>
    <cellStyle name="Normal 2 9 3 4 5" xfId="26734" xr:uid="{65C6CB97-D05E-4391-9FD7-DFB9102A1EAC}"/>
    <cellStyle name="Normal 2 9 3 4 6" xfId="47102" xr:uid="{07FFBECD-F190-4B11-9170-7FBF34093DEA}"/>
    <cellStyle name="Normal 2 9 3 5" xfId="3020" xr:uid="{32F31FE0-8DAE-41AC-A15D-E17F5F63C8B1}"/>
    <cellStyle name="Normal 2 9 3 5 2" xfId="5940" xr:uid="{48EBE8A6-38C1-459E-8351-1EF74ACF992D}"/>
    <cellStyle name="Normal 2 9 3 5 2 2" xfId="14582" xr:uid="{AD9FE604-9551-4528-8C75-FA303D204397}"/>
    <cellStyle name="Normal 2 9 3 5 2 2 2" xfId="34950" xr:uid="{858C3D19-D20F-4C59-A0E1-9637A58B3DC1}"/>
    <cellStyle name="Normal 2 9 3 5 2 3" xfId="21369" xr:uid="{DFF1CAAF-0CCC-426E-A00E-4C0529E47F25}"/>
    <cellStyle name="Normal 2 9 3 5 2 3 2" xfId="41737" xr:uid="{F2B205A7-D756-47A3-9A49-7DAFC79A5DF4}"/>
    <cellStyle name="Normal 2 9 3 5 2 4" xfId="28158" xr:uid="{D17CB9C1-43DF-4730-A922-5229835E42FD}"/>
    <cellStyle name="Normal 2 9 3 5 2 5" xfId="48526" xr:uid="{6542EDAA-DF3B-4C07-BB03-2A6C3E6E2107}"/>
    <cellStyle name="Normal 2 9 3 5 3" xfId="11734" xr:uid="{90198463-5C3E-483E-A628-702B21A2177D}"/>
    <cellStyle name="Normal 2 9 3 5 3 2" xfId="32102" xr:uid="{888EE988-FD09-4836-B60A-FD018F7593D4}"/>
    <cellStyle name="Normal 2 9 3 5 4" xfId="18521" xr:uid="{63B65E1B-62CB-400C-8B90-3D8DF4DFB90B}"/>
    <cellStyle name="Normal 2 9 3 5 4 2" xfId="38889" xr:uid="{00B24CE0-3111-41F4-955E-FE6E7B43F718}"/>
    <cellStyle name="Normal 2 9 3 5 5" xfId="25310" xr:uid="{7B6EE3E5-9EE6-40AE-B898-FF6B8299323C}"/>
    <cellStyle name="Normal 2 9 3 5 6" xfId="45678" xr:uid="{A2AE8245-8749-4D69-B29D-860DDBA8A233}"/>
    <cellStyle name="Normal 2 9 3 6" xfId="5228" xr:uid="{90B8F2A1-042C-40FB-8571-F21F82C3BD82}"/>
    <cellStyle name="Normal 2 9 3 6 2" xfId="13870" xr:uid="{90885835-BB35-467A-9BF6-639208D1780E}"/>
    <cellStyle name="Normal 2 9 3 6 2 2" xfId="34238" xr:uid="{C1028E00-8987-421F-BB73-7B5CD5F9EF17}"/>
    <cellStyle name="Normal 2 9 3 6 3" xfId="20657" xr:uid="{6B184193-7534-46A5-B591-98A09FED1724}"/>
    <cellStyle name="Normal 2 9 3 6 3 2" xfId="41025" xr:uid="{A6330D60-7FEF-455D-B61D-CCECF834B8C4}"/>
    <cellStyle name="Normal 2 9 3 6 4" xfId="27446" xr:uid="{9B17F66E-56FA-4E87-9CC4-13EF239DAB4A}"/>
    <cellStyle name="Normal 2 9 3 6 5" xfId="47814" xr:uid="{49005FA1-6ACD-4DED-AEF1-575A982851C4}"/>
    <cellStyle name="Normal 2 9 3 7" xfId="2170" xr:uid="{6927697D-0B72-41B6-8736-9644B1B3B212}"/>
    <cellStyle name="Normal 2 9 3 7 2" xfId="11022" xr:uid="{67251FBE-5566-45BC-9136-1D92CA81A680}"/>
    <cellStyle name="Normal 2 9 3 7 2 2" xfId="31390" xr:uid="{F8B6DA55-57F4-4813-BD22-E2FD49F0E2F4}"/>
    <cellStyle name="Normal 2 9 3 7 3" xfId="17809" xr:uid="{63086313-5A3E-4C1A-A6BA-7685DBED693F}"/>
    <cellStyle name="Normal 2 9 3 7 3 2" xfId="38177" xr:uid="{34FA0386-643B-40B9-8D07-43E52F7278A3}"/>
    <cellStyle name="Normal 2 9 3 7 4" xfId="24598" xr:uid="{FB7C55D2-BC43-4E8D-AFA5-7D18B60332AF}"/>
    <cellStyle name="Normal 2 9 3 7 5" xfId="44966" xr:uid="{83AC21BA-0437-41EB-95C9-3DFBD02462CE}"/>
    <cellStyle name="Normal 2 9 3 8" xfId="9981" xr:uid="{5A50C4C4-71A3-4C72-A74F-8C1D18ADED76}"/>
    <cellStyle name="Normal 2 9 3 8 2" xfId="30349" xr:uid="{81B5B753-C8BE-4E0D-ACC5-2F1B8788942C}"/>
    <cellStyle name="Normal 2 9 3 9" xfId="16769" xr:uid="{76C9A161-AD21-4108-996E-169763738127}"/>
    <cellStyle name="Normal 2 9 3 9 2" xfId="37137" xr:uid="{A104B730-6DA6-4235-8E6A-A175C235091F}"/>
    <cellStyle name="Normal 2 9 3_Exec Drivers" xfId="9450" xr:uid="{B42A1514-1A9A-47A8-8A23-515D54FAB10A}"/>
    <cellStyle name="Normal 20" xfId="219" xr:uid="{E9286266-A820-412D-A216-DAD0E6C7B1D7}"/>
    <cellStyle name="Normal 20 10" xfId="2171" xr:uid="{9B927D41-4F8F-464A-AA4E-61D21FC971D1}"/>
    <cellStyle name="Normal 20 10 2" xfId="11023" xr:uid="{6C3FF797-158E-46DF-A294-1BD9A81BBB5F}"/>
    <cellStyle name="Normal 20 10 2 2" xfId="31391" xr:uid="{5B827FE9-6D52-400A-802C-63B54F4B5A1F}"/>
    <cellStyle name="Normal 20 10 3" xfId="17810" xr:uid="{BC5F6B3D-E2CD-45EA-8715-316F1C82E5DF}"/>
    <cellStyle name="Normal 20 10 3 2" xfId="38178" xr:uid="{25700991-C8D9-4883-9E8C-D0E82F51FEE1}"/>
    <cellStyle name="Normal 20 10 4" xfId="24599" xr:uid="{5155D040-C5DD-489E-8158-D92C53F4C76E}"/>
    <cellStyle name="Normal 20 10 5" xfId="44967" xr:uid="{C7D49077-5938-46B2-9604-4FFDF04D4CFB}"/>
    <cellStyle name="Normal 20 11" xfId="9825" xr:uid="{0D563197-5CE3-4351-9375-9CD4783464EC}"/>
    <cellStyle name="Normal 20 11 2" xfId="30193" xr:uid="{AED9A652-C649-4902-907B-843F40247E0C}"/>
    <cellStyle name="Normal 20 12" xfId="16613" xr:uid="{9C1A953E-4B6F-4D5B-AC87-E7BF20461CD0}"/>
    <cellStyle name="Normal 20 12 2" xfId="36981" xr:uid="{48159E42-3483-41D4-AB54-0447BCE9815B}"/>
    <cellStyle name="Normal 20 13" xfId="23402" xr:uid="{8FEEE8C3-2EE1-4651-B1D0-85570A423B2E}"/>
    <cellStyle name="Normal 20 14" xfId="43770" xr:uid="{EEFBD8B0-70DA-4B9E-AECF-CC7E80E6172F}"/>
    <cellStyle name="Normal 20 15" xfId="50482" xr:uid="{990DADD3-2489-428C-ACA2-0605E2F85EB8}"/>
    <cellStyle name="Normal 20 2" xfId="516" xr:uid="{D9C898CB-53DE-4DCB-A7BA-41E9BDF60158}"/>
    <cellStyle name="Normal 20 2 10" xfId="23565" xr:uid="{6DC3EB6F-71B8-46AF-9B04-DCE6CE5906F7}"/>
    <cellStyle name="Normal 20 2 11" xfId="43933" xr:uid="{26AC945B-AD57-403E-BA88-3A5F4E67213D}"/>
    <cellStyle name="Normal 20 2 2" xfId="1655" xr:uid="{290CA4BE-613B-4699-A987-46796DF96F41}"/>
    <cellStyle name="Normal 20 2 2 10" xfId="44515" xr:uid="{7DF3E2C5-B02E-49DB-A9B9-73FD5467B904}"/>
    <cellStyle name="Normal 20 2 2 2" xfId="4190" xr:uid="{46247119-A526-41BA-AAB5-D013BED1CF82}"/>
    <cellStyle name="Normal 20 2 2 2 2" xfId="7038" xr:uid="{F619E4AB-AC32-4267-848B-96D89DB78CD3}"/>
    <cellStyle name="Normal 20 2 2 2 2 2" xfId="15680" xr:uid="{6C895B10-8F05-4B53-BDA8-D94010153128}"/>
    <cellStyle name="Normal 20 2 2 2 2 2 2" xfId="36048" xr:uid="{217F6D17-669E-4D41-8C16-99F3BD8AE47B}"/>
    <cellStyle name="Normal 20 2 2 2 2 3" xfId="22467" xr:uid="{0462CD04-3C1E-4EC6-9797-CC6D0331B5F8}"/>
    <cellStyle name="Normal 20 2 2 2 2 3 2" xfId="42835" xr:uid="{928DCD34-F427-41CF-9EB5-61B56168F953}"/>
    <cellStyle name="Normal 20 2 2 2 2 4" xfId="29256" xr:uid="{4249FA21-7836-4427-8E76-3C79B0FF50B9}"/>
    <cellStyle name="Normal 20 2 2 2 2 5" xfId="49624" xr:uid="{CF81E2A2-D9DD-4E24-B7B2-04957AEABDC9}"/>
    <cellStyle name="Normal 20 2 2 2 3" xfId="12832" xr:uid="{29183C69-728D-43B5-95EB-B18CD14A6817}"/>
    <cellStyle name="Normal 20 2 2 2 3 2" xfId="33200" xr:uid="{8044EC15-953F-48F1-8AB6-28E83B654A58}"/>
    <cellStyle name="Normal 20 2 2 2 4" xfId="19619" xr:uid="{1C1E943C-AC6C-450D-A1C6-7406D3328886}"/>
    <cellStyle name="Normal 20 2 2 2 4 2" xfId="39987" xr:uid="{5F2C7B7F-EF2E-4F71-97BE-8FC89B0025C4}"/>
    <cellStyle name="Normal 20 2 2 2 5" xfId="26408" xr:uid="{D5DAF116-2258-43AD-AC34-4313B33544DA}"/>
    <cellStyle name="Normal 20 2 2 2 6" xfId="46776" xr:uid="{70166CCE-7284-4157-B02B-33A311EA58AB}"/>
    <cellStyle name="Normal 20 2 2 2_Exec Drivers" xfId="9402" xr:uid="{68A9A579-806F-4F7C-BA43-0A07FB379B1C}"/>
    <cellStyle name="Normal 20 2 2 3" xfId="4902" xr:uid="{A0E903BC-B4D2-49C0-A6F5-678BFD2A1A5D}"/>
    <cellStyle name="Normal 20 2 2 3 2" xfId="7750" xr:uid="{1E7B7416-6901-4359-BDF4-65712EACB953}"/>
    <cellStyle name="Normal 20 2 2 3 2 2" xfId="16392" xr:uid="{16225F4E-A510-4EBC-BCC1-7556BEE06574}"/>
    <cellStyle name="Normal 20 2 2 3 2 2 2" xfId="36760" xr:uid="{63DC65AE-9192-4F38-A718-B8C57152C63E}"/>
    <cellStyle name="Normal 20 2 2 3 2 3" xfId="23179" xr:uid="{B3126D1F-9482-4CB9-B78D-6E4B0ADCA309}"/>
    <cellStyle name="Normal 20 2 2 3 2 3 2" xfId="43547" xr:uid="{9BCC5878-48D0-4F51-9B75-2CF4203BE524}"/>
    <cellStyle name="Normal 20 2 2 3 2 4" xfId="29968" xr:uid="{27C7D220-6E6B-4461-B367-A41A8EAF0B35}"/>
    <cellStyle name="Normal 20 2 2 3 2 5" xfId="50336" xr:uid="{18DAB860-2DF2-4BDE-87FA-EC5576ADF64A}"/>
    <cellStyle name="Normal 20 2 2 3 3" xfId="13544" xr:uid="{49889EFF-C7D0-493C-AAB7-7252BFF5A386}"/>
    <cellStyle name="Normal 20 2 2 3 3 2" xfId="33912" xr:uid="{8C326407-19D8-4F2C-9E23-A647DD908570}"/>
    <cellStyle name="Normal 20 2 2 3 4" xfId="20331" xr:uid="{B439174A-43CA-4E9D-8AEA-91E5376F6561}"/>
    <cellStyle name="Normal 20 2 2 3 4 2" xfId="40699" xr:uid="{C57F091B-366A-4A8F-AF1C-092E08B64A76}"/>
    <cellStyle name="Normal 20 2 2 3 5" xfId="27120" xr:uid="{B4508AD7-DACD-4100-8092-123FFECDC2E6}"/>
    <cellStyle name="Normal 20 2 2 3 6" xfId="47488" xr:uid="{3AD40469-1A94-400C-8B7B-5E964EE200BE}"/>
    <cellStyle name="Normal 20 2 2 4" xfId="3442" xr:uid="{4D0525FC-A8DB-4917-839B-9468846E56E2}"/>
    <cellStyle name="Normal 20 2 2 4 2" xfId="6326" xr:uid="{932850E7-5A5B-441A-8889-DFC6867709D4}"/>
    <cellStyle name="Normal 20 2 2 4 2 2" xfId="14968" xr:uid="{E3776C87-F0B1-4063-843E-DDD9E5F0CD6A}"/>
    <cellStyle name="Normal 20 2 2 4 2 2 2" xfId="35336" xr:uid="{5F37708A-1E21-48F9-82DE-141F5C97768A}"/>
    <cellStyle name="Normal 20 2 2 4 2 3" xfId="21755" xr:uid="{6EAE8687-D9BC-4181-8807-F5E9DF393CDE}"/>
    <cellStyle name="Normal 20 2 2 4 2 3 2" xfId="42123" xr:uid="{AFC4C5F2-A1D9-49D1-B84F-163420698715}"/>
    <cellStyle name="Normal 20 2 2 4 2 4" xfId="28544" xr:uid="{C7A84FC2-3A6A-47FF-BD9A-195EF39AF84E}"/>
    <cellStyle name="Normal 20 2 2 4 2 5" xfId="48912" xr:uid="{50714298-76AB-4D5C-89C9-9B7219DDF6A0}"/>
    <cellStyle name="Normal 20 2 2 4 3" xfId="12120" xr:uid="{761527CF-6409-48FC-A20A-66B90C52F89B}"/>
    <cellStyle name="Normal 20 2 2 4 3 2" xfId="32488" xr:uid="{17F5FB30-54D8-497D-96FC-41110F70CD25}"/>
    <cellStyle name="Normal 20 2 2 4 4" xfId="18907" xr:uid="{03DED0A7-7733-490B-AA94-580CCECC7CD0}"/>
    <cellStyle name="Normal 20 2 2 4 4 2" xfId="39275" xr:uid="{3345CDED-469E-4620-91DE-4E57479B05AD}"/>
    <cellStyle name="Normal 20 2 2 4 5" xfId="25696" xr:uid="{B22AEFF1-698A-4783-A809-FF92660CB9F9}"/>
    <cellStyle name="Normal 20 2 2 4 6" xfId="46064" xr:uid="{9629530F-8F3D-41D2-AD7F-2B3FB4C98DB2}"/>
    <cellStyle name="Normal 20 2 2 5" xfId="5614" xr:uid="{2D39F0AC-B8EE-4CF0-AE50-6C6C977C21CA}"/>
    <cellStyle name="Normal 20 2 2 5 2" xfId="14256" xr:uid="{E7C48733-8ECE-49A6-AC50-991007736371}"/>
    <cellStyle name="Normal 20 2 2 5 2 2" xfId="34624" xr:uid="{A13CE1E2-696F-45BA-8266-1E04909F4EFF}"/>
    <cellStyle name="Normal 20 2 2 5 3" xfId="21043" xr:uid="{5A41E159-A54E-4A8D-B12E-18800DCDD5DB}"/>
    <cellStyle name="Normal 20 2 2 5 3 2" xfId="41411" xr:uid="{9F967FB6-62EF-486D-811F-32A68598E230}"/>
    <cellStyle name="Normal 20 2 2 5 4" xfId="27832" xr:uid="{91BB5CE2-8D18-4E40-A849-1029B6595E05}"/>
    <cellStyle name="Normal 20 2 2 5 5" xfId="48200" xr:uid="{9AE85931-368C-4D21-9B35-D7819E376CAA}"/>
    <cellStyle name="Normal 20 2 2 6" xfId="2693" xr:uid="{CCB2A14A-85BD-4A4A-9B39-735D1256B01B}"/>
    <cellStyle name="Normal 20 2 2 6 2" xfId="11408" xr:uid="{F16242C3-2AE9-4657-961E-FE5B76225A76}"/>
    <cellStyle name="Normal 20 2 2 6 2 2" xfId="31776" xr:uid="{DE871559-1FF5-4D02-83E7-4304E2C509F1}"/>
    <cellStyle name="Normal 20 2 2 6 3" xfId="18195" xr:uid="{4F842505-C9C1-45CA-A320-FD5B35A709B2}"/>
    <cellStyle name="Normal 20 2 2 6 3 2" xfId="38563" xr:uid="{C7DE8D2B-F8DB-427C-BC32-56FB6510370C}"/>
    <cellStyle name="Normal 20 2 2 6 4" xfId="24984" xr:uid="{53E9977A-16FB-463E-B560-B74007D6CE1E}"/>
    <cellStyle name="Normal 20 2 2 6 5" xfId="45352" xr:uid="{7E60989C-17EA-41BC-8AEF-B36D86DA3BB6}"/>
    <cellStyle name="Normal 20 2 2 7" xfId="10571" xr:uid="{91C79422-9AD9-4DEF-8CB9-BAC2F306F7C2}"/>
    <cellStyle name="Normal 20 2 2 7 2" xfId="30939" xr:uid="{C3C09E20-781B-4979-9841-C21B241D1A3D}"/>
    <cellStyle name="Normal 20 2 2 8" xfId="17358" xr:uid="{DB9D1ECB-7B81-4588-A6C5-EE55EB7ED394}"/>
    <cellStyle name="Normal 20 2 2 8 2" xfId="37726" xr:uid="{026B2978-3DE0-4548-998F-6FEF715646AB}"/>
    <cellStyle name="Normal 20 2 2 9" xfId="24147" xr:uid="{7E10CF42-E205-42C4-B00B-74712E5CC407}"/>
    <cellStyle name="Normal 20 2 2_Exec Drivers" xfId="8380" xr:uid="{5E540219-B9B3-45D7-B1C4-1C45A96FE25B}"/>
    <cellStyle name="Normal 20 2 3" xfId="3770" xr:uid="{59A6D601-1E31-4B7F-9781-4152F96F06AA}"/>
    <cellStyle name="Normal 20 2 3 2" xfId="6654" xr:uid="{821B73E0-9DAD-47EA-8B52-F2B10CBD23F5}"/>
    <cellStyle name="Normal 20 2 3 2 2" xfId="15296" xr:uid="{1D6627F9-4779-451F-BA2E-52F8A6346EFE}"/>
    <cellStyle name="Normal 20 2 3 2 2 2" xfId="35664" xr:uid="{F9C79A2B-A1AA-47F3-9045-BA4648FBD4C9}"/>
    <cellStyle name="Normal 20 2 3 2 3" xfId="22083" xr:uid="{80EA4919-AEF0-466C-8AD7-A646805A804E}"/>
    <cellStyle name="Normal 20 2 3 2 3 2" xfId="42451" xr:uid="{01095004-9093-4D52-AADF-EBA663F42C81}"/>
    <cellStyle name="Normal 20 2 3 2 4" xfId="28872" xr:uid="{092E6911-ACFD-4E80-BF4A-44434F864C55}"/>
    <cellStyle name="Normal 20 2 3 2 5" xfId="49240" xr:uid="{99E3E4F7-9EA7-443A-B292-CFD1D555B401}"/>
    <cellStyle name="Normal 20 2 3 3" xfId="12448" xr:uid="{6549A317-F216-4947-AA15-CC11BB50D5B9}"/>
    <cellStyle name="Normal 20 2 3 3 2" xfId="32816" xr:uid="{E6410579-EC69-47DC-9209-A611072D3ED9}"/>
    <cellStyle name="Normal 20 2 3 4" xfId="19235" xr:uid="{143723F6-3456-437D-8EBA-3762EFA674F4}"/>
    <cellStyle name="Normal 20 2 3 4 2" xfId="39603" xr:uid="{54B053ED-447C-4481-8330-10F1B6F4BA2F}"/>
    <cellStyle name="Normal 20 2 3 5" xfId="26024" xr:uid="{9238B87F-1218-4BA1-A3D2-0BB417592DF7}"/>
    <cellStyle name="Normal 20 2 3 6" xfId="46392" xr:uid="{D4A48FF7-66DE-4758-AD7B-027E9357B759}"/>
    <cellStyle name="Normal 20 2 3_Exec Drivers" xfId="9507" xr:uid="{5EA2187C-B743-4D89-8825-92F2413B2A8C}"/>
    <cellStyle name="Normal 20 2 4" xfId="4518" xr:uid="{5F215467-42D8-449C-9F7D-6400C3BDCD55}"/>
    <cellStyle name="Normal 20 2 4 2" xfId="7366" xr:uid="{8ADB5826-7356-489D-BD5D-BA4F07DE4D92}"/>
    <cellStyle name="Normal 20 2 4 2 2" xfId="16008" xr:uid="{B815F4DE-3E42-4765-8640-60133900E6DF}"/>
    <cellStyle name="Normal 20 2 4 2 2 2" xfId="36376" xr:uid="{E5E6D0EA-54C2-4773-A6C5-3B8087C7A861}"/>
    <cellStyle name="Normal 20 2 4 2 3" xfId="22795" xr:uid="{76C37C67-C50C-44AA-BD7A-E7C4AB54AFDF}"/>
    <cellStyle name="Normal 20 2 4 2 3 2" xfId="43163" xr:uid="{E4E49EDE-5094-44C4-B801-B776A32EBAD8}"/>
    <cellStyle name="Normal 20 2 4 2 4" xfId="29584" xr:uid="{B5F66B86-879A-4E75-B42D-2A44003EC8C0}"/>
    <cellStyle name="Normal 20 2 4 2 5" xfId="49952" xr:uid="{22ED91A1-1F26-46B2-A8C4-5529045B3416}"/>
    <cellStyle name="Normal 20 2 4 3" xfId="13160" xr:uid="{BB084EFF-4782-4269-B0F7-11E14A6A4135}"/>
    <cellStyle name="Normal 20 2 4 3 2" xfId="33528" xr:uid="{536122FE-0493-4D7E-8A02-6FB0A23875B5}"/>
    <cellStyle name="Normal 20 2 4 4" xfId="19947" xr:uid="{F380DCC9-8CE4-47F4-993D-E461CEBE38A2}"/>
    <cellStyle name="Normal 20 2 4 4 2" xfId="40315" xr:uid="{748E73C2-9243-4D45-8055-08D7C062DA64}"/>
    <cellStyle name="Normal 20 2 4 5" xfId="26736" xr:uid="{F3C8E736-F48A-4E37-A2D1-06DB69B2CF1D}"/>
    <cellStyle name="Normal 20 2 4 6" xfId="47104" xr:uid="{3E87A1D3-8875-464D-9220-4B112D56631C}"/>
    <cellStyle name="Normal 20 2 5" xfId="3022" xr:uid="{5FE5302F-B80F-49B4-ADCC-B3C45DEC3E33}"/>
    <cellStyle name="Normal 20 2 5 2" xfId="5942" xr:uid="{77D01C50-26A5-47CD-9069-54711A9DBFFE}"/>
    <cellStyle name="Normal 20 2 5 2 2" xfId="14584" xr:uid="{88B25E5E-1C28-4926-9E85-E618D3109D8B}"/>
    <cellStyle name="Normal 20 2 5 2 2 2" xfId="34952" xr:uid="{539C184D-2E52-4D35-AA98-D84C3BEFF7EC}"/>
    <cellStyle name="Normal 20 2 5 2 3" xfId="21371" xr:uid="{D9D00394-3CBD-4DF1-8FE7-D569AD50137A}"/>
    <cellStyle name="Normal 20 2 5 2 3 2" xfId="41739" xr:uid="{242B7A8A-FD3D-4D57-93F7-8C9CE8A3F93C}"/>
    <cellStyle name="Normal 20 2 5 2 4" xfId="28160" xr:uid="{47C16410-BC85-4714-92BF-A5F433DB3C80}"/>
    <cellStyle name="Normal 20 2 5 2 5" xfId="48528" xr:uid="{E2B8B1D1-A199-4570-B2F8-986C651EF9A3}"/>
    <cellStyle name="Normal 20 2 5 3" xfId="11736" xr:uid="{418D35D3-DB71-4109-8D20-F3BD84B2BA60}"/>
    <cellStyle name="Normal 20 2 5 3 2" xfId="32104" xr:uid="{0DA3FCE8-9AD4-4E18-9BD2-30EFF164BFBD}"/>
    <cellStyle name="Normal 20 2 5 4" xfId="18523" xr:uid="{4B06EF18-ABBB-4662-B9D7-9F8927DFA8F7}"/>
    <cellStyle name="Normal 20 2 5 4 2" xfId="38891" xr:uid="{075F49EC-59CF-4733-B9E6-0266FE40ACCB}"/>
    <cellStyle name="Normal 20 2 5 5" xfId="25312" xr:uid="{8F297B2A-3C84-4998-B497-8C0AF6765D61}"/>
    <cellStyle name="Normal 20 2 5 6" xfId="45680" xr:uid="{6DA2C18C-D4F1-4D00-BCA9-3B476AFDA5EE}"/>
    <cellStyle name="Normal 20 2 6" xfId="5230" xr:uid="{0D187C97-7CE9-4AEA-B608-04783DE4768D}"/>
    <cellStyle name="Normal 20 2 6 2" xfId="13872" xr:uid="{269ABF01-56FB-4FE5-9AC9-E65E6F90111C}"/>
    <cellStyle name="Normal 20 2 6 2 2" xfId="34240" xr:uid="{D3C3E305-4F07-4565-8DED-5A54D7C04A12}"/>
    <cellStyle name="Normal 20 2 6 3" xfId="20659" xr:uid="{10A0C1E3-7758-41C9-8E1A-F30D35866356}"/>
    <cellStyle name="Normal 20 2 6 3 2" xfId="41027" xr:uid="{4966A06D-D2C3-4A1A-9EE4-604EA804DE03}"/>
    <cellStyle name="Normal 20 2 6 4" xfId="27448" xr:uid="{DFE1D648-6001-4797-938D-8F57D11DD281}"/>
    <cellStyle name="Normal 20 2 6 5" xfId="47816" xr:uid="{AB16F144-A907-4D6B-8E14-E0FDA2DC6D21}"/>
    <cellStyle name="Normal 20 2 7" xfId="2172" xr:uid="{10C88A71-761A-4DE1-9266-4D7839935B16}"/>
    <cellStyle name="Normal 20 2 7 2" xfId="11024" xr:uid="{23646719-5FC3-4765-89FE-941050442ABF}"/>
    <cellStyle name="Normal 20 2 7 2 2" xfId="31392" xr:uid="{1819FF92-E290-4999-B1DE-94AB1908AE2A}"/>
    <cellStyle name="Normal 20 2 7 3" xfId="17811" xr:uid="{920510AD-95B9-4931-A784-2DE1BFE5A4B7}"/>
    <cellStyle name="Normal 20 2 7 3 2" xfId="38179" xr:uid="{6E95BADF-D24F-4CC8-A667-0D238A702D82}"/>
    <cellStyle name="Normal 20 2 7 4" xfId="24600" xr:uid="{656567E8-9DCD-4993-AC05-8839F08BEAD9}"/>
    <cellStyle name="Normal 20 2 7 5" xfId="44968" xr:uid="{F799A6BC-4531-496B-9136-F42009D3FF23}"/>
    <cellStyle name="Normal 20 2 8" xfId="9988" xr:uid="{1FEE91B6-FB73-44A9-8909-38D280B6C445}"/>
    <cellStyle name="Normal 20 2 8 2" xfId="30356" xr:uid="{F75BE397-AD37-41A9-8F29-3096A7541593}"/>
    <cellStyle name="Normal 20 2 9" xfId="16776" xr:uid="{41366FEC-6891-4442-A13A-05B406C00D14}"/>
    <cellStyle name="Normal 20 2 9 2" xfId="37144" xr:uid="{A25A0111-6984-4E9B-983D-46C50B62C503}"/>
    <cellStyle name="Normal 20 2_Exec Drivers" xfId="9277" xr:uid="{BC39D579-1DA1-402E-AE14-BF7054CDA1DD}"/>
    <cellStyle name="Normal 20 3" xfId="537" xr:uid="{793945B3-1307-4928-AB0A-2B09ECFBDF8D}"/>
    <cellStyle name="Normal 20 3 10" xfId="23584" xr:uid="{9E208258-8E24-4E3D-AEF6-82C86148BDCE}"/>
    <cellStyle name="Normal 20 3 11" xfId="43952" xr:uid="{0AC2081D-5A1C-4242-B944-82C528E3E6CB}"/>
    <cellStyle name="Normal 20 3 2" xfId="1674" xr:uid="{1DDC97B4-4978-4014-AF69-6A57164A811D}"/>
    <cellStyle name="Normal 20 3 2 10" xfId="44534" xr:uid="{433913DF-8D10-4165-BE3F-B064B8827C04}"/>
    <cellStyle name="Normal 20 3 2 2" xfId="4209" xr:uid="{D7BBA1AE-7E61-44EC-B23B-BDE5AB11B60A}"/>
    <cellStyle name="Normal 20 3 2 2 2" xfId="7057" xr:uid="{CA3AA870-5A4D-4832-A06F-997E569ADA43}"/>
    <cellStyle name="Normal 20 3 2 2 2 2" xfId="15699" xr:uid="{238AEFEF-D007-4BC4-9EE0-4BBD97D20731}"/>
    <cellStyle name="Normal 20 3 2 2 2 2 2" xfId="36067" xr:uid="{C4CA0E65-8F49-42B8-97CF-D64705658453}"/>
    <cellStyle name="Normal 20 3 2 2 2 3" xfId="22486" xr:uid="{14893346-5E54-4694-AC50-A6F1D0DA8A4D}"/>
    <cellStyle name="Normal 20 3 2 2 2 3 2" xfId="42854" xr:uid="{8BDCD34E-D37F-48D6-AC24-BF5EA6C1931B}"/>
    <cellStyle name="Normal 20 3 2 2 2 4" xfId="29275" xr:uid="{FB39BFD5-7A98-46A9-AF26-5BABE5341531}"/>
    <cellStyle name="Normal 20 3 2 2 2 5" xfId="49643" xr:uid="{B460B51A-BAAD-4D8F-9F91-C640F4A2D55C}"/>
    <cellStyle name="Normal 20 3 2 2 3" xfId="12851" xr:uid="{655ECF06-46CC-4B45-AD36-6222C5159527}"/>
    <cellStyle name="Normal 20 3 2 2 3 2" xfId="33219" xr:uid="{1F604368-021F-448A-9BCB-7B1BC2636888}"/>
    <cellStyle name="Normal 20 3 2 2 4" xfId="19638" xr:uid="{2204E677-D0E4-44DD-965D-A96529CFCED7}"/>
    <cellStyle name="Normal 20 3 2 2 4 2" xfId="40006" xr:uid="{DA2650D5-227E-43D6-A3CC-0E9E1FA67079}"/>
    <cellStyle name="Normal 20 3 2 2 5" xfId="26427" xr:uid="{10E36342-6CD9-4DD1-B541-93D043CF9704}"/>
    <cellStyle name="Normal 20 3 2 2 6" xfId="46795" xr:uid="{D69E6F81-F040-49C2-8ED9-AA26007542F9}"/>
    <cellStyle name="Normal 20 3 2 2_Exec Drivers" xfId="8129" xr:uid="{EF3FB1C2-2EFE-4153-BFBA-48B2609B2214}"/>
    <cellStyle name="Normal 20 3 2 3" xfId="4921" xr:uid="{0CB109A1-E2EB-4818-B2F4-CEAB1D0FD303}"/>
    <cellStyle name="Normal 20 3 2 3 2" xfId="7769" xr:uid="{273589DC-E381-4FB9-B238-8140EF6C553D}"/>
    <cellStyle name="Normal 20 3 2 3 2 2" xfId="16411" xr:uid="{C8E9B86D-5EF9-4411-8165-277CFAE9699C}"/>
    <cellStyle name="Normal 20 3 2 3 2 2 2" xfId="36779" xr:uid="{6BA9D68D-9146-418E-B42B-6C3B80D0436E}"/>
    <cellStyle name="Normal 20 3 2 3 2 3" xfId="23198" xr:uid="{87C51513-BF3F-4B64-BBEC-AD178FD1A99A}"/>
    <cellStyle name="Normal 20 3 2 3 2 3 2" xfId="43566" xr:uid="{604AAD59-5BBB-4E27-B631-A5C7A1D8BFCE}"/>
    <cellStyle name="Normal 20 3 2 3 2 4" xfId="29987" xr:uid="{64A3768E-E4C9-4294-B77C-27EEEFF58143}"/>
    <cellStyle name="Normal 20 3 2 3 2 5" xfId="50355" xr:uid="{59DAEA47-8800-4617-855E-21F24CA80354}"/>
    <cellStyle name="Normal 20 3 2 3 3" xfId="13563" xr:uid="{0D04DAED-F30C-400A-B15D-E56F979E3A84}"/>
    <cellStyle name="Normal 20 3 2 3 3 2" xfId="33931" xr:uid="{85A17B0B-7549-4C2E-B4D1-4577F34249CE}"/>
    <cellStyle name="Normal 20 3 2 3 4" xfId="20350" xr:uid="{E72325D5-EE18-4405-AEF1-68BC23F41F65}"/>
    <cellStyle name="Normal 20 3 2 3 4 2" xfId="40718" xr:uid="{33278DCB-4CA1-417F-9E0C-6AA23A5252BD}"/>
    <cellStyle name="Normal 20 3 2 3 5" xfId="27139" xr:uid="{317F1EEC-6D22-4E6D-B56C-CB565FD3399A}"/>
    <cellStyle name="Normal 20 3 2 3 6" xfId="47507" xr:uid="{36B6AA8B-3B0B-42EA-BF45-EEB237D456FB}"/>
    <cellStyle name="Normal 20 3 2 4" xfId="3461" xr:uid="{ADFD0C3C-ABD4-4B97-9C21-F5120026AFC2}"/>
    <cellStyle name="Normal 20 3 2 4 2" xfId="6345" xr:uid="{536FF6C8-7838-4BA2-B01F-AE83358A30B9}"/>
    <cellStyle name="Normal 20 3 2 4 2 2" xfId="14987" xr:uid="{83A29DE4-EE84-4A4B-8CCD-4A2B5493E57D}"/>
    <cellStyle name="Normal 20 3 2 4 2 2 2" xfId="35355" xr:uid="{95BA11CC-5C99-46DD-B5A8-CBD57CC84E3D}"/>
    <cellStyle name="Normal 20 3 2 4 2 3" xfId="21774" xr:uid="{6FE01466-DD1F-4A9B-94D4-395A504408DC}"/>
    <cellStyle name="Normal 20 3 2 4 2 3 2" xfId="42142" xr:uid="{B0DE2265-E04D-4FE2-9817-708E250EB76D}"/>
    <cellStyle name="Normal 20 3 2 4 2 4" xfId="28563" xr:uid="{611747B1-9AA8-4C2F-B15A-0D7C270AF001}"/>
    <cellStyle name="Normal 20 3 2 4 2 5" xfId="48931" xr:uid="{334CD296-9B53-4158-8FF8-094A0DF87DA5}"/>
    <cellStyle name="Normal 20 3 2 4 3" xfId="12139" xr:uid="{F8A1CB21-45AE-4EC8-BE5F-14E76E8B3938}"/>
    <cellStyle name="Normal 20 3 2 4 3 2" xfId="32507" xr:uid="{EB6C22AA-F7BC-4EAC-B37D-B5DA2171EBC6}"/>
    <cellStyle name="Normal 20 3 2 4 4" xfId="18926" xr:uid="{15A4AFBD-6A7D-47E9-B8E8-6DAE9A3A95B5}"/>
    <cellStyle name="Normal 20 3 2 4 4 2" xfId="39294" xr:uid="{2FC5EBF0-3D58-4C93-93BD-0B255FA7344C}"/>
    <cellStyle name="Normal 20 3 2 4 5" xfId="25715" xr:uid="{2EED5DE2-91F0-47EC-88EA-79856256B983}"/>
    <cellStyle name="Normal 20 3 2 4 6" xfId="46083" xr:uid="{6F048DD2-4BD5-4FCF-BF70-57F29A477C36}"/>
    <cellStyle name="Normal 20 3 2 5" xfId="5633" xr:uid="{87E4FC8F-6385-4CBB-AFB7-2295A424E079}"/>
    <cellStyle name="Normal 20 3 2 5 2" xfId="14275" xr:uid="{0FE0824F-710C-4238-A064-1D1FF89232F4}"/>
    <cellStyle name="Normal 20 3 2 5 2 2" xfId="34643" xr:uid="{4C50DA4E-5BD7-4CE8-87D9-5F0D443F25A5}"/>
    <cellStyle name="Normal 20 3 2 5 3" xfId="21062" xr:uid="{62473329-3D87-4298-A8CE-05866614CD98}"/>
    <cellStyle name="Normal 20 3 2 5 3 2" xfId="41430" xr:uid="{F6123C6D-E42B-4DAA-A9F6-1AB6DDA492B1}"/>
    <cellStyle name="Normal 20 3 2 5 4" xfId="27851" xr:uid="{535D5261-78C4-49F0-98B5-D7E24D2C8237}"/>
    <cellStyle name="Normal 20 3 2 5 5" xfId="48219" xr:uid="{59A5B8A2-E7C8-43F6-B534-035608CFDB25}"/>
    <cellStyle name="Normal 20 3 2 6" xfId="2712" xr:uid="{99837F46-1A22-4010-B91B-D72FAFA5D225}"/>
    <cellStyle name="Normal 20 3 2 6 2" xfId="11427" xr:uid="{01ED8D05-2EED-4EC9-A998-46E09C9133CB}"/>
    <cellStyle name="Normal 20 3 2 6 2 2" xfId="31795" xr:uid="{1B428ED4-6EC4-4E68-AD52-4872B1055836}"/>
    <cellStyle name="Normal 20 3 2 6 3" xfId="18214" xr:uid="{B10B76E6-D7B8-43D0-AFDA-8B7761B70A41}"/>
    <cellStyle name="Normal 20 3 2 6 3 2" xfId="38582" xr:uid="{4F8ECDF1-DEBF-44A8-940A-9CAD240AC407}"/>
    <cellStyle name="Normal 20 3 2 6 4" xfId="25003" xr:uid="{FA523121-CB1A-4E1D-A521-84436631E0DD}"/>
    <cellStyle name="Normal 20 3 2 6 5" xfId="45371" xr:uid="{EC5951BD-BDFB-4837-A646-9D60C4237C5A}"/>
    <cellStyle name="Normal 20 3 2 7" xfId="10590" xr:uid="{71449D59-AA90-4137-B0FC-96AB280DD0BA}"/>
    <cellStyle name="Normal 20 3 2 7 2" xfId="30958" xr:uid="{21C837A2-7372-4B85-8DB2-C4C15BC9FF94}"/>
    <cellStyle name="Normal 20 3 2 8" xfId="17377" xr:uid="{F0716A16-7AAA-4A72-A126-AE374F1B7305}"/>
    <cellStyle name="Normal 20 3 2 8 2" xfId="37745" xr:uid="{197C70FD-6ECC-4747-BD4B-995D07D54B73}"/>
    <cellStyle name="Normal 20 3 2 9" xfId="24166" xr:uid="{8E060ECA-F02C-48A5-B170-23B4D1834FD2}"/>
    <cellStyle name="Normal 20 3 2_Exec Drivers" xfId="9196" xr:uid="{ACCE370B-742C-4289-BA73-64F37933A52C}"/>
    <cellStyle name="Normal 20 3 3" xfId="3771" xr:uid="{E1F80CA0-8780-4BF1-A836-76BA23DE1CC2}"/>
    <cellStyle name="Normal 20 3 3 2" xfId="6655" xr:uid="{3C095331-F6DE-4B67-B32F-C036B41E021C}"/>
    <cellStyle name="Normal 20 3 3 2 2" xfId="15297" xr:uid="{B5FCC082-EF9C-469E-AEB4-A45E025DD01E}"/>
    <cellStyle name="Normal 20 3 3 2 2 2" xfId="35665" xr:uid="{4EB2A265-12BE-4987-A998-73D0347EAF52}"/>
    <cellStyle name="Normal 20 3 3 2 3" xfId="22084" xr:uid="{7DB8F958-ECBC-494A-A83C-F08101BEB5BA}"/>
    <cellStyle name="Normal 20 3 3 2 3 2" xfId="42452" xr:uid="{0D378BEA-0F6C-43EF-8EAF-A8FA8E6F8C8A}"/>
    <cellStyle name="Normal 20 3 3 2 4" xfId="28873" xr:uid="{D57A6F2B-DACE-4E2A-B9D0-13E801430D0A}"/>
    <cellStyle name="Normal 20 3 3 2 5" xfId="49241" xr:uid="{F5772AA8-2870-4077-81A8-CD163E88308D}"/>
    <cellStyle name="Normal 20 3 3 3" xfId="12449" xr:uid="{376EABBF-601C-4B93-9901-70ACC87FBFBD}"/>
    <cellStyle name="Normal 20 3 3 3 2" xfId="32817" xr:uid="{B7687FD2-520C-4756-A540-C9F78501600B}"/>
    <cellStyle name="Normal 20 3 3 4" xfId="19236" xr:uid="{92492EC2-8848-4E0A-8B2B-A0A5DF76CA64}"/>
    <cellStyle name="Normal 20 3 3 4 2" xfId="39604" xr:uid="{60F52984-7AF8-44EF-9E2C-378B0D0DE4A4}"/>
    <cellStyle name="Normal 20 3 3 5" xfId="26025" xr:uid="{1D3D70E8-FB39-4597-9915-54ED40F28486}"/>
    <cellStyle name="Normal 20 3 3 6" xfId="46393" xr:uid="{03EA65F4-880C-405A-A699-1DF5EE0CE128}"/>
    <cellStyle name="Normal 20 3 3_Exec Drivers" xfId="8645" xr:uid="{50543154-B60D-4A08-A897-2DF9DA8EDE24}"/>
    <cellStyle name="Normal 20 3 4" xfId="4519" xr:uid="{CEE347D5-A5F8-447A-B48C-884B3C5694EE}"/>
    <cellStyle name="Normal 20 3 4 2" xfId="7367" xr:uid="{6CAF9284-BA3B-4D5B-9CEE-D7B225429DFE}"/>
    <cellStyle name="Normal 20 3 4 2 2" xfId="16009" xr:uid="{A8275892-1ADA-427B-8CE9-1655792D571F}"/>
    <cellStyle name="Normal 20 3 4 2 2 2" xfId="36377" xr:uid="{048C3DEA-91B4-4285-A30B-6E864FCE7930}"/>
    <cellStyle name="Normal 20 3 4 2 3" xfId="22796" xr:uid="{DAAD7B40-1409-4B00-9C91-052622165935}"/>
    <cellStyle name="Normal 20 3 4 2 3 2" xfId="43164" xr:uid="{ED9CF4AE-36BD-4100-9A88-2B4CC29DD3CC}"/>
    <cellStyle name="Normal 20 3 4 2 4" xfId="29585" xr:uid="{1B20024F-11FB-4E1C-B299-99CC278116DC}"/>
    <cellStyle name="Normal 20 3 4 2 5" xfId="49953" xr:uid="{16A39F80-EA10-4CC4-B54C-36A087B9A968}"/>
    <cellStyle name="Normal 20 3 4 3" xfId="13161" xr:uid="{7B9C4FA5-F45A-43B8-8779-48F603309010}"/>
    <cellStyle name="Normal 20 3 4 3 2" xfId="33529" xr:uid="{47EA5F59-2919-40FC-B6CC-DD7A6A502916}"/>
    <cellStyle name="Normal 20 3 4 4" xfId="19948" xr:uid="{F8E47365-7EC6-43FB-8BC2-66C870AF8641}"/>
    <cellStyle name="Normal 20 3 4 4 2" xfId="40316" xr:uid="{8C962936-943B-475A-B394-E6C67B93F9EF}"/>
    <cellStyle name="Normal 20 3 4 5" xfId="26737" xr:uid="{CDC9C743-E4DE-4243-B5FE-50099A482D85}"/>
    <cellStyle name="Normal 20 3 4 6" xfId="47105" xr:uid="{D3D83F6D-004F-4F3F-8471-484EBCE992EE}"/>
    <cellStyle name="Normal 20 3 5" xfId="3023" xr:uid="{9AC78E95-9323-4E45-9866-5ACF65C17D49}"/>
    <cellStyle name="Normal 20 3 5 2" xfId="5943" xr:uid="{C99CA074-2705-45D6-8DBC-6045DD2FF74A}"/>
    <cellStyle name="Normal 20 3 5 2 2" xfId="14585" xr:uid="{49C50ABB-D937-4C03-AB5E-2B6957DEFECD}"/>
    <cellStyle name="Normal 20 3 5 2 2 2" xfId="34953" xr:uid="{2113CD55-DD0B-4089-B2A5-C4EDB0DEC708}"/>
    <cellStyle name="Normal 20 3 5 2 3" xfId="21372" xr:uid="{946BFE47-3CB1-46C3-BAE4-8C4B602F3095}"/>
    <cellStyle name="Normal 20 3 5 2 3 2" xfId="41740" xr:uid="{000A4282-7357-4876-81CF-A19625BBB6DC}"/>
    <cellStyle name="Normal 20 3 5 2 4" xfId="28161" xr:uid="{5B68137B-4284-40B5-8D62-AE20DE7E0494}"/>
    <cellStyle name="Normal 20 3 5 2 5" xfId="48529" xr:uid="{7B4BDB94-0781-4B15-B43F-8574264E6F7C}"/>
    <cellStyle name="Normal 20 3 5 3" xfId="11737" xr:uid="{D01E211D-22B5-4F18-A806-A19CE4FACF0B}"/>
    <cellStyle name="Normal 20 3 5 3 2" xfId="32105" xr:uid="{77BF75CC-C1ED-401D-98E6-5A1BA7CB8927}"/>
    <cellStyle name="Normal 20 3 5 4" xfId="18524" xr:uid="{3830642C-9408-49DA-9E18-1B4496367434}"/>
    <cellStyle name="Normal 20 3 5 4 2" xfId="38892" xr:uid="{3A7F5CDD-9986-41B2-B4E9-216DF21E4703}"/>
    <cellStyle name="Normal 20 3 5 5" xfId="25313" xr:uid="{30012509-1A8A-4FFC-9FC3-584A1DC8F71C}"/>
    <cellStyle name="Normal 20 3 5 6" xfId="45681" xr:uid="{FFD5E74A-F460-400E-B034-288991397C74}"/>
    <cellStyle name="Normal 20 3 6" xfId="5231" xr:uid="{3BD53A03-EE89-45FE-A7A6-702BA476E732}"/>
    <cellStyle name="Normal 20 3 6 2" xfId="13873" xr:uid="{8E319BE2-01B4-4C5A-B868-11E28F6BFCEB}"/>
    <cellStyle name="Normal 20 3 6 2 2" xfId="34241" xr:uid="{EE27C17E-7968-486D-92CD-42756BE524AA}"/>
    <cellStyle name="Normal 20 3 6 3" xfId="20660" xr:uid="{2CF8C303-6724-4B4D-8782-3545D8BDA793}"/>
    <cellStyle name="Normal 20 3 6 3 2" xfId="41028" xr:uid="{41F48533-1E2D-4956-A897-3C718A8C928F}"/>
    <cellStyle name="Normal 20 3 6 4" xfId="27449" xr:uid="{BC10D860-0E08-4B1A-B730-F3A031C07021}"/>
    <cellStyle name="Normal 20 3 6 5" xfId="47817" xr:uid="{0DC2FCF0-BACB-48B1-A982-0EAC3105BAF1}"/>
    <cellStyle name="Normal 20 3 7" xfId="2173" xr:uid="{323953F0-5846-4053-AD00-B2384F4A25B5}"/>
    <cellStyle name="Normal 20 3 7 2" xfId="11025" xr:uid="{13B5C636-CD69-49DB-9F67-E21F2EA41A19}"/>
    <cellStyle name="Normal 20 3 7 2 2" xfId="31393" xr:uid="{C2DAC549-7131-4850-B105-1F558CE3C66E}"/>
    <cellStyle name="Normal 20 3 7 3" xfId="17812" xr:uid="{C0C2B620-71CB-437E-972E-648C1DAF7561}"/>
    <cellStyle name="Normal 20 3 7 3 2" xfId="38180" xr:uid="{BE9208F2-37AE-423E-AD5E-EF6BE997CAC2}"/>
    <cellStyle name="Normal 20 3 7 4" xfId="24601" xr:uid="{E8432181-D872-4C90-A659-E76397B0E726}"/>
    <cellStyle name="Normal 20 3 7 5" xfId="44969" xr:uid="{341AC7CF-00C4-48E0-9586-644481F9EBFA}"/>
    <cellStyle name="Normal 20 3 8" xfId="10007" xr:uid="{C5B3673A-16F5-4ED0-ABE5-8142DBEE5D97}"/>
    <cellStyle name="Normal 20 3 8 2" xfId="30375" xr:uid="{9E3FCAA5-CB49-4344-ACAD-59BE3CE40690}"/>
    <cellStyle name="Normal 20 3 9" xfId="16795" xr:uid="{B126122F-5F9C-47AE-BDA9-B86F486D278E}"/>
    <cellStyle name="Normal 20 3 9 2" xfId="37163" xr:uid="{BFDAB8B4-0690-4AF5-BDD1-6D9AE5E2395A}"/>
    <cellStyle name="Normal 20 3_Exec Drivers" xfId="8474" xr:uid="{444F43B3-7572-44E1-BFBB-0D80749B5FC0}"/>
    <cellStyle name="Normal 20 4" xfId="632" xr:uid="{6760EA78-1FD9-44F4-A65A-485A3AA6311F}"/>
    <cellStyle name="Normal 20 5" xfId="1493" xr:uid="{A24286E6-6A9D-4986-90F2-B2EBF89BBE3D}"/>
    <cellStyle name="Normal 20 5 10" xfId="44353" xr:uid="{8D2A6E6B-52CD-437C-B552-D8FF43D72207}"/>
    <cellStyle name="Normal 20 5 2" xfId="4015" xr:uid="{527DFA1C-0B67-42BF-B0CD-D4E5898AC3DC}"/>
    <cellStyle name="Normal 20 5 2 2" xfId="6881" xr:uid="{4DD95959-7F4C-4453-9217-417F5403E6BD}"/>
    <cellStyle name="Normal 20 5 2 2 2" xfId="15523" xr:uid="{F768A4DA-F04B-4D4C-A82A-458D4C27FBC4}"/>
    <cellStyle name="Normal 20 5 2 2 2 2" xfId="35891" xr:uid="{222CF8A2-4AD7-4108-A5EC-927AC60445D9}"/>
    <cellStyle name="Normal 20 5 2 2 3" xfId="22310" xr:uid="{C51D4F91-215D-4BE0-A72C-1AD0AD5340EC}"/>
    <cellStyle name="Normal 20 5 2 2 3 2" xfId="42678" xr:uid="{DCABD3F2-E3D4-4C08-A8C9-A583ADD525E1}"/>
    <cellStyle name="Normal 20 5 2 2 4" xfId="29099" xr:uid="{B29E695C-52EC-4F62-A21E-E01B6E02D416}"/>
    <cellStyle name="Normal 20 5 2 2 5" xfId="49467" xr:uid="{2A17199D-A09B-41E5-A0A9-A36DA8406D01}"/>
    <cellStyle name="Normal 20 5 2 3" xfId="12675" xr:uid="{C8B60CF5-EC4A-4259-B3DC-AC98A92FEFC0}"/>
    <cellStyle name="Normal 20 5 2 3 2" xfId="33043" xr:uid="{D9A0C81A-4202-4383-9D52-B96F6ED81537}"/>
    <cellStyle name="Normal 20 5 2 4" xfId="19462" xr:uid="{9378BB0A-680C-4CDC-A20B-C260A5F38400}"/>
    <cellStyle name="Normal 20 5 2 4 2" xfId="39830" xr:uid="{BBDB0DC2-4C55-4F47-8FD3-CC9CCD87F06E}"/>
    <cellStyle name="Normal 20 5 2 5" xfId="26251" xr:uid="{D9F0D46B-C291-44F2-BF46-6C646DF9FA30}"/>
    <cellStyle name="Normal 20 5 2 6" xfId="46619" xr:uid="{53EBB306-754B-49C4-AAB9-2F7F7B85FB27}"/>
    <cellStyle name="Normal 20 5 2_Exec Drivers" xfId="9091" xr:uid="{30BB46BF-6674-4996-8C2C-8A23AE26ED8B}"/>
    <cellStyle name="Normal 20 5 3" xfId="4745" xr:uid="{2F2854F4-EB87-4A56-8FBF-3A65EC7FBA58}"/>
    <cellStyle name="Normal 20 5 3 2" xfId="7593" xr:uid="{35ACE333-FB48-46CD-BBEE-449343D8FE95}"/>
    <cellStyle name="Normal 20 5 3 2 2" xfId="16235" xr:uid="{572C7A93-8B9C-4146-B8DB-ECB2D8F310E1}"/>
    <cellStyle name="Normal 20 5 3 2 2 2" xfId="36603" xr:uid="{6BFD3B13-0B2E-4476-B368-A19B6CE64BAB}"/>
    <cellStyle name="Normal 20 5 3 2 3" xfId="23022" xr:uid="{ABCDFAC0-E647-45A2-97E8-E66DBBA6EE16}"/>
    <cellStyle name="Normal 20 5 3 2 3 2" xfId="43390" xr:uid="{B9AB15A2-7284-417A-870A-AF234AA6CD92}"/>
    <cellStyle name="Normal 20 5 3 2 4" xfId="29811" xr:uid="{89B3D6BE-4089-41A8-951A-DAA02BAD50B8}"/>
    <cellStyle name="Normal 20 5 3 2 5" xfId="50179" xr:uid="{D6581B05-C5C8-47A7-AA82-02A785CE1866}"/>
    <cellStyle name="Normal 20 5 3 3" xfId="13387" xr:uid="{2BCD93E3-9483-4922-BE6B-7EAF04F4D328}"/>
    <cellStyle name="Normal 20 5 3 3 2" xfId="33755" xr:uid="{8C51DFDC-215C-4A35-AA0E-8C1B2ED8959E}"/>
    <cellStyle name="Normal 20 5 3 4" xfId="20174" xr:uid="{E161CC3C-C47F-4C85-9383-4DA9A9A26453}"/>
    <cellStyle name="Normal 20 5 3 4 2" xfId="40542" xr:uid="{BB18E5C3-F076-4C83-8D38-DEF144212540}"/>
    <cellStyle name="Normal 20 5 3 5" xfId="26963" xr:uid="{73968CF1-F870-40B2-A9C0-704BEB07FFCD}"/>
    <cellStyle name="Normal 20 5 3 6" xfId="47331" xr:uid="{F743BAF1-4F73-468F-8F48-FC932098BABC}"/>
    <cellStyle name="Normal 20 5 4" xfId="3267" xr:uid="{B8414B8C-5BB4-433F-A704-3621341D4510}"/>
    <cellStyle name="Normal 20 5 4 2" xfId="6169" xr:uid="{CCB76EB2-F3C7-4816-ABF6-9D347D50E0B9}"/>
    <cellStyle name="Normal 20 5 4 2 2" xfId="14811" xr:uid="{50822F51-7398-418C-92BD-E72B42EE6115}"/>
    <cellStyle name="Normal 20 5 4 2 2 2" xfId="35179" xr:uid="{789D5A89-3711-4C1C-BD34-F85B96C1C564}"/>
    <cellStyle name="Normal 20 5 4 2 3" xfId="21598" xr:uid="{46B3B9AD-5A95-445A-8BFC-658DC9EBF75D}"/>
    <cellStyle name="Normal 20 5 4 2 3 2" xfId="41966" xr:uid="{9D31089F-A980-4A4F-9D8B-3365632F918D}"/>
    <cellStyle name="Normal 20 5 4 2 4" xfId="28387" xr:uid="{4C6BB214-6CAC-4A4D-980C-10A11B214E85}"/>
    <cellStyle name="Normal 20 5 4 2 5" xfId="48755" xr:uid="{F84185DF-6F7F-4645-AE80-66FBF5961E9E}"/>
    <cellStyle name="Normal 20 5 4 3" xfId="11963" xr:uid="{92D24382-A618-4394-B219-1CDBD8347CDE}"/>
    <cellStyle name="Normal 20 5 4 3 2" xfId="32331" xr:uid="{7207294E-F586-4B02-B615-D49A69CA9624}"/>
    <cellStyle name="Normal 20 5 4 4" xfId="18750" xr:uid="{6350D08F-885D-49D0-ADA7-4D45BC68A400}"/>
    <cellStyle name="Normal 20 5 4 4 2" xfId="39118" xr:uid="{F0C0AA14-8ED2-4366-B031-FA1B0BB636B9}"/>
    <cellStyle name="Normal 20 5 4 5" xfId="25539" xr:uid="{B6721F3F-682B-4844-B77C-D329A70A9728}"/>
    <cellStyle name="Normal 20 5 4 6" xfId="45907" xr:uid="{5953F5AD-5C2D-4A2E-B816-8F8D3870BFAC}"/>
    <cellStyle name="Normal 20 5 5" xfId="5457" xr:uid="{42D3BF18-9EE6-4C08-94D6-85DA54771009}"/>
    <cellStyle name="Normal 20 5 5 2" xfId="14099" xr:uid="{43026499-0358-4E19-9228-6DA1D01ABE9D}"/>
    <cellStyle name="Normal 20 5 5 2 2" xfId="34467" xr:uid="{E53150C8-DDA3-46F6-A707-163934651917}"/>
    <cellStyle name="Normal 20 5 5 3" xfId="20886" xr:uid="{9AB43A95-4576-4FE5-AD62-8753DA5BB6F3}"/>
    <cellStyle name="Normal 20 5 5 3 2" xfId="41254" xr:uid="{E95DF2A0-366F-4B37-A253-3C6D1DD758EA}"/>
    <cellStyle name="Normal 20 5 5 4" xfId="27675" xr:uid="{D35C2EDD-C9D2-4B46-B552-3D71B88A69C4}"/>
    <cellStyle name="Normal 20 5 5 5" xfId="48043" xr:uid="{2ABCD9A0-D551-4CC9-B59E-150BF53CE572}"/>
    <cellStyle name="Normal 20 5 6" xfId="2518" xr:uid="{DE31EE20-DC94-4E61-8715-95235B4313FD}"/>
    <cellStyle name="Normal 20 5 6 2" xfId="11251" xr:uid="{482912C9-628C-420B-9BCF-D4AF242582CA}"/>
    <cellStyle name="Normal 20 5 6 2 2" xfId="31619" xr:uid="{B453BC9F-66D0-4AC1-ADE1-EF7802F96C63}"/>
    <cellStyle name="Normal 20 5 6 3" xfId="18038" xr:uid="{07261242-7866-44B4-8124-8CDB90082766}"/>
    <cellStyle name="Normal 20 5 6 3 2" xfId="38406" xr:uid="{551F67FF-5B97-40E7-9A66-2EAC217EFAC9}"/>
    <cellStyle name="Normal 20 5 6 4" xfId="24827" xr:uid="{D259FFEC-0EAD-48A2-BCAC-D06271387BF1}"/>
    <cellStyle name="Normal 20 5 6 5" xfId="45195" xr:uid="{CA6D9987-7B32-47CB-AAE2-C4151F76F2CF}"/>
    <cellStyle name="Normal 20 5 7" xfId="10409" xr:uid="{B4F9753F-A384-4F80-851C-FE3C07CE7250}"/>
    <cellStyle name="Normal 20 5 7 2" xfId="30777" xr:uid="{671E655D-8229-4014-AFE8-E0B4C03E03A2}"/>
    <cellStyle name="Normal 20 5 8" xfId="17196" xr:uid="{29C7445E-8A02-4545-99ED-2FB729578CFB}"/>
    <cellStyle name="Normal 20 5 8 2" xfId="37564" xr:uid="{85D04E78-B22C-43E7-B4A9-EB129A681781}"/>
    <cellStyle name="Normal 20 5 9" xfId="23985" xr:uid="{764F94CB-B567-4338-B38D-CEDECF3726FA}"/>
    <cellStyle name="Normal 20 5_Exec Drivers" xfId="8408" xr:uid="{D04B72C5-87CE-4D60-A737-F806E91046A9}"/>
    <cellStyle name="Normal 20 6" xfId="3769" xr:uid="{C7DE9C1B-2513-48FA-8D45-EF9D6BBCE3C8}"/>
    <cellStyle name="Normal 20 6 2" xfId="6653" xr:uid="{99EFE428-C18F-4CAA-BA9C-985E330CB65F}"/>
    <cellStyle name="Normal 20 6 2 2" xfId="15295" xr:uid="{DA5FF7B9-DC13-4FE1-82A2-95F1CC264860}"/>
    <cellStyle name="Normal 20 6 2 2 2" xfId="35663" xr:uid="{DCB31A6C-322D-4647-8D0A-672837DF3846}"/>
    <cellStyle name="Normal 20 6 2 3" xfId="22082" xr:uid="{8E5B25AD-6D0C-45FB-B19E-9BD2AF735C83}"/>
    <cellStyle name="Normal 20 6 2 3 2" xfId="42450" xr:uid="{4A62D57B-80BA-4FA0-B460-4723761BBB49}"/>
    <cellStyle name="Normal 20 6 2 4" xfId="28871" xr:uid="{7BF6FC30-E793-439B-9674-512ABD2D40C7}"/>
    <cellStyle name="Normal 20 6 2 5" xfId="49239" xr:uid="{451B9D2A-3A43-4669-B38F-CB64BE5D670B}"/>
    <cellStyle name="Normal 20 6 3" xfId="12447" xr:uid="{5C301AD1-369B-4584-B465-8DACF3EB8B87}"/>
    <cellStyle name="Normal 20 6 3 2" xfId="32815" xr:uid="{D0205443-4642-4D48-8AA2-BA6E3145498F}"/>
    <cellStyle name="Normal 20 6 4" xfId="19234" xr:uid="{A77701FC-5A6B-4F2A-9583-3138D8225DB3}"/>
    <cellStyle name="Normal 20 6 4 2" xfId="39602" xr:uid="{1FA2573A-D659-455D-8411-04C39DB2A371}"/>
    <cellStyle name="Normal 20 6 5" xfId="26023" xr:uid="{1FBB0E35-67CF-4886-B531-FFFC3585AD90}"/>
    <cellStyle name="Normal 20 6 6" xfId="46391" xr:uid="{941B69C3-A6E4-4559-BED3-5C70F5305D4B}"/>
    <cellStyle name="Normal 20 6_Exec Drivers" xfId="8592" xr:uid="{55354A5D-32A7-4B14-B62C-551DC246F039}"/>
    <cellStyle name="Normal 20 7" xfId="4517" xr:uid="{F0E1463B-DA50-4AE7-8F96-BEBF05965073}"/>
    <cellStyle name="Normal 20 7 2" xfId="7365" xr:uid="{997A3233-BDB5-433F-9ABC-50E42994E868}"/>
    <cellStyle name="Normal 20 7 2 2" xfId="16007" xr:uid="{1D8E7801-10C8-4DDB-8A54-E2E8D97ECF73}"/>
    <cellStyle name="Normal 20 7 2 2 2" xfId="36375" xr:uid="{2423A865-05CA-4389-AAA7-EA07AA74CC22}"/>
    <cellStyle name="Normal 20 7 2 3" xfId="22794" xr:uid="{7C70CDEE-B308-4D51-9A67-0742DFACD52F}"/>
    <cellStyle name="Normal 20 7 2 3 2" xfId="43162" xr:uid="{893A4937-E79F-47DB-B7C8-A74A879521FB}"/>
    <cellStyle name="Normal 20 7 2 4" xfId="29583" xr:uid="{A1654FB1-C0D4-455C-AFDC-8C4BA1EA6419}"/>
    <cellStyle name="Normal 20 7 2 5" xfId="49951" xr:uid="{93C0FFA6-CA60-44F1-B40E-0BDD05E36936}"/>
    <cellStyle name="Normal 20 7 3" xfId="13159" xr:uid="{C508A7AF-3503-4C06-8568-0553DD1766CA}"/>
    <cellStyle name="Normal 20 7 3 2" xfId="33527" xr:uid="{0A1F6EAA-1CE1-4ED5-B49D-75C45552971D}"/>
    <cellStyle name="Normal 20 7 4" xfId="19946" xr:uid="{13E6DC5D-CDB1-4372-8842-3ACCD2AD2AB1}"/>
    <cellStyle name="Normal 20 7 4 2" xfId="40314" xr:uid="{9A541EFE-D7C8-497F-A554-0E8EC4DE4D94}"/>
    <cellStyle name="Normal 20 7 5" xfId="26735" xr:uid="{A7E032B6-9419-40CD-8FDC-D1BE795B9470}"/>
    <cellStyle name="Normal 20 7 6" xfId="47103" xr:uid="{A47D667E-7432-4579-96E9-EBC14EB5054C}"/>
    <cellStyle name="Normal 20 8" xfId="3021" xr:uid="{8F9DDD3C-D09A-48C7-B91C-90AEE340DD68}"/>
    <cellStyle name="Normal 20 8 2" xfId="5941" xr:uid="{BBEA2935-EF01-41CB-8437-10AE8784A6AE}"/>
    <cellStyle name="Normal 20 8 2 2" xfId="14583" xr:uid="{2D9518AD-2B04-43A6-ABF4-70D1E3AAF036}"/>
    <cellStyle name="Normal 20 8 2 2 2" xfId="34951" xr:uid="{7BC53455-E3AB-441B-AE02-CEAEA02AFC76}"/>
    <cellStyle name="Normal 20 8 2 3" xfId="21370" xr:uid="{2D358217-CF05-4DFA-9C8D-252477502EB9}"/>
    <cellStyle name="Normal 20 8 2 3 2" xfId="41738" xr:uid="{77AB5892-85C3-4999-BE78-DDC8C57AA992}"/>
    <cellStyle name="Normal 20 8 2 4" xfId="28159" xr:uid="{FE4481EC-28D6-4EEF-B5AF-8BC7F2A77B6D}"/>
    <cellStyle name="Normal 20 8 2 5" xfId="48527" xr:uid="{150FABB9-E633-44F1-B78D-A0A5D7309B3B}"/>
    <cellStyle name="Normal 20 8 3" xfId="11735" xr:uid="{6EECA566-C0EB-417B-8A18-B3866F28B8EE}"/>
    <cellStyle name="Normal 20 8 3 2" xfId="32103" xr:uid="{A5FDC639-5CA2-48F7-8287-B365944B9DF9}"/>
    <cellStyle name="Normal 20 8 4" xfId="18522" xr:uid="{2DFEE905-0694-41DC-9F40-4815E93C60F0}"/>
    <cellStyle name="Normal 20 8 4 2" xfId="38890" xr:uid="{9ED16E92-BFAC-4CB2-92BB-45327962FF79}"/>
    <cellStyle name="Normal 20 8 5" xfId="25311" xr:uid="{346BB199-D2AB-4B5A-99CA-1B6FA0B4F605}"/>
    <cellStyle name="Normal 20 8 6" xfId="45679" xr:uid="{79DBF97E-37F2-409F-A73C-651022C3E768}"/>
    <cellStyle name="Normal 20 9" xfId="5229" xr:uid="{BB03338B-096D-4C77-ADCD-5C345E6F9DEA}"/>
    <cellStyle name="Normal 20 9 2" xfId="13871" xr:uid="{DA19466A-F421-4F97-9C52-B9387FBEDDBB}"/>
    <cellStyle name="Normal 20 9 2 2" xfId="34239" xr:uid="{46C91618-8B0A-4253-953C-55A5AE64C16A}"/>
    <cellStyle name="Normal 20 9 3" xfId="20658" xr:uid="{F3F8745D-3EA4-4DC1-8CAE-8CF89ECF2826}"/>
    <cellStyle name="Normal 20 9 3 2" xfId="41026" xr:uid="{38FD333E-CE0F-40FE-9AFF-CF208AEAF8A1}"/>
    <cellStyle name="Normal 20 9 4" xfId="27447" xr:uid="{F9466B90-480A-45CF-8725-DAAF407A9F96}"/>
    <cellStyle name="Normal 20 9 5" xfId="47815" xr:uid="{F85708A4-C2B2-49AE-9966-0B3724E253AC}"/>
    <cellStyle name="Normal 20_Exec Drivers" xfId="8421" xr:uid="{D005C48D-4DBB-48F7-A1D7-7FD66A0AF954}"/>
    <cellStyle name="Normal 21" xfId="232" xr:uid="{C8B24CF6-1397-4459-AA37-780CA8B34A4E}"/>
    <cellStyle name="Normal 21 10" xfId="2175" xr:uid="{E3329204-25E7-4D70-AFFA-CC55E7192A19}"/>
    <cellStyle name="Normal 21 10 2" xfId="11026" xr:uid="{6E43916B-3B9B-4524-9E11-FA53C57787F4}"/>
    <cellStyle name="Normal 21 10 2 2" xfId="31394" xr:uid="{B261AD67-76B7-4CA4-AB04-0202F23AB75B}"/>
    <cellStyle name="Normal 21 10 3" xfId="17813" xr:uid="{52FF68FF-C7E3-4090-8D42-D45F7847524F}"/>
    <cellStyle name="Normal 21 10 3 2" xfId="38181" xr:uid="{EE944591-39E3-4D75-A50B-A265D97F8D55}"/>
    <cellStyle name="Normal 21 10 4" xfId="24602" xr:uid="{11A0125B-AED4-4892-B4F8-BE3F2350A6A2}"/>
    <cellStyle name="Normal 21 10 5" xfId="44970" xr:uid="{DB32CB22-9A48-4058-A307-98F8F16A889A}"/>
    <cellStyle name="Normal 21 11" xfId="9832" xr:uid="{061651E1-D1CF-4AC7-BA4E-49BBBC101802}"/>
    <cellStyle name="Normal 21 11 2" xfId="30200" xr:uid="{7EDCA3E3-40CE-4549-ACEC-93518D6B8D5B}"/>
    <cellStyle name="Normal 21 12" xfId="16620" xr:uid="{12F107B6-8C9B-40F4-A216-D0DEBFD01BE6}"/>
    <cellStyle name="Normal 21 12 2" xfId="36988" xr:uid="{173E1773-615A-43B3-A89D-E8B2498FDC1F}"/>
    <cellStyle name="Normal 21 13" xfId="23409" xr:uid="{2EB92753-BD13-4701-8493-C842DE32FC9D}"/>
    <cellStyle name="Normal 21 14" xfId="43777" xr:uid="{0C0AA424-F567-42D3-AE67-AE82E4A810BC}"/>
    <cellStyle name="Normal 21 2" xfId="518" xr:uid="{889AAA0B-967D-48BD-882E-2AF765BFCE07}"/>
    <cellStyle name="Normal 21 2 10" xfId="23567" xr:uid="{C6B7B572-7AAC-4EB0-9877-19C4764FDF4F}"/>
    <cellStyle name="Normal 21 2 11" xfId="43935" xr:uid="{BB934C93-B545-4DB4-8EB7-60DEEAD0791E}"/>
    <cellStyle name="Normal 21 2 2" xfId="1657" xr:uid="{4C0C292F-0F50-471B-A7A1-F505D522EBAA}"/>
    <cellStyle name="Normal 21 2 2 10" xfId="44517" xr:uid="{71D3786D-F46F-4511-969E-1433200AC319}"/>
    <cellStyle name="Normal 21 2 2 2" xfId="4192" xr:uid="{32E14D69-2538-4E92-83AF-F6D08DBCD136}"/>
    <cellStyle name="Normal 21 2 2 2 2" xfId="7040" xr:uid="{E3CE6FC0-5008-46AD-805F-FC5636904237}"/>
    <cellStyle name="Normal 21 2 2 2 2 2" xfId="15682" xr:uid="{3B641D41-5ACF-435E-8AD8-0692C4062435}"/>
    <cellStyle name="Normal 21 2 2 2 2 2 2" xfId="36050" xr:uid="{B817DD2F-58B3-4A02-B9B2-A4238AC22BCB}"/>
    <cellStyle name="Normal 21 2 2 2 2 3" xfId="22469" xr:uid="{257B317E-663D-4349-8EAC-8711C094861B}"/>
    <cellStyle name="Normal 21 2 2 2 2 3 2" xfId="42837" xr:uid="{CB2F3CB9-EDE7-4976-B9B7-73866CAC2FBC}"/>
    <cellStyle name="Normal 21 2 2 2 2 4" xfId="29258" xr:uid="{B59ECA87-06EE-4F05-A2AE-82D7D8D255AF}"/>
    <cellStyle name="Normal 21 2 2 2 2 5" xfId="49626" xr:uid="{3895DEDB-12C5-49FB-A6FD-F5C60666B6C4}"/>
    <cellStyle name="Normal 21 2 2 2 3" xfId="12834" xr:uid="{C8A5F370-738B-4264-B90E-AD3C3F47F53F}"/>
    <cellStyle name="Normal 21 2 2 2 3 2" xfId="33202" xr:uid="{BCAA3112-3065-4CA0-AC3E-282BCE905356}"/>
    <cellStyle name="Normal 21 2 2 2 4" xfId="19621" xr:uid="{9638A732-061B-49DE-9495-D7110BF4B945}"/>
    <cellStyle name="Normal 21 2 2 2 4 2" xfId="39989" xr:uid="{1EF4FB90-DF02-49F8-BBF6-FE9711484938}"/>
    <cellStyle name="Normal 21 2 2 2 5" xfId="26410" xr:uid="{7CF2BA67-C0D8-4395-951C-E3101CD6C652}"/>
    <cellStyle name="Normal 21 2 2 2 6" xfId="46778" xr:uid="{E1AC579B-A836-4D0F-8DB4-EA066F77EB0A}"/>
    <cellStyle name="Normal 21 2 2 2_Exec Drivers" xfId="9011" xr:uid="{F2BFF8E6-8310-488B-AE9D-32936A2B9617}"/>
    <cellStyle name="Normal 21 2 2 3" xfId="4904" xr:uid="{EC9BDC2E-5BD2-46AA-88BA-860FFD8E9825}"/>
    <cellStyle name="Normal 21 2 2 3 2" xfId="7752" xr:uid="{FC968BEC-89F1-4E08-89CA-B0BA3B147096}"/>
    <cellStyle name="Normal 21 2 2 3 2 2" xfId="16394" xr:uid="{0942BE69-EB31-4937-B63F-23B05D3D0C6E}"/>
    <cellStyle name="Normal 21 2 2 3 2 2 2" xfId="36762" xr:uid="{8312B0F5-FCCB-475A-B5E8-DC397EF17043}"/>
    <cellStyle name="Normal 21 2 2 3 2 3" xfId="23181" xr:uid="{4E50B9B5-25A4-4003-A4A9-022301DCF2D4}"/>
    <cellStyle name="Normal 21 2 2 3 2 3 2" xfId="43549" xr:uid="{69E6136A-DF09-4B0D-A28D-A9ED97AFBC43}"/>
    <cellStyle name="Normal 21 2 2 3 2 4" xfId="29970" xr:uid="{A78B6F54-54F4-4704-8305-0832BA5AA441}"/>
    <cellStyle name="Normal 21 2 2 3 2 5" xfId="50338" xr:uid="{BBCC9E87-623C-4C5F-BBCF-A78C30E967D1}"/>
    <cellStyle name="Normal 21 2 2 3 3" xfId="13546" xr:uid="{B62624E1-05B9-483F-A1D0-9D273FB5AC4A}"/>
    <cellStyle name="Normal 21 2 2 3 3 2" xfId="33914" xr:uid="{3732AB89-6587-44A9-8EBB-E4859032C63A}"/>
    <cellStyle name="Normal 21 2 2 3 4" xfId="20333" xr:uid="{85F1F583-48B5-4775-8FE0-6B52E544B825}"/>
    <cellStyle name="Normal 21 2 2 3 4 2" xfId="40701" xr:uid="{9C870C19-6A60-429E-99B8-04FC04EB3614}"/>
    <cellStyle name="Normal 21 2 2 3 5" xfId="27122" xr:uid="{AC53BFBE-CFC9-4251-8FEA-FE183B622E95}"/>
    <cellStyle name="Normal 21 2 2 3 6" xfId="47490" xr:uid="{3BB65064-2CB4-4EFD-8DFA-B49FE5CB392D}"/>
    <cellStyle name="Normal 21 2 2 4" xfId="3444" xr:uid="{900BD758-763C-4130-9C0F-A436F4C72F8F}"/>
    <cellStyle name="Normal 21 2 2 4 2" xfId="6328" xr:uid="{A74DB718-73CA-4E2E-87E4-B0D39CB8413F}"/>
    <cellStyle name="Normal 21 2 2 4 2 2" xfId="14970" xr:uid="{AAC3275E-534E-400F-8E52-415F3248FD58}"/>
    <cellStyle name="Normal 21 2 2 4 2 2 2" xfId="35338" xr:uid="{0D287C05-1760-4675-96AE-F4F4C3EFC65B}"/>
    <cellStyle name="Normal 21 2 2 4 2 3" xfId="21757" xr:uid="{10CA1D39-65EB-476D-B4E7-3010232F87A5}"/>
    <cellStyle name="Normal 21 2 2 4 2 3 2" xfId="42125" xr:uid="{2CA51006-C9A9-4065-BC13-1B4DC6CDCBEE}"/>
    <cellStyle name="Normal 21 2 2 4 2 4" xfId="28546" xr:uid="{99DB04E1-758A-42ED-BC4F-FA9679DC90B3}"/>
    <cellStyle name="Normal 21 2 2 4 2 5" xfId="48914" xr:uid="{428A075D-A499-4828-B556-2B2359BFB926}"/>
    <cellStyle name="Normal 21 2 2 4 3" xfId="12122" xr:uid="{FE561EAA-72B6-4910-8E3F-F110C38C19F2}"/>
    <cellStyle name="Normal 21 2 2 4 3 2" xfId="32490" xr:uid="{71250A7F-37AB-4F7F-A0F3-21A6BBA51472}"/>
    <cellStyle name="Normal 21 2 2 4 4" xfId="18909" xr:uid="{CFF49F7E-2B82-4CF4-AC91-5E59202A6812}"/>
    <cellStyle name="Normal 21 2 2 4 4 2" xfId="39277" xr:uid="{22BEBE25-409A-47CD-ACB9-D72C69F337D9}"/>
    <cellStyle name="Normal 21 2 2 4 5" xfId="25698" xr:uid="{DD5F9BE2-CFD0-4656-B2E0-1ABE9AF2D32C}"/>
    <cellStyle name="Normal 21 2 2 4 6" xfId="46066" xr:uid="{BBF14D89-A57E-4BEB-B677-7C1C4D5766B8}"/>
    <cellStyle name="Normal 21 2 2 5" xfId="5616" xr:uid="{86F0A937-2C57-431C-945F-3126F6FDE228}"/>
    <cellStyle name="Normal 21 2 2 5 2" xfId="14258" xr:uid="{66B67ACF-2383-4CFF-A2DB-D4875DE025EB}"/>
    <cellStyle name="Normal 21 2 2 5 2 2" xfId="34626" xr:uid="{58764D3A-4F16-4563-A12E-65774F516B27}"/>
    <cellStyle name="Normal 21 2 2 5 3" xfId="21045" xr:uid="{001033E1-8FF1-413F-9FDB-E6291316AA66}"/>
    <cellStyle name="Normal 21 2 2 5 3 2" xfId="41413" xr:uid="{F20D08A0-7897-4F15-9A9C-4B5D4695F0A8}"/>
    <cellStyle name="Normal 21 2 2 5 4" xfId="27834" xr:uid="{E0EF54D5-D8B6-4AA2-AC91-A133AD8282A0}"/>
    <cellStyle name="Normal 21 2 2 5 5" xfId="48202" xr:uid="{0E97492E-CD9B-4428-8D51-9B9896484165}"/>
    <cellStyle name="Normal 21 2 2 6" xfId="2695" xr:uid="{C65136A0-F8F2-43A4-896F-302C244C30AF}"/>
    <cellStyle name="Normal 21 2 2 6 2" xfId="11410" xr:uid="{4EFC901B-0F94-4F34-9D1A-BC1316C8C1E0}"/>
    <cellStyle name="Normal 21 2 2 6 2 2" xfId="31778" xr:uid="{4F472EB6-A2EC-46D9-BCAE-D4BDE1599BFC}"/>
    <cellStyle name="Normal 21 2 2 6 3" xfId="18197" xr:uid="{05CAC55B-A423-4D0D-ABFA-DD87EF722455}"/>
    <cellStyle name="Normal 21 2 2 6 3 2" xfId="38565" xr:uid="{1E73FF6A-07E0-46D7-B5DD-6845B42EC37C}"/>
    <cellStyle name="Normal 21 2 2 6 4" xfId="24986" xr:uid="{12DF0730-A045-4709-A3A2-AEA35E283B5A}"/>
    <cellStyle name="Normal 21 2 2 6 5" xfId="45354" xr:uid="{94F07E51-E712-4F10-81B8-BC69D2E81A18}"/>
    <cellStyle name="Normal 21 2 2 7" xfId="10573" xr:uid="{0D547366-976A-4E71-8533-7522F556C00D}"/>
    <cellStyle name="Normal 21 2 2 7 2" xfId="30941" xr:uid="{2D203783-F062-4234-9943-041E62BB8AE4}"/>
    <cellStyle name="Normal 21 2 2 8" xfId="17360" xr:uid="{27C738FC-FD2C-4F89-831E-B696CFDB1BEA}"/>
    <cellStyle name="Normal 21 2 2 8 2" xfId="37728" xr:uid="{92E2C985-ABCC-4B3A-8653-5953715D0273}"/>
    <cellStyle name="Normal 21 2 2 9" xfId="24149" xr:uid="{84B07629-21CE-4F96-B72B-EAF98510028B}"/>
    <cellStyle name="Normal 21 2 2_Exec Drivers" xfId="8370" xr:uid="{FF83B707-763A-4B7F-B933-C45CFD5B3CB9}"/>
    <cellStyle name="Normal 21 2 3" xfId="3773" xr:uid="{0E05A045-101A-42AB-835F-186A215E8E89}"/>
    <cellStyle name="Normal 21 2 3 2" xfId="6657" xr:uid="{CDD8A0D1-A169-4BF8-97C0-AC865EA79EE2}"/>
    <cellStyle name="Normal 21 2 3 2 2" xfId="15299" xr:uid="{4F8835C9-83A2-4BEA-B3BD-3B6109AB8925}"/>
    <cellStyle name="Normal 21 2 3 2 2 2" xfId="35667" xr:uid="{EA36ED71-3C39-49DC-A821-0FD7713A8480}"/>
    <cellStyle name="Normal 21 2 3 2 3" xfId="22086" xr:uid="{96D98DCF-0F5C-4D00-A3E3-A7A7A5A07120}"/>
    <cellStyle name="Normal 21 2 3 2 3 2" xfId="42454" xr:uid="{62746D4B-C933-43D5-A17A-E08763A8AEF2}"/>
    <cellStyle name="Normal 21 2 3 2 4" xfId="28875" xr:uid="{5589BEB6-D08D-4D9A-8AC3-5AF19E047ADE}"/>
    <cellStyle name="Normal 21 2 3 2 5" xfId="49243" xr:uid="{F454A255-16D2-416E-BA4A-D5EDF5A51815}"/>
    <cellStyle name="Normal 21 2 3 3" xfId="12451" xr:uid="{A887BBF4-99DD-4502-A8A1-715E6DAE843D}"/>
    <cellStyle name="Normal 21 2 3 3 2" xfId="32819" xr:uid="{35F7AB76-A4D0-411F-AF6D-36579B179F61}"/>
    <cellStyle name="Normal 21 2 3 4" xfId="19238" xr:uid="{9D10FBF0-7A8E-4A98-BB5F-6DCADFCF80A7}"/>
    <cellStyle name="Normal 21 2 3 4 2" xfId="39606" xr:uid="{70B46081-436A-4D25-9C9B-F06F20EC0C70}"/>
    <cellStyle name="Normal 21 2 3 5" xfId="26027" xr:uid="{A67E2E0B-7F7A-47A6-9806-726DC69CFE3C}"/>
    <cellStyle name="Normal 21 2 3 6" xfId="46395" xr:uid="{1FB66B5E-DFC0-483E-AC7D-549CF1A312EF}"/>
    <cellStyle name="Normal 21 2 3_Exec Drivers" xfId="8923" xr:uid="{A5B761AE-2C2C-47B5-B94E-E64954A9C499}"/>
    <cellStyle name="Normal 21 2 4" xfId="4521" xr:uid="{F229BBDB-C27E-403D-A9A7-B28478D7E2BB}"/>
    <cellStyle name="Normal 21 2 4 2" xfId="7369" xr:uid="{A894846E-8476-46D5-978E-0C58D720E1CD}"/>
    <cellStyle name="Normal 21 2 4 2 2" xfId="16011" xr:uid="{62A23948-6FFE-43B1-B5C5-8AD6ADDFE166}"/>
    <cellStyle name="Normal 21 2 4 2 2 2" xfId="36379" xr:uid="{6D841046-7D6D-4D91-8FA8-AAD239ACD263}"/>
    <cellStyle name="Normal 21 2 4 2 3" xfId="22798" xr:uid="{BF43DFD2-6376-4A21-AD76-9A5962311A89}"/>
    <cellStyle name="Normal 21 2 4 2 3 2" xfId="43166" xr:uid="{70396AA8-303A-47F1-957C-2928CE1C9E1E}"/>
    <cellStyle name="Normal 21 2 4 2 4" xfId="29587" xr:uid="{B8A0604F-1742-42C6-B2CC-83A2E7C48C74}"/>
    <cellStyle name="Normal 21 2 4 2 5" xfId="49955" xr:uid="{FCD711BA-788F-48C6-A976-7BE28ED424ED}"/>
    <cellStyle name="Normal 21 2 4 3" xfId="13163" xr:uid="{FFA1B886-C5F7-40DD-B4B3-B2B24D4133AA}"/>
    <cellStyle name="Normal 21 2 4 3 2" xfId="33531" xr:uid="{5E063D46-8129-45D9-B96C-D3CC612A42EC}"/>
    <cellStyle name="Normal 21 2 4 4" xfId="19950" xr:uid="{4E400FAE-EF4B-4052-9BF8-E0754D67E9DC}"/>
    <cellStyle name="Normal 21 2 4 4 2" xfId="40318" xr:uid="{A8CFC8B3-1082-4328-916F-6F138EF2171E}"/>
    <cellStyle name="Normal 21 2 4 5" xfId="26739" xr:uid="{C6CD9495-2897-46D0-9F4D-B7B3AA7129BD}"/>
    <cellStyle name="Normal 21 2 4 6" xfId="47107" xr:uid="{5B63FF8C-4085-4D0A-8370-C2E03AF94326}"/>
    <cellStyle name="Normal 21 2 5" xfId="3025" xr:uid="{53891F95-3A52-49E9-99E3-CC2D5B0849F2}"/>
    <cellStyle name="Normal 21 2 5 2" xfId="5945" xr:uid="{A31D5413-282A-48EC-A6E0-76F2BA2FB688}"/>
    <cellStyle name="Normal 21 2 5 2 2" xfId="14587" xr:uid="{D8E3640C-7BBF-48B6-8ABC-7D23E7564FE4}"/>
    <cellStyle name="Normal 21 2 5 2 2 2" xfId="34955" xr:uid="{2874DEBB-414E-42DE-A0A8-8B2E26EF1A14}"/>
    <cellStyle name="Normal 21 2 5 2 3" xfId="21374" xr:uid="{45322C76-133C-434E-AD42-4111046836BF}"/>
    <cellStyle name="Normal 21 2 5 2 3 2" xfId="41742" xr:uid="{692C0D35-329A-4C1D-82B3-662E02C5B067}"/>
    <cellStyle name="Normal 21 2 5 2 4" xfId="28163" xr:uid="{68B76923-BF87-4471-9264-71091DCB250A}"/>
    <cellStyle name="Normal 21 2 5 2 5" xfId="48531" xr:uid="{AE4E16B3-E9D6-4E43-B311-1FE3F27D1334}"/>
    <cellStyle name="Normal 21 2 5 3" xfId="11739" xr:uid="{7E779394-D946-4FBB-9406-8BA79838C9B2}"/>
    <cellStyle name="Normal 21 2 5 3 2" xfId="32107" xr:uid="{501B2F78-04F8-44F3-87D3-3169FA5DA0CD}"/>
    <cellStyle name="Normal 21 2 5 4" xfId="18526" xr:uid="{A2537893-ABF9-4158-94A9-7032AEFDCC3B}"/>
    <cellStyle name="Normal 21 2 5 4 2" xfId="38894" xr:uid="{5B63D345-5F32-4EDC-8BF4-25CDECCD83E6}"/>
    <cellStyle name="Normal 21 2 5 5" xfId="25315" xr:uid="{232AEB1C-0B40-43EC-8988-1503F7BCF31C}"/>
    <cellStyle name="Normal 21 2 5 6" xfId="45683" xr:uid="{8414FCB4-574F-48E8-AA19-B4494EAAD3A0}"/>
    <cellStyle name="Normal 21 2 6" xfId="5233" xr:uid="{2E132690-A7C4-4F38-92B5-4BAB14B13B73}"/>
    <cellStyle name="Normal 21 2 6 2" xfId="13875" xr:uid="{2720AE51-B7A7-4094-AD69-8A7C72053FFF}"/>
    <cellStyle name="Normal 21 2 6 2 2" xfId="34243" xr:uid="{ECA63ACC-DD7D-4940-9AA1-293B00321C58}"/>
    <cellStyle name="Normal 21 2 6 3" xfId="20662" xr:uid="{5892CE86-43A5-4992-8232-1E278766DC89}"/>
    <cellStyle name="Normal 21 2 6 3 2" xfId="41030" xr:uid="{88D3CF0D-78BE-4A8B-83DB-D5344D8B83A1}"/>
    <cellStyle name="Normal 21 2 6 4" xfId="27451" xr:uid="{EBB9B799-F67B-4E31-B043-1E51067DDD50}"/>
    <cellStyle name="Normal 21 2 6 5" xfId="47819" xr:uid="{D23CB5D6-BA7B-4706-A663-4970A61A4FCF}"/>
    <cellStyle name="Normal 21 2 7" xfId="2176" xr:uid="{6A30E1C4-5061-4F8B-8164-5D8CBBFB9D15}"/>
    <cellStyle name="Normal 21 2 7 2" xfId="11027" xr:uid="{5008F70E-2053-43B0-A3D1-67166002437E}"/>
    <cellStyle name="Normal 21 2 7 2 2" xfId="31395" xr:uid="{0239C4CF-2C60-4BA3-8354-EA92E4552A80}"/>
    <cellStyle name="Normal 21 2 7 3" xfId="17814" xr:uid="{7DE321F1-D12B-4F8F-9ACC-6033EBD4AE78}"/>
    <cellStyle name="Normal 21 2 7 3 2" xfId="38182" xr:uid="{DE3EC673-9DF0-4AE6-9581-EE6EAC555B95}"/>
    <cellStyle name="Normal 21 2 7 4" xfId="24603" xr:uid="{34BDDB66-7D31-43A5-9559-C8247A83925F}"/>
    <cellStyle name="Normal 21 2 7 5" xfId="44971" xr:uid="{13CCB41F-0B25-4EF4-8503-EAA9C67DD4EF}"/>
    <cellStyle name="Normal 21 2 8" xfId="9990" xr:uid="{41231FA3-FFB8-435E-B279-8B29E9B8EBD4}"/>
    <cellStyle name="Normal 21 2 8 2" xfId="30358" xr:uid="{9C68917B-4090-46BA-81A2-7D6499148CD4}"/>
    <cellStyle name="Normal 21 2 9" xfId="16778" xr:uid="{A7BE028D-1E0C-4E62-8546-91E146F390F0}"/>
    <cellStyle name="Normal 21 2 9 2" xfId="37146" xr:uid="{7CDC5D75-A808-4224-A92C-AC4821A29297}"/>
    <cellStyle name="Normal 21 2_Exec Drivers" xfId="8378" xr:uid="{F48B9546-1D79-4CDD-9A38-0AFD20B5F350}"/>
    <cellStyle name="Normal 21 3" xfId="500" xr:uid="{15B75ABF-F5AB-4A43-9063-4E1E9997CF29}"/>
    <cellStyle name="Normal 21 3 10" xfId="23551" xr:uid="{E7CE6BBF-FDBB-4900-AA70-6F085D53A8B1}"/>
    <cellStyle name="Normal 21 3 11" xfId="43919" xr:uid="{868210EA-E5B7-42AE-8FE8-98C539217C28}"/>
    <cellStyle name="Normal 21 3 2" xfId="1641" xr:uid="{065A9A3D-162E-464D-8C44-809410C00DF4}"/>
    <cellStyle name="Normal 21 3 2 10" xfId="44501" xr:uid="{FA513623-DB6F-4E1B-9DC7-ABBB55018DFD}"/>
    <cellStyle name="Normal 21 3 2 2" xfId="4176" xr:uid="{C473D7CC-C3BC-4ABD-9F28-AE81916D81A2}"/>
    <cellStyle name="Normal 21 3 2 2 2" xfId="7024" xr:uid="{A5DA848C-58ED-4C86-B940-1748EBD3E6A8}"/>
    <cellStyle name="Normal 21 3 2 2 2 2" xfId="15666" xr:uid="{CAA6711C-64E2-42BF-A5B3-9C03BC079D0C}"/>
    <cellStyle name="Normal 21 3 2 2 2 2 2" xfId="36034" xr:uid="{DE2D585A-4495-43A4-B091-5C95BEC68223}"/>
    <cellStyle name="Normal 21 3 2 2 2 3" xfId="22453" xr:uid="{DFD057DD-C74F-4673-B2C9-4CD049F93BEA}"/>
    <cellStyle name="Normal 21 3 2 2 2 3 2" xfId="42821" xr:uid="{5FB9A77A-A502-4072-A48C-EC8F434A138F}"/>
    <cellStyle name="Normal 21 3 2 2 2 4" xfId="29242" xr:uid="{24A06284-810E-444E-AFB0-A53C3CC68A8D}"/>
    <cellStyle name="Normal 21 3 2 2 2 5" xfId="49610" xr:uid="{87273A85-2910-4E18-B6BA-37C8C6FB0549}"/>
    <cellStyle name="Normal 21 3 2 2 3" xfId="12818" xr:uid="{F284B707-6A93-4D5E-87B0-75482B1B4179}"/>
    <cellStyle name="Normal 21 3 2 2 3 2" xfId="33186" xr:uid="{D415353D-A1DD-4565-9374-6ACC4D722EFE}"/>
    <cellStyle name="Normal 21 3 2 2 4" xfId="19605" xr:uid="{F218038A-018F-40E7-AD9F-50FE42B4ECDE}"/>
    <cellStyle name="Normal 21 3 2 2 4 2" xfId="39973" xr:uid="{F1505807-5C37-4174-9FE9-0858AD83455F}"/>
    <cellStyle name="Normal 21 3 2 2 5" xfId="26394" xr:uid="{DAA96A5B-E2F2-49A1-A6AD-798F9C5CBCB7}"/>
    <cellStyle name="Normal 21 3 2 2 6" xfId="46762" xr:uid="{0BD4B491-D905-4609-B99A-3DBBA404C212}"/>
    <cellStyle name="Normal 21 3 2 2_Exec Drivers" xfId="8602" xr:uid="{8A01C30A-84F6-4D08-8E0A-3E7DC5C419A6}"/>
    <cellStyle name="Normal 21 3 2 3" xfId="4888" xr:uid="{6C4C59EB-7AA1-4236-8015-7F21F59D011D}"/>
    <cellStyle name="Normal 21 3 2 3 2" xfId="7736" xr:uid="{C6E5CFC5-C322-493F-8352-A49AB0B9834C}"/>
    <cellStyle name="Normal 21 3 2 3 2 2" xfId="16378" xr:uid="{65FD002A-CD34-4ECF-BDED-180BD3766783}"/>
    <cellStyle name="Normal 21 3 2 3 2 2 2" xfId="36746" xr:uid="{9E3F7467-E349-42BC-994B-9C5EB6AED0A9}"/>
    <cellStyle name="Normal 21 3 2 3 2 3" xfId="23165" xr:uid="{4546E584-200B-4E5C-A5B2-31098410E8A9}"/>
    <cellStyle name="Normal 21 3 2 3 2 3 2" xfId="43533" xr:uid="{6F92C406-FBD9-4F1F-9FDD-5963EA2DC95C}"/>
    <cellStyle name="Normal 21 3 2 3 2 4" xfId="29954" xr:uid="{3C3AD5BA-1964-4051-BF4C-AB5579C92FB7}"/>
    <cellStyle name="Normal 21 3 2 3 2 5" xfId="50322" xr:uid="{89DEDC25-BA60-41AC-BBEE-A5D0E4F24BA0}"/>
    <cellStyle name="Normal 21 3 2 3 3" xfId="13530" xr:uid="{15A6EAE0-8845-4376-9BC5-43F1B63412C4}"/>
    <cellStyle name="Normal 21 3 2 3 3 2" xfId="33898" xr:uid="{1158E01A-2013-4D60-8DE7-7342F710AFD4}"/>
    <cellStyle name="Normal 21 3 2 3 4" xfId="20317" xr:uid="{44A59A2B-5F6D-498C-9408-772FA12A6B21}"/>
    <cellStyle name="Normal 21 3 2 3 4 2" xfId="40685" xr:uid="{013C269B-24C7-4A01-9EFC-79559010911D}"/>
    <cellStyle name="Normal 21 3 2 3 5" xfId="27106" xr:uid="{785B2174-E110-46A2-A790-05A84E0E497D}"/>
    <cellStyle name="Normal 21 3 2 3 6" xfId="47474" xr:uid="{C17CF190-B40C-403C-A10A-9A07166CC69D}"/>
    <cellStyle name="Normal 21 3 2 4" xfId="3428" xr:uid="{7EF27BAE-37BB-4400-AAAA-EB4B7BC31B0B}"/>
    <cellStyle name="Normal 21 3 2 4 2" xfId="6312" xr:uid="{F665FB4A-5AB2-4C3E-943A-5DC4136C8068}"/>
    <cellStyle name="Normal 21 3 2 4 2 2" xfId="14954" xr:uid="{A9277EF5-3976-48C6-951A-2EF469B0A0FB}"/>
    <cellStyle name="Normal 21 3 2 4 2 2 2" xfId="35322" xr:uid="{C4EE601E-B3B6-4A8E-A939-C49680138EFA}"/>
    <cellStyle name="Normal 21 3 2 4 2 3" xfId="21741" xr:uid="{9E0F65EF-4681-49BD-BF1F-BCB89AE01EA4}"/>
    <cellStyle name="Normal 21 3 2 4 2 3 2" xfId="42109" xr:uid="{CA8E84CE-62CA-4C27-8672-CFD6AC1CE25D}"/>
    <cellStyle name="Normal 21 3 2 4 2 4" xfId="28530" xr:uid="{12F10747-B2BE-4F10-B1BD-5A6BDA349ACC}"/>
    <cellStyle name="Normal 21 3 2 4 2 5" xfId="48898" xr:uid="{EDBB2EA7-B9DB-4D7C-880C-ED1B5D106528}"/>
    <cellStyle name="Normal 21 3 2 4 3" xfId="12106" xr:uid="{E03C6DC3-7ABC-457E-80BC-697614FE7CC8}"/>
    <cellStyle name="Normal 21 3 2 4 3 2" xfId="32474" xr:uid="{D9C7E516-C98D-42ED-AE42-C505B371437D}"/>
    <cellStyle name="Normal 21 3 2 4 4" xfId="18893" xr:uid="{6578CC81-B766-46BF-9C96-49ABBB28FBCE}"/>
    <cellStyle name="Normal 21 3 2 4 4 2" xfId="39261" xr:uid="{02892B93-0C76-45C3-8AC6-8264B2B96C29}"/>
    <cellStyle name="Normal 21 3 2 4 5" xfId="25682" xr:uid="{5E236DF9-4056-493F-95D8-E197FCAEEDB5}"/>
    <cellStyle name="Normal 21 3 2 4 6" xfId="46050" xr:uid="{50EF90E3-145C-4223-9796-C156B68E0006}"/>
    <cellStyle name="Normal 21 3 2 5" xfId="5600" xr:uid="{858F6E1F-9FAF-4A1B-9EDF-89C798405D2B}"/>
    <cellStyle name="Normal 21 3 2 5 2" xfId="14242" xr:uid="{898E1C17-7834-43B4-B2C5-4DDF8A04A658}"/>
    <cellStyle name="Normal 21 3 2 5 2 2" xfId="34610" xr:uid="{5168E561-4350-42AB-9972-277DF650003E}"/>
    <cellStyle name="Normal 21 3 2 5 3" xfId="21029" xr:uid="{AC307813-F185-4406-9F11-48FE623B8DE8}"/>
    <cellStyle name="Normal 21 3 2 5 3 2" xfId="41397" xr:uid="{42CD3B52-6B00-49BF-932E-A88952F4FDFE}"/>
    <cellStyle name="Normal 21 3 2 5 4" xfId="27818" xr:uid="{1626B1C6-B9B1-42BB-A39C-C5340812D4E6}"/>
    <cellStyle name="Normal 21 3 2 5 5" xfId="48186" xr:uid="{FFD9CB9C-9847-42A7-8D03-6740BA9F961A}"/>
    <cellStyle name="Normal 21 3 2 6" xfId="2679" xr:uid="{72983D00-98B2-4440-BDB0-C51D97D36EAA}"/>
    <cellStyle name="Normal 21 3 2 6 2" xfId="11394" xr:uid="{C41F9305-4242-4748-8FAC-FD5DFD2CB5A5}"/>
    <cellStyle name="Normal 21 3 2 6 2 2" xfId="31762" xr:uid="{A8A9528E-E83C-4A2C-8570-0A6017E178F2}"/>
    <cellStyle name="Normal 21 3 2 6 3" xfId="18181" xr:uid="{3BF3032D-FE9E-4B4F-ABD6-15ABC472F510}"/>
    <cellStyle name="Normal 21 3 2 6 3 2" xfId="38549" xr:uid="{8014A8AD-91EB-4C7D-AB93-65E2B31A91EF}"/>
    <cellStyle name="Normal 21 3 2 6 4" xfId="24970" xr:uid="{E61E1743-CFFF-446A-88A2-BE141555B15A}"/>
    <cellStyle name="Normal 21 3 2 6 5" xfId="45338" xr:uid="{E399C193-EA28-4D69-9054-01AF6C2ABE0C}"/>
    <cellStyle name="Normal 21 3 2 7" xfId="10557" xr:uid="{E5C672D1-4A79-46F4-BF25-6C20CFEA7326}"/>
    <cellStyle name="Normal 21 3 2 7 2" xfId="30925" xr:uid="{EC0A15D0-C5C6-442D-8B0C-F0E8FB56A274}"/>
    <cellStyle name="Normal 21 3 2 8" xfId="17344" xr:uid="{FB8EF789-C984-4C8C-85D8-F18719054763}"/>
    <cellStyle name="Normal 21 3 2 8 2" xfId="37712" xr:uid="{ADBD189F-3257-4949-BC07-94B65D2EA97F}"/>
    <cellStyle name="Normal 21 3 2 9" xfId="24133" xr:uid="{42100B54-AED1-4F6A-993F-B688888450B0}"/>
    <cellStyle name="Normal 21 3 2_Exec Drivers" xfId="8982" xr:uid="{F58C5E00-D600-4875-B8E0-2E458BA799E9}"/>
    <cellStyle name="Normal 21 3 3" xfId="3774" xr:uid="{346A13BB-133B-4723-906B-FFC5AE3C67A6}"/>
    <cellStyle name="Normal 21 3 3 2" xfId="6658" xr:uid="{8B47100E-A92F-41A0-AD9D-93D1BCF93B94}"/>
    <cellStyle name="Normal 21 3 3 2 2" xfId="15300" xr:uid="{8BEE91A5-ACB5-4CF7-97FC-01FFD67F1EAD}"/>
    <cellStyle name="Normal 21 3 3 2 2 2" xfId="35668" xr:uid="{4118F705-6D91-4E0B-9280-A28A892CB8CC}"/>
    <cellStyle name="Normal 21 3 3 2 3" xfId="22087" xr:uid="{15DAEB9B-4600-477F-9854-3350607C94BE}"/>
    <cellStyle name="Normal 21 3 3 2 3 2" xfId="42455" xr:uid="{D8AEDA0E-90D5-4B26-B32B-07689C755CB1}"/>
    <cellStyle name="Normal 21 3 3 2 4" xfId="28876" xr:uid="{BA423065-D28D-454E-A7B9-687C2A97ACF4}"/>
    <cellStyle name="Normal 21 3 3 2 5" xfId="49244" xr:uid="{C341E9E2-2549-438A-B682-7306C7151BE6}"/>
    <cellStyle name="Normal 21 3 3 3" xfId="12452" xr:uid="{1F0DFCE0-9B5E-41F1-BE9B-9D4C42F2F1B8}"/>
    <cellStyle name="Normal 21 3 3 3 2" xfId="32820" xr:uid="{D6C48807-6044-4BD7-922E-7538C20876C3}"/>
    <cellStyle name="Normal 21 3 3 4" xfId="19239" xr:uid="{6CBE5A9C-99F5-4FEE-9CA9-1118982DD6F4}"/>
    <cellStyle name="Normal 21 3 3 4 2" xfId="39607" xr:uid="{14D0EA79-72A5-48F8-BB91-7BA8FB6BAB94}"/>
    <cellStyle name="Normal 21 3 3 5" xfId="26028" xr:uid="{D1DDE6D2-18F4-4B3E-B170-1B577310618C}"/>
    <cellStyle name="Normal 21 3 3 6" xfId="46396" xr:uid="{70C534E4-E381-4A5D-99DC-E3CCB525529F}"/>
    <cellStyle name="Normal 21 3 3_Exec Drivers" xfId="9486" xr:uid="{F66F7C6A-0DC3-4661-BCBD-4740A3E833FF}"/>
    <cellStyle name="Normal 21 3 4" xfId="4522" xr:uid="{8DAE0683-2220-4F5A-9219-C7B4E8CAB2BD}"/>
    <cellStyle name="Normal 21 3 4 2" xfId="7370" xr:uid="{0D3A2674-F92E-4DA7-9741-C3F0F76DAAA6}"/>
    <cellStyle name="Normal 21 3 4 2 2" xfId="16012" xr:uid="{18A92916-D2D1-4BD0-BE28-4A6D22000E14}"/>
    <cellStyle name="Normal 21 3 4 2 2 2" xfId="36380" xr:uid="{BA070F59-CA93-4124-A026-6B3B36D934B3}"/>
    <cellStyle name="Normal 21 3 4 2 3" xfId="22799" xr:uid="{50DACC94-0404-4A4D-938A-838D1F6FB428}"/>
    <cellStyle name="Normal 21 3 4 2 3 2" xfId="43167" xr:uid="{BF88CAA7-D2F2-4EBF-AB71-9742CF512168}"/>
    <cellStyle name="Normal 21 3 4 2 4" xfId="29588" xr:uid="{790E3E2C-990A-44D8-A1E5-FF4CC262BD14}"/>
    <cellStyle name="Normal 21 3 4 2 5" xfId="49956" xr:uid="{65E45D41-E97B-489B-888C-B5074AE3EFA0}"/>
    <cellStyle name="Normal 21 3 4 3" xfId="13164" xr:uid="{B2CF61F5-FA9C-4855-B1D5-0C80C6A3435A}"/>
    <cellStyle name="Normal 21 3 4 3 2" xfId="33532" xr:uid="{1EFBA9D7-D7D5-41BC-8588-865D95D1BB33}"/>
    <cellStyle name="Normal 21 3 4 4" xfId="19951" xr:uid="{1110B42F-B07F-45C8-8722-0E0CB486755F}"/>
    <cellStyle name="Normal 21 3 4 4 2" xfId="40319" xr:uid="{B1E5833B-25C2-48AA-AE9E-B38FC093E079}"/>
    <cellStyle name="Normal 21 3 4 5" xfId="26740" xr:uid="{276A3674-EB81-42BB-87F3-741C0A6D9223}"/>
    <cellStyle name="Normal 21 3 4 6" xfId="47108" xr:uid="{4696D3D5-E4EF-492D-8C29-8B7D16E2E52C}"/>
    <cellStyle name="Normal 21 3 5" xfId="3026" xr:uid="{DAA1FCD9-C669-444A-A0FC-B27A1B048B99}"/>
    <cellStyle name="Normal 21 3 5 2" xfId="5946" xr:uid="{7D8DD764-F8F9-435E-9924-EE7FF914BFF4}"/>
    <cellStyle name="Normal 21 3 5 2 2" xfId="14588" xr:uid="{93B0B2F2-542D-4369-BE4F-B756A4EBAD62}"/>
    <cellStyle name="Normal 21 3 5 2 2 2" xfId="34956" xr:uid="{A6E31159-7D2B-4A36-BD52-EFC3AD64DC90}"/>
    <cellStyle name="Normal 21 3 5 2 3" xfId="21375" xr:uid="{06036572-1823-413D-B4D1-3320C597AF55}"/>
    <cellStyle name="Normal 21 3 5 2 3 2" xfId="41743" xr:uid="{171ABB79-6FD2-4EE7-A775-A06DAE5015D3}"/>
    <cellStyle name="Normal 21 3 5 2 4" xfId="28164" xr:uid="{E61F31A2-2632-4C7D-B6A7-4A02CC902303}"/>
    <cellStyle name="Normal 21 3 5 2 5" xfId="48532" xr:uid="{D3AC6153-DB32-4947-8C6F-6C37A6CFEBF6}"/>
    <cellStyle name="Normal 21 3 5 3" xfId="11740" xr:uid="{773D55FC-71C4-4177-AC7F-8554AD13A7AE}"/>
    <cellStyle name="Normal 21 3 5 3 2" xfId="32108" xr:uid="{EBDE133C-D8D3-4378-A054-9901763A401F}"/>
    <cellStyle name="Normal 21 3 5 4" xfId="18527" xr:uid="{1BC5277A-8C57-45EF-82CA-14506AB33C67}"/>
    <cellStyle name="Normal 21 3 5 4 2" xfId="38895" xr:uid="{CCDBC34C-B006-4377-88CC-B1752FDC1EE6}"/>
    <cellStyle name="Normal 21 3 5 5" xfId="25316" xr:uid="{F1BD1059-E25C-41FA-BA5B-401D9E52C779}"/>
    <cellStyle name="Normal 21 3 5 6" xfId="45684" xr:uid="{C42B87F7-CE4C-40DE-942D-C43B152D8D30}"/>
    <cellStyle name="Normal 21 3 6" xfId="5234" xr:uid="{062C9ED2-CC48-466F-B335-DB004784E8EA}"/>
    <cellStyle name="Normal 21 3 6 2" xfId="13876" xr:uid="{7E52C23F-F954-497F-BA0B-D50ED83DCEEC}"/>
    <cellStyle name="Normal 21 3 6 2 2" xfId="34244" xr:uid="{A4106901-0CBD-4F28-AE33-20844DC0FF5D}"/>
    <cellStyle name="Normal 21 3 6 3" xfId="20663" xr:uid="{B7157D8C-0725-4905-A339-55E8310C9AA6}"/>
    <cellStyle name="Normal 21 3 6 3 2" xfId="41031" xr:uid="{25CEA2B1-BE96-4999-A452-DA634B0675CC}"/>
    <cellStyle name="Normal 21 3 6 4" xfId="27452" xr:uid="{86375D75-C3B7-4AD4-9B66-3A129C9F773A}"/>
    <cellStyle name="Normal 21 3 6 5" xfId="47820" xr:uid="{8160C703-A543-47FF-BCCA-DE6FB3AE0FFD}"/>
    <cellStyle name="Normal 21 3 7" xfId="2177" xr:uid="{8A57C45F-3910-4B8C-95B1-58EAE4592893}"/>
    <cellStyle name="Normal 21 3 7 2" xfId="11028" xr:uid="{23683FF7-3121-42F7-B782-F8BD69331809}"/>
    <cellStyle name="Normal 21 3 7 2 2" xfId="31396" xr:uid="{1C855C37-C4E2-4DD0-BF8F-091F4D8EC0E9}"/>
    <cellStyle name="Normal 21 3 7 3" xfId="17815" xr:uid="{B6DD9D7A-92F4-420B-8982-E66AE7CA0A35}"/>
    <cellStyle name="Normal 21 3 7 3 2" xfId="38183" xr:uid="{2C1B33FF-888B-43DA-B798-0F00983C2E85}"/>
    <cellStyle name="Normal 21 3 7 4" xfId="24604" xr:uid="{73626AB2-AC12-49C9-9073-678E56D6E9DC}"/>
    <cellStyle name="Normal 21 3 7 5" xfId="44972" xr:uid="{DA774BF1-B736-4216-B571-DE2162A0A5D9}"/>
    <cellStyle name="Normal 21 3 8" xfId="9974" xr:uid="{D857F018-2187-4032-AAE1-9C1530739103}"/>
    <cellStyle name="Normal 21 3 8 2" xfId="30342" xr:uid="{F50B44EA-9A45-40F8-A361-185ACA6B6211}"/>
    <cellStyle name="Normal 21 3 9" xfId="16762" xr:uid="{9E9ECC7A-BCE6-4084-812F-94DC4C3AD45F}"/>
    <cellStyle name="Normal 21 3 9 2" xfId="37130" xr:uid="{9AC56044-ADC9-4658-955A-7D9C7FDEA625}"/>
    <cellStyle name="Normal 21 3_Exec Drivers" xfId="9475" xr:uid="{EDB5E584-06C5-4C37-8C91-1769976B4428}"/>
    <cellStyle name="Normal 21 4" xfId="569" xr:uid="{332FB2CD-4DDB-4410-8059-7079568830B3}"/>
    <cellStyle name="Normal 21 5" xfId="1500" xr:uid="{574C4A5F-AAD0-4798-A6C1-B74A41703E45}"/>
    <cellStyle name="Normal 21 5 10" xfId="44360" xr:uid="{69F02641-3F2F-4D80-9625-2B2DEA596519}"/>
    <cellStyle name="Normal 21 5 2" xfId="4008" xr:uid="{F5D32C40-8B75-4726-A52F-A9DB6490BD21}"/>
    <cellStyle name="Normal 21 5 2 2" xfId="6874" xr:uid="{319C8721-ED6C-4C17-B875-36DC37F52B85}"/>
    <cellStyle name="Normal 21 5 2 2 2" xfId="15516" xr:uid="{5218732B-C727-40EC-8737-49F98B2C4BEA}"/>
    <cellStyle name="Normal 21 5 2 2 2 2" xfId="35884" xr:uid="{F5E23C4B-912E-44A3-BE7D-0CA9A061E795}"/>
    <cellStyle name="Normal 21 5 2 2 3" xfId="22303" xr:uid="{B56A9002-B3F6-4AFC-AB1C-53F82504C64E}"/>
    <cellStyle name="Normal 21 5 2 2 3 2" xfId="42671" xr:uid="{1954C5FB-0077-4986-A049-F19A4F810C77}"/>
    <cellStyle name="Normal 21 5 2 2 4" xfId="29092" xr:uid="{C76D5403-781A-483D-94BE-48B1F8EF6DBE}"/>
    <cellStyle name="Normal 21 5 2 2 5" xfId="49460" xr:uid="{A9408945-8EB7-47A8-861F-7FA6B503635B}"/>
    <cellStyle name="Normal 21 5 2 3" xfId="12668" xr:uid="{896A1CEA-890B-4C0F-98BA-7B2324B75430}"/>
    <cellStyle name="Normal 21 5 2 3 2" xfId="33036" xr:uid="{C9DAB26E-63BA-43A6-8B04-39094967F4DB}"/>
    <cellStyle name="Normal 21 5 2 4" xfId="19455" xr:uid="{9C298322-8E3D-44D2-8DBB-B4B3A446CF55}"/>
    <cellStyle name="Normal 21 5 2 4 2" xfId="39823" xr:uid="{7095379C-B32E-4F39-B04C-5B7C150184D6}"/>
    <cellStyle name="Normal 21 5 2 5" xfId="26244" xr:uid="{29C6516A-12C3-43CB-A26A-2721C5ED622C}"/>
    <cellStyle name="Normal 21 5 2 6" xfId="46612" xr:uid="{DB6D9703-61CD-4AA8-8BF1-4308AD0A3B4E}"/>
    <cellStyle name="Normal 21 5 2_Exec Drivers" xfId="9004" xr:uid="{99C41B66-61F8-4C75-81E0-49B70D0CB2AA}"/>
    <cellStyle name="Normal 21 5 3" xfId="4738" xr:uid="{CEB1E71A-1E60-450D-8B72-79C0250A083D}"/>
    <cellStyle name="Normal 21 5 3 2" xfId="7586" xr:uid="{92FE2998-E0C1-4334-8C79-817CF2CD5990}"/>
    <cellStyle name="Normal 21 5 3 2 2" xfId="16228" xr:uid="{20C4CB65-7146-4C1F-B9C9-25B495840BD7}"/>
    <cellStyle name="Normal 21 5 3 2 2 2" xfId="36596" xr:uid="{B78F9293-56C6-46B2-B7D5-AFC9B1B8105E}"/>
    <cellStyle name="Normal 21 5 3 2 3" xfId="23015" xr:uid="{10E19EDF-EE63-4AE5-AFFA-4B80222F2587}"/>
    <cellStyle name="Normal 21 5 3 2 3 2" xfId="43383" xr:uid="{6557EB65-83DE-4DF3-8A1B-8387A76FEA7C}"/>
    <cellStyle name="Normal 21 5 3 2 4" xfId="29804" xr:uid="{8C225D41-C031-4734-A84F-FEA0B26FFFF1}"/>
    <cellStyle name="Normal 21 5 3 2 5" xfId="50172" xr:uid="{0023430D-6FBB-4B57-86AE-8C93FB6C2A94}"/>
    <cellStyle name="Normal 21 5 3 3" xfId="13380" xr:uid="{404D8879-0669-4C3A-BC6D-9A7B99F214C3}"/>
    <cellStyle name="Normal 21 5 3 3 2" xfId="33748" xr:uid="{AFB21840-01FC-44E6-B95C-CB50E1DEDCEC}"/>
    <cellStyle name="Normal 21 5 3 4" xfId="20167" xr:uid="{8D0D7FFF-A606-489E-930F-B2379A08B8E9}"/>
    <cellStyle name="Normal 21 5 3 4 2" xfId="40535" xr:uid="{C72EC811-A980-4DE6-8E90-CA558B532123}"/>
    <cellStyle name="Normal 21 5 3 5" xfId="26956" xr:uid="{7DD140F5-561B-4556-8855-581662763DBF}"/>
    <cellStyle name="Normal 21 5 3 6" xfId="47324" xr:uid="{35CF41C5-3704-4FC1-81F3-03210ECF2F16}"/>
    <cellStyle name="Normal 21 5 4" xfId="3260" xr:uid="{846B5C2F-9D69-4CE7-9DB7-46F52CA5AC34}"/>
    <cellStyle name="Normal 21 5 4 2" xfId="6162" xr:uid="{281BEF6E-95BD-4AF8-913F-123DEB5FAC8F}"/>
    <cellStyle name="Normal 21 5 4 2 2" xfId="14804" xr:uid="{2B81FC38-EC0F-4745-AE4C-95D9FBE9BF2D}"/>
    <cellStyle name="Normal 21 5 4 2 2 2" xfId="35172" xr:uid="{60E38839-D2E9-4DBD-8F0D-7DBA18CC5415}"/>
    <cellStyle name="Normal 21 5 4 2 3" xfId="21591" xr:uid="{3BE6A56C-8A1A-45BC-AD53-F7E0586BAB5F}"/>
    <cellStyle name="Normal 21 5 4 2 3 2" xfId="41959" xr:uid="{152065F7-8858-4E33-9952-80A9A28252F2}"/>
    <cellStyle name="Normal 21 5 4 2 4" xfId="28380" xr:uid="{E74BC78B-857F-4610-8D0A-5E5AADECA3B3}"/>
    <cellStyle name="Normal 21 5 4 2 5" xfId="48748" xr:uid="{09DB79A5-C956-4B22-8017-E38DFDFE1B3E}"/>
    <cellStyle name="Normal 21 5 4 3" xfId="11956" xr:uid="{84CEAB2F-1DF9-4AC2-BD8A-E5D7D7E16604}"/>
    <cellStyle name="Normal 21 5 4 3 2" xfId="32324" xr:uid="{FF6C76AA-F9E7-47ED-9830-6D799D288101}"/>
    <cellStyle name="Normal 21 5 4 4" xfId="18743" xr:uid="{BE307E44-9A04-4484-B865-E56EC8D26BE7}"/>
    <cellStyle name="Normal 21 5 4 4 2" xfId="39111" xr:uid="{D397E544-2D6C-497C-9C42-3772A3A67CE7}"/>
    <cellStyle name="Normal 21 5 4 5" xfId="25532" xr:uid="{4A5279CD-1191-45EA-96AB-18546483C372}"/>
    <cellStyle name="Normal 21 5 4 6" xfId="45900" xr:uid="{A273B5E1-D1DB-4C16-A55F-3F3B5DD01F60}"/>
    <cellStyle name="Normal 21 5 5" xfId="5450" xr:uid="{DDB4EF30-EC9B-4061-AE2D-90E101AE47B1}"/>
    <cellStyle name="Normal 21 5 5 2" xfId="14092" xr:uid="{8E0BBA78-FA25-4E33-97DE-F6388344E923}"/>
    <cellStyle name="Normal 21 5 5 2 2" xfId="34460" xr:uid="{960033A1-EF4B-4663-8164-C083350DE2BD}"/>
    <cellStyle name="Normal 21 5 5 3" xfId="20879" xr:uid="{7F206ABC-E028-4019-866F-A37FB32BB686}"/>
    <cellStyle name="Normal 21 5 5 3 2" xfId="41247" xr:uid="{24C3339A-FDDA-403F-B915-6F61D9450C6D}"/>
    <cellStyle name="Normal 21 5 5 4" xfId="27668" xr:uid="{715A35F3-423B-4D4A-BEAE-AB39BA988F93}"/>
    <cellStyle name="Normal 21 5 5 5" xfId="48036" xr:uid="{EAFBE07E-CE50-48FC-B396-FB76E86A3EA5}"/>
    <cellStyle name="Normal 21 5 6" xfId="2511" xr:uid="{34B580DD-3AB8-4686-AD6A-82FDF368DAC2}"/>
    <cellStyle name="Normal 21 5 6 2" xfId="11244" xr:uid="{FD229929-2192-4C5D-9F8D-96FEEAF14237}"/>
    <cellStyle name="Normal 21 5 6 2 2" xfId="31612" xr:uid="{DC42B62E-D54A-4C7D-A138-750B9255DE43}"/>
    <cellStyle name="Normal 21 5 6 3" xfId="18031" xr:uid="{779B0DFB-D1A5-4634-80BC-74EEA05D42AD}"/>
    <cellStyle name="Normal 21 5 6 3 2" xfId="38399" xr:uid="{C7686EF9-4D94-4C1A-A2DE-8D5DB9BB287E}"/>
    <cellStyle name="Normal 21 5 6 4" xfId="24820" xr:uid="{6921C98C-F099-431B-ADC5-1665D1D5CA33}"/>
    <cellStyle name="Normal 21 5 6 5" xfId="45188" xr:uid="{E5E8C33E-E5B9-4B38-B853-0256F7A7321B}"/>
    <cellStyle name="Normal 21 5 7" xfId="10416" xr:uid="{70DD9010-370F-45C9-BDFF-13BF02839194}"/>
    <cellStyle name="Normal 21 5 7 2" xfId="30784" xr:uid="{7E5617D0-BA72-4AC4-B956-861FDD060CC4}"/>
    <cellStyle name="Normal 21 5 8" xfId="17203" xr:uid="{97664656-1816-46F2-A658-CC90C3D62DAB}"/>
    <cellStyle name="Normal 21 5 8 2" xfId="37571" xr:uid="{D66FC30A-C360-46E5-B155-C16FB08C4B58}"/>
    <cellStyle name="Normal 21 5 9" xfId="23992" xr:uid="{CCE08499-E4B0-4C15-AF92-10A9FA0B11FB}"/>
    <cellStyle name="Normal 21 5_Exec Drivers" xfId="9229" xr:uid="{43AA811D-F230-4BFA-9A3B-6A7DB039DD50}"/>
    <cellStyle name="Normal 21 6" xfId="3772" xr:uid="{2ABCB8F4-B187-4436-BC34-CAB442EFB268}"/>
    <cellStyle name="Normal 21 6 2" xfId="6656" xr:uid="{46184749-4371-46E7-8EE9-D368887B4FF2}"/>
    <cellStyle name="Normal 21 6 2 2" xfId="15298" xr:uid="{092D4869-DBB9-4CD4-9C86-9300CD6AA91E}"/>
    <cellStyle name="Normal 21 6 2 2 2" xfId="35666" xr:uid="{EA559646-87E0-4497-90E5-B8C7EE12CB90}"/>
    <cellStyle name="Normal 21 6 2 3" xfId="22085" xr:uid="{9A7A0730-2390-4C05-A825-D9B26FD59B86}"/>
    <cellStyle name="Normal 21 6 2 3 2" xfId="42453" xr:uid="{BEB115E6-D456-4CC3-96E4-4F966C5A731D}"/>
    <cellStyle name="Normal 21 6 2 4" xfId="28874" xr:uid="{CC096FD8-757D-4D39-9E7A-039D3473585E}"/>
    <cellStyle name="Normal 21 6 2 5" xfId="49242" xr:uid="{AE9FFA07-7B52-407D-BF29-D394F490224A}"/>
    <cellStyle name="Normal 21 6 3" xfId="12450" xr:uid="{DDEC3668-E72F-4D5C-AB9D-E8ABCF86EEE8}"/>
    <cellStyle name="Normal 21 6 3 2" xfId="32818" xr:uid="{72557707-0E1A-450C-8F24-3B6985CE0FE0}"/>
    <cellStyle name="Normal 21 6 4" xfId="19237" xr:uid="{DB9DFC43-9503-4AD0-AF65-DAAE2FE42CBE}"/>
    <cellStyle name="Normal 21 6 4 2" xfId="39605" xr:uid="{70093A7E-9234-4E8B-A4AB-8E4612A9EE2F}"/>
    <cellStyle name="Normal 21 6 5" xfId="26026" xr:uid="{C6C57935-21F7-496D-A544-AB94C9A47ADC}"/>
    <cellStyle name="Normal 21 6 6" xfId="46394" xr:uid="{09A8D820-BA01-47EC-A065-FAC44EC407ED}"/>
    <cellStyle name="Normal 21 6_Exec Drivers" xfId="8860" xr:uid="{AEADD029-C09C-4A72-8DA8-767E550CAD99}"/>
    <cellStyle name="Normal 21 7" xfId="4520" xr:uid="{2C530BBA-14F4-49F4-B972-AEAF196E7AA6}"/>
    <cellStyle name="Normal 21 7 2" xfId="7368" xr:uid="{FE650F01-C48C-4980-A133-5649048A3FE5}"/>
    <cellStyle name="Normal 21 7 2 2" xfId="16010" xr:uid="{306CE8CF-7134-4D98-B6AF-5C6C938BD533}"/>
    <cellStyle name="Normal 21 7 2 2 2" xfId="36378" xr:uid="{81169173-06BD-4063-BB16-E1BE5952112E}"/>
    <cellStyle name="Normal 21 7 2 3" xfId="22797" xr:uid="{6E2FB0C6-8F0A-4EAA-8746-92A383253346}"/>
    <cellStyle name="Normal 21 7 2 3 2" xfId="43165" xr:uid="{D389601D-50ED-43C0-BC2F-235B9A8F3DD2}"/>
    <cellStyle name="Normal 21 7 2 4" xfId="29586" xr:uid="{A9C6FA0B-F24E-4C82-B91C-5A19BFF01264}"/>
    <cellStyle name="Normal 21 7 2 5" xfId="49954" xr:uid="{99401C50-EC68-4CCC-99B2-63FC021682AC}"/>
    <cellStyle name="Normal 21 7 3" xfId="13162" xr:uid="{A7AAFC51-B64F-45E4-91F0-848CC1F6EAA9}"/>
    <cellStyle name="Normal 21 7 3 2" xfId="33530" xr:uid="{FF4C5D27-098A-4E15-BA03-AAE43166B4F7}"/>
    <cellStyle name="Normal 21 7 4" xfId="19949" xr:uid="{E337B682-7223-4DF2-B1F2-8E0FB05B13FC}"/>
    <cellStyle name="Normal 21 7 4 2" xfId="40317" xr:uid="{790066F4-28AD-474B-A655-3378BC513507}"/>
    <cellStyle name="Normal 21 7 5" xfId="26738" xr:uid="{B9AFAEFA-B7EF-4A93-9E37-68C71EDD6FE3}"/>
    <cellStyle name="Normal 21 7 6" xfId="47106" xr:uid="{CD9B12B2-09C5-4056-9765-BE986D88FCCF}"/>
    <cellStyle name="Normal 21 8" xfId="3024" xr:uid="{31FCB00A-736E-43FE-8F03-AFAA9173E118}"/>
    <cellStyle name="Normal 21 8 2" xfId="5944" xr:uid="{D22E4BAA-4FD4-4863-979F-FEF5C26A41A7}"/>
    <cellStyle name="Normal 21 8 2 2" xfId="14586" xr:uid="{59778F90-D60B-462D-9E1A-31E24FC07EF7}"/>
    <cellStyle name="Normal 21 8 2 2 2" xfId="34954" xr:uid="{52647A17-AC78-42E1-9995-4602AC42CAA3}"/>
    <cellStyle name="Normal 21 8 2 3" xfId="21373" xr:uid="{01F41970-769B-4DF4-B342-88905C73DB02}"/>
    <cellStyle name="Normal 21 8 2 3 2" xfId="41741" xr:uid="{E4DAC696-0B4E-4D96-A618-7F410B633D96}"/>
    <cellStyle name="Normal 21 8 2 4" xfId="28162" xr:uid="{B7414892-58F7-4B8A-8871-CF8E3F311A96}"/>
    <cellStyle name="Normal 21 8 2 5" xfId="48530" xr:uid="{36E75E35-3ECB-47D1-AC21-B487936F2B29}"/>
    <cellStyle name="Normal 21 8 3" xfId="11738" xr:uid="{33DF5EC5-C544-4FD4-816D-757CA7D692AD}"/>
    <cellStyle name="Normal 21 8 3 2" xfId="32106" xr:uid="{472DE9C4-4632-4620-86AE-AA13E2818F16}"/>
    <cellStyle name="Normal 21 8 4" xfId="18525" xr:uid="{EE3730A3-5CC2-483E-8FB5-03518BDFF969}"/>
    <cellStyle name="Normal 21 8 4 2" xfId="38893" xr:uid="{575A2A34-DC02-4989-8D8C-CDD30F8D3378}"/>
    <cellStyle name="Normal 21 8 5" xfId="25314" xr:uid="{58D432E3-B876-44CD-88FE-31BB30E16065}"/>
    <cellStyle name="Normal 21 8 6" xfId="45682" xr:uid="{DD93DD9A-3E26-4FEF-900B-850D0D0E10BE}"/>
    <cellStyle name="Normal 21 9" xfId="5232" xr:uid="{4270FCB6-025A-4C2C-AA79-DC798934BD87}"/>
    <cellStyle name="Normal 21 9 2" xfId="13874" xr:uid="{92E96991-260A-458D-8A46-2D31F8FD6B69}"/>
    <cellStyle name="Normal 21 9 2 2" xfId="34242" xr:uid="{8D1D0A9A-4689-4345-9C2F-123DAA2BE2C4}"/>
    <cellStyle name="Normal 21 9 3" xfId="20661" xr:uid="{E10478D3-AE1B-4A97-844D-F615A54E0851}"/>
    <cellStyle name="Normal 21 9 3 2" xfId="41029" xr:uid="{C413E580-BD5A-4827-872F-D66ABF378E66}"/>
    <cellStyle name="Normal 21 9 4" xfId="27450" xr:uid="{EED96AC8-C10F-4FD0-8C33-BC87053BC1B9}"/>
    <cellStyle name="Normal 21 9 5" xfId="47818" xr:uid="{EB48AF41-DC49-4220-9EB4-AD97CEECD2D4}"/>
    <cellStyle name="Normal 21_Exec Drivers" xfId="8691" xr:uid="{2F2EE9D5-3274-4FB8-8812-939670A946BF}"/>
    <cellStyle name="Normal 22" xfId="245" xr:uid="{772E5649-3E3D-423F-B6AB-8A6A3DA3D121}"/>
    <cellStyle name="Normal 22 10" xfId="2178" xr:uid="{AD95FBE3-A3C9-4E7A-A1A8-682B95339223}"/>
    <cellStyle name="Normal 22 10 2" xfId="11029" xr:uid="{9D061389-49A8-4521-A96D-D6AAC0B368DC}"/>
    <cellStyle name="Normal 22 10 2 2" xfId="31397" xr:uid="{2730246C-9C22-426B-980E-9FF88197F0EC}"/>
    <cellStyle name="Normal 22 10 3" xfId="17816" xr:uid="{DA9C44F0-C96A-49CD-993A-3A497A2896D3}"/>
    <cellStyle name="Normal 22 10 3 2" xfId="38184" xr:uid="{81CE8F68-18B2-442C-9022-B6EC757CC590}"/>
    <cellStyle name="Normal 22 10 4" xfId="24605" xr:uid="{CBE67025-C008-4181-9A84-F3B4C227472A}"/>
    <cellStyle name="Normal 22 10 5" xfId="44973" xr:uid="{4A379542-DC8A-41C2-A862-C82B36EF4E57}"/>
    <cellStyle name="Normal 22 11" xfId="9839" xr:uid="{3DC5A840-12B6-455B-A3FB-F72FB7309649}"/>
    <cellStyle name="Normal 22 11 2" xfId="30207" xr:uid="{0A55E0E8-5E73-4468-A177-225CA091FED8}"/>
    <cellStyle name="Normal 22 12" xfId="16627" xr:uid="{9D584B64-81FF-4FE2-99A2-04B564964A1F}"/>
    <cellStyle name="Normal 22 12 2" xfId="36995" xr:uid="{9B1D7596-2768-4395-8ABA-18CD3F0C4350}"/>
    <cellStyle name="Normal 22 13" xfId="23416" xr:uid="{C779262A-BC6B-4AF4-9B45-C1F3CCDDD538}"/>
    <cellStyle name="Normal 22 14" xfId="43784" xr:uid="{A6C9F9F4-59D5-48E7-AABD-9393B4261234}"/>
    <cellStyle name="Normal 22 2" xfId="519" xr:uid="{7C5C2EDD-80E7-44F7-90A6-B63012965E7D}"/>
    <cellStyle name="Normal 22 2 10" xfId="23568" xr:uid="{EEF79EB2-30BF-4FA4-B1AB-2B09680BF597}"/>
    <cellStyle name="Normal 22 2 11" xfId="43936" xr:uid="{0C4A11B4-1834-42A5-90D7-6D7C52B22164}"/>
    <cellStyle name="Normal 22 2 2" xfId="1658" xr:uid="{9A454439-A87E-4F8C-8A1E-46B5778AD1AB}"/>
    <cellStyle name="Normal 22 2 2 10" xfId="44518" xr:uid="{D8190B9D-BB76-4E15-AFEE-E9F9E2CA0FB0}"/>
    <cellStyle name="Normal 22 2 2 2" xfId="4193" xr:uid="{FC99BFCE-3109-464A-851B-CE8F91342D9C}"/>
    <cellStyle name="Normal 22 2 2 2 2" xfId="7041" xr:uid="{52DE953E-E1A6-47AD-BAD0-6C225892588B}"/>
    <cellStyle name="Normal 22 2 2 2 2 2" xfId="15683" xr:uid="{F9E74F9F-2C7A-40A2-86CC-E0456C1DD6E3}"/>
    <cellStyle name="Normal 22 2 2 2 2 2 2" xfId="36051" xr:uid="{2C6CBF2B-BC6B-407A-B4FD-B791AD6EE14A}"/>
    <cellStyle name="Normal 22 2 2 2 2 3" xfId="22470" xr:uid="{98EA5E07-A1E3-4A11-8F6D-BEEC9DB4C056}"/>
    <cellStyle name="Normal 22 2 2 2 2 3 2" xfId="42838" xr:uid="{3E359483-FFF3-4625-97BE-70884BDFCB5B}"/>
    <cellStyle name="Normal 22 2 2 2 2 4" xfId="29259" xr:uid="{24FF1D30-1007-4FAF-B9D5-C421290C0BDD}"/>
    <cellStyle name="Normal 22 2 2 2 2 5" xfId="49627" xr:uid="{7C278E72-7D04-4C57-9D4C-FD12A975FF96}"/>
    <cellStyle name="Normal 22 2 2 2 3" xfId="12835" xr:uid="{779026AB-C3CF-4383-89BF-DA00719BFD79}"/>
    <cellStyle name="Normal 22 2 2 2 3 2" xfId="33203" xr:uid="{5D6B33FB-B888-49CA-9A12-EA2DFB954F20}"/>
    <cellStyle name="Normal 22 2 2 2 4" xfId="19622" xr:uid="{51662B53-5C93-4DEC-BBD1-CC4561ED84B3}"/>
    <cellStyle name="Normal 22 2 2 2 4 2" xfId="39990" xr:uid="{268CC737-49BA-4B83-AE0A-0AB1B6F3821B}"/>
    <cellStyle name="Normal 22 2 2 2 5" xfId="26411" xr:uid="{0CC014B3-5E37-4638-B736-9942E9489F9F}"/>
    <cellStyle name="Normal 22 2 2 2 6" xfId="46779" xr:uid="{1255459F-63DB-4DE3-B779-F7CA9281DA41}"/>
    <cellStyle name="Normal 22 2 2 2_Exec Drivers" xfId="1869" xr:uid="{E530EB2F-8DE1-4F5F-AFE3-72E68DE51A6F}"/>
    <cellStyle name="Normal 22 2 2 3" xfId="4905" xr:uid="{6250F5D3-7121-4646-B721-9DBE4AC956F5}"/>
    <cellStyle name="Normal 22 2 2 3 2" xfId="7753" xr:uid="{8A76BC7B-25BC-4F45-9E52-271D31489E23}"/>
    <cellStyle name="Normal 22 2 2 3 2 2" xfId="16395" xr:uid="{45E3F884-DF72-4917-8D69-7E7AA9BE79D1}"/>
    <cellStyle name="Normal 22 2 2 3 2 2 2" xfId="36763" xr:uid="{36C12A6E-E425-4944-B316-7428AF38372B}"/>
    <cellStyle name="Normal 22 2 2 3 2 3" xfId="23182" xr:uid="{19E29480-BD82-447C-A96E-0B70640B3B58}"/>
    <cellStyle name="Normal 22 2 2 3 2 3 2" xfId="43550" xr:uid="{5629FCE7-E2AA-4F82-9786-F241AA9F2F7B}"/>
    <cellStyle name="Normal 22 2 2 3 2 4" xfId="29971" xr:uid="{A984E458-8289-4ABE-8EB3-F9B2661095A6}"/>
    <cellStyle name="Normal 22 2 2 3 2 5" xfId="50339" xr:uid="{5461EF13-A252-4EA6-813B-A330A6A450A8}"/>
    <cellStyle name="Normal 22 2 2 3 3" xfId="13547" xr:uid="{CE828CED-5A1B-4E43-B043-86DF09BA9265}"/>
    <cellStyle name="Normal 22 2 2 3 3 2" xfId="33915" xr:uid="{C11F2A72-0AA2-49C6-B6C8-C81969C21211}"/>
    <cellStyle name="Normal 22 2 2 3 4" xfId="20334" xr:uid="{C61E02DD-12BE-45A4-AC12-9BAFA19E898F}"/>
    <cellStyle name="Normal 22 2 2 3 4 2" xfId="40702" xr:uid="{303C3538-E7DB-4E83-AFDE-7707E8944AA0}"/>
    <cellStyle name="Normal 22 2 2 3 5" xfId="27123" xr:uid="{EC2563B3-D1F8-40B0-B3B8-CF940E360FB7}"/>
    <cellStyle name="Normal 22 2 2 3 6" xfId="47491" xr:uid="{38CAE3B8-5F2A-4252-B5DD-952BCAAB399B}"/>
    <cellStyle name="Normal 22 2 2 4" xfId="3445" xr:uid="{CBB653FC-D513-4C6B-B4BB-4B9E10A7AE0F}"/>
    <cellStyle name="Normal 22 2 2 4 2" xfId="6329" xr:uid="{04E32AC9-8B6F-4A34-9D54-905038DC82FC}"/>
    <cellStyle name="Normal 22 2 2 4 2 2" xfId="14971" xr:uid="{7F6660F2-6C15-4C12-8F31-80DD6F115F03}"/>
    <cellStyle name="Normal 22 2 2 4 2 2 2" xfId="35339" xr:uid="{C84D83BA-092E-476F-8818-323950E270A1}"/>
    <cellStyle name="Normal 22 2 2 4 2 3" xfId="21758" xr:uid="{EA5F5523-80E9-4DE4-8993-FF2F281D0B5D}"/>
    <cellStyle name="Normal 22 2 2 4 2 3 2" xfId="42126" xr:uid="{4E3750D6-8F77-4791-98AD-EE04EF168F25}"/>
    <cellStyle name="Normal 22 2 2 4 2 4" xfId="28547" xr:uid="{E548D5ED-D70D-4D26-9261-1006F4227F14}"/>
    <cellStyle name="Normal 22 2 2 4 2 5" xfId="48915" xr:uid="{F77BD032-B70A-4799-A591-FB87C8FA19BF}"/>
    <cellStyle name="Normal 22 2 2 4 3" xfId="12123" xr:uid="{56480384-2F09-4A59-AEAF-B2907FCF3912}"/>
    <cellStyle name="Normal 22 2 2 4 3 2" xfId="32491" xr:uid="{5C7F81AD-B36F-4F24-A3EC-9811D27B98E6}"/>
    <cellStyle name="Normal 22 2 2 4 4" xfId="18910" xr:uid="{7F7DDB42-C74A-404A-8182-CE6B108D4FC4}"/>
    <cellStyle name="Normal 22 2 2 4 4 2" xfId="39278" xr:uid="{F4CBC104-CFBB-476E-A721-0B12C4478B90}"/>
    <cellStyle name="Normal 22 2 2 4 5" xfId="25699" xr:uid="{F3D7C328-C84E-477D-8C3D-DD8685FCA629}"/>
    <cellStyle name="Normal 22 2 2 4 6" xfId="46067" xr:uid="{0A8E94E5-67E3-4499-AF19-97E1918EE1BE}"/>
    <cellStyle name="Normal 22 2 2 5" xfId="5617" xr:uid="{3AA7E455-6B24-492F-BCCD-219A63AE7669}"/>
    <cellStyle name="Normal 22 2 2 5 2" xfId="14259" xr:uid="{B2CC98B8-04E6-4285-95F0-ED095A039C22}"/>
    <cellStyle name="Normal 22 2 2 5 2 2" xfId="34627" xr:uid="{D490BB17-4CDC-4862-96F0-69B7219684C3}"/>
    <cellStyle name="Normal 22 2 2 5 3" xfId="21046" xr:uid="{69F8B8F8-B451-4DE4-B5AE-7B8C64352B3E}"/>
    <cellStyle name="Normal 22 2 2 5 3 2" xfId="41414" xr:uid="{5F8DD79C-C844-4051-9BE5-8CC016247201}"/>
    <cellStyle name="Normal 22 2 2 5 4" xfId="27835" xr:uid="{26CC5AEE-B917-4B86-AEAE-B16021B34DB8}"/>
    <cellStyle name="Normal 22 2 2 5 5" xfId="48203" xr:uid="{CFE05B1B-8050-448C-BC84-8832F7391D92}"/>
    <cellStyle name="Normal 22 2 2 6" xfId="2696" xr:uid="{C8E62A73-018D-4433-893E-47E403F45E4B}"/>
    <cellStyle name="Normal 22 2 2 6 2" xfId="11411" xr:uid="{3D759D48-727F-4DB3-961E-4B71F2C32646}"/>
    <cellStyle name="Normal 22 2 2 6 2 2" xfId="31779" xr:uid="{83B87220-6ADD-40EE-BD9B-70465366DF04}"/>
    <cellStyle name="Normal 22 2 2 6 3" xfId="18198" xr:uid="{746A6406-2146-444D-A9CB-119810F5D14C}"/>
    <cellStyle name="Normal 22 2 2 6 3 2" xfId="38566" xr:uid="{A94BA036-BFD1-4016-A1C7-465E0FA9F5F8}"/>
    <cellStyle name="Normal 22 2 2 6 4" xfId="24987" xr:uid="{56BCE7FA-7619-4014-A58B-C4976BA4F756}"/>
    <cellStyle name="Normal 22 2 2 6 5" xfId="45355" xr:uid="{DF98919B-6DB3-44E7-A2BF-82C716E60F18}"/>
    <cellStyle name="Normal 22 2 2 7" xfId="10574" xr:uid="{E08B0AE6-041C-4460-8943-03DB43872CD0}"/>
    <cellStyle name="Normal 22 2 2 7 2" xfId="30942" xr:uid="{76A90F0D-4566-445E-9ECA-943570642C19}"/>
    <cellStyle name="Normal 22 2 2 8" xfId="17361" xr:uid="{80CCE04C-4F0B-4669-92D4-E0000F87D8B9}"/>
    <cellStyle name="Normal 22 2 2 8 2" xfId="37729" xr:uid="{7C8FC0EE-8CFF-4CCA-BD26-62CBBC772971}"/>
    <cellStyle name="Normal 22 2 2 9" xfId="24150" xr:uid="{E8FB90DB-9042-49E2-9016-BA09169750C5}"/>
    <cellStyle name="Normal 22 2 2_Exec Drivers" xfId="9221" xr:uid="{98428744-28F2-4B66-86AC-6C183E740C24}"/>
    <cellStyle name="Normal 22 2 3" xfId="3776" xr:uid="{2E8D73D6-3C85-49A2-BEA0-67675FA88D2A}"/>
    <cellStyle name="Normal 22 2 3 2" xfId="6660" xr:uid="{6ABD923A-000F-49BE-BA2D-59AECFF95B6A}"/>
    <cellStyle name="Normal 22 2 3 2 2" xfId="15302" xr:uid="{98697373-7D7C-4298-941C-FA4C34099B9E}"/>
    <cellStyle name="Normal 22 2 3 2 2 2" xfId="35670" xr:uid="{85407F3D-63F8-49F3-A09C-FF37D6A4D7CA}"/>
    <cellStyle name="Normal 22 2 3 2 3" xfId="22089" xr:uid="{8C89D3CD-80A8-410E-80A9-4079AF2B17CD}"/>
    <cellStyle name="Normal 22 2 3 2 3 2" xfId="42457" xr:uid="{56EE2A41-B6EC-4648-B7E4-7EF4D87594F6}"/>
    <cellStyle name="Normal 22 2 3 2 4" xfId="28878" xr:uid="{F9DE4A71-99B0-4115-A530-6ADEF17B4603}"/>
    <cellStyle name="Normal 22 2 3 2 5" xfId="49246" xr:uid="{1284EB3F-6006-4268-A9A3-09596BD9FEF7}"/>
    <cellStyle name="Normal 22 2 3 3" xfId="12454" xr:uid="{F894CA40-9ACC-468E-BF64-E02836203C5D}"/>
    <cellStyle name="Normal 22 2 3 3 2" xfId="32822" xr:uid="{87497F1F-8F7E-4855-A92A-AFF4292764B2}"/>
    <cellStyle name="Normal 22 2 3 4" xfId="19241" xr:uid="{2FAD6524-04D0-477B-B3E9-C668A7C7CB89}"/>
    <cellStyle name="Normal 22 2 3 4 2" xfId="39609" xr:uid="{C4987D05-EACA-479C-B606-54255A180C26}"/>
    <cellStyle name="Normal 22 2 3 5" xfId="26030" xr:uid="{B8819968-3CD8-47A0-A17C-D8A8252ED0DE}"/>
    <cellStyle name="Normal 22 2 3 6" xfId="46398" xr:uid="{6EC9515B-291F-4485-98A3-C7A93EC0A7EC}"/>
    <cellStyle name="Normal 22 2 3_Exec Drivers" xfId="9201" xr:uid="{D8FF312D-31F2-4935-BB89-32B4F7F66B2A}"/>
    <cellStyle name="Normal 22 2 4" xfId="4524" xr:uid="{B2FB9B50-F3FA-43D3-8621-A34786D35452}"/>
    <cellStyle name="Normal 22 2 4 2" xfId="7372" xr:uid="{409A28D0-5916-45F5-AD4F-ED2CBD3A6B53}"/>
    <cellStyle name="Normal 22 2 4 2 2" xfId="16014" xr:uid="{8B155930-AD78-4C60-BAD9-B1738FFAC33D}"/>
    <cellStyle name="Normal 22 2 4 2 2 2" xfId="36382" xr:uid="{B2C4A006-0D2C-4670-AA7C-5BD60BE3C302}"/>
    <cellStyle name="Normal 22 2 4 2 3" xfId="22801" xr:uid="{02061346-8FAE-4868-9C8B-73F8CC76DA2D}"/>
    <cellStyle name="Normal 22 2 4 2 3 2" xfId="43169" xr:uid="{62F7B65E-0652-465D-AF6F-1061C3673F0C}"/>
    <cellStyle name="Normal 22 2 4 2 4" xfId="29590" xr:uid="{FFF434E4-B904-4438-B1F4-F05DFF80A301}"/>
    <cellStyle name="Normal 22 2 4 2 5" xfId="49958" xr:uid="{E18D74EA-1544-405E-BE79-795AD6E51661}"/>
    <cellStyle name="Normal 22 2 4 3" xfId="13166" xr:uid="{75BD5BF7-2F44-4739-96EF-C7BB625FFF6E}"/>
    <cellStyle name="Normal 22 2 4 3 2" xfId="33534" xr:uid="{3AB3FCB0-C0EC-4A0F-A765-FAA057F3E954}"/>
    <cellStyle name="Normal 22 2 4 4" xfId="19953" xr:uid="{FE4345E7-128B-4244-955D-19CAE13BD85C}"/>
    <cellStyle name="Normal 22 2 4 4 2" xfId="40321" xr:uid="{98560D5E-F1DE-43DC-86AC-60F04CC886F6}"/>
    <cellStyle name="Normal 22 2 4 5" xfId="26742" xr:uid="{7D5A55BE-8751-442B-BD40-A70B7E96AF01}"/>
    <cellStyle name="Normal 22 2 4 6" xfId="47110" xr:uid="{060B3AB5-91AC-4980-BB8C-3D5248E7A631}"/>
    <cellStyle name="Normal 22 2 5" xfId="3028" xr:uid="{2ABA9573-4D8C-4666-8ABA-8F4CF31FE002}"/>
    <cellStyle name="Normal 22 2 5 2" xfId="5948" xr:uid="{DDD2AD6F-1B15-4AFE-BC7D-5CAE6D03ED22}"/>
    <cellStyle name="Normal 22 2 5 2 2" xfId="14590" xr:uid="{B0CE9838-4811-410A-9E6D-3433A9E4658E}"/>
    <cellStyle name="Normal 22 2 5 2 2 2" xfId="34958" xr:uid="{FBEC108F-1E67-434E-9263-86B82225B2F4}"/>
    <cellStyle name="Normal 22 2 5 2 3" xfId="21377" xr:uid="{2E8851BF-64C6-486C-AC74-55AED9DDD375}"/>
    <cellStyle name="Normal 22 2 5 2 3 2" xfId="41745" xr:uid="{D18A770C-AC6F-4389-AB44-D8C4535DF803}"/>
    <cellStyle name="Normal 22 2 5 2 4" xfId="28166" xr:uid="{0DB1C488-0827-45FC-8C20-2334A4C22690}"/>
    <cellStyle name="Normal 22 2 5 2 5" xfId="48534" xr:uid="{D06CEDF8-2283-4D69-8D26-ACAD7C66C0B3}"/>
    <cellStyle name="Normal 22 2 5 3" xfId="11742" xr:uid="{88CB22C5-D727-423A-99D5-FA3E0008F89D}"/>
    <cellStyle name="Normal 22 2 5 3 2" xfId="32110" xr:uid="{2E7FCEDD-7154-4484-8CCE-12247C222653}"/>
    <cellStyle name="Normal 22 2 5 4" xfId="18529" xr:uid="{29AF878E-A2B6-4743-B2B6-5BE5FB774B33}"/>
    <cellStyle name="Normal 22 2 5 4 2" xfId="38897" xr:uid="{1230D284-B22D-41C7-ADA6-B3F977132FC3}"/>
    <cellStyle name="Normal 22 2 5 5" xfId="25318" xr:uid="{CD56EC6A-4FA1-4ECC-84C1-8DC5EA249EE3}"/>
    <cellStyle name="Normal 22 2 5 6" xfId="45686" xr:uid="{06BAAB75-88CC-46FB-B0FB-9FD724F4C097}"/>
    <cellStyle name="Normal 22 2 6" xfId="5236" xr:uid="{BCA4B6F6-4A1C-4C46-BCDB-22C2D799B0E2}"/>
    <cellStyle name="Normal 22 2 6 2" xfId="13878" xr:uid="{E0A0B92F-584E-46B0-84FD-3C7184CF41CF}"/>
    <cellStyle name="Normal 22 2 6 2 2" xfId="34246" xr:uid="{6F1C2024-F488-4AAF-917D-651D0114FD7D}"/>
    <cellStyle name="Normal 22 2 6 3" xfId="20665" xr:uid="{522AC511-9ED8-404B-AE13-344C5D99FA91}"/>
    <cellStyle name="Normal 22 2 6 3 2" xfId="41033" xr:uid="{B163FB7B-4311-4B81-A67E-0F89661D37A9}"/>
    <cellStyle name="Normal 22 2 6 4" xfId="27454" xr:uid="{1BC6B333-7BCC-41BC-A788-3E082C952724}"/>
    <cellStyle name="Normal 22 2 6 5" xfId="47822" xr:uid="{BFF99C80-292E-4A18-8764-DA445C95E5C5}"/>
    <cellStyle name="Normal 22 2 7" xfId="2179" xr:uid="{0ACD0EAD-9A70-4021-9C30-61796DDB9558}"/>
    <cellStyle name="Normal 22 2 7 2" xfId="11030" xr:uid="{26BA1C01-D261-4890-9B41-3E08B5588767}"/>
    <cellStyle name="Normal 22 2 7 2 2" xfId="31398" xr:uid="{7F7FA657-3746-4FBD-8A94-896EA237A2E4}"/>
    <cellStyle name="Normal 22 2 7 3" xfId="17817" xr:uid="{EAAE9D4A-85ED-4561-8E5D-229E09260033}"/>
    <cellStyle name="Normal 22 2 7 3 2" xfId="38185" xr:uid="{DDA22A1D-CE86-447B-A60A-DDACBB6575BE}"/>
    <cellStyle name="Normal 22 2 7 4" xfId="24606" xr:uid="{144F23CD-652A-4EA5-B358-F39064D6B413}"/>
    <cellStyle name="Normal 22 2 7 5" xfId="44974" xr:uid="{E52177DC-5207-4710-AB86-27A67D4038C6}"/>
    <cellStyle name="Normal 22 2 8" xfId="9991" xr:uid="{7E57E80E-ED90-4758-B77A-1656538076FA}"/>
    <cellStyle name="Normal 22 2 8 2" xfId="30359" xr:uid="{F0F9AE00-AAFB-4E34-B71B-A8C836015715}"/>
    <cellStyle name="Normal 22 2 9" xfId="16779" xr:uid="{F49ECD73-7A01-44A4-822E-EFE81F8BD3D0}"/>
    <cellStyle name="Normal 22 2 9 2" xfId="37147" xr:uid="{6A40A00A-CB1A-4E8A-90F9-971D6D27F029}"/>
    <cellStyle name="Normal 22 2_Exec Drivers" xfId="8626" xr:uid="{3B9B2F86-A9C6-46AF-BAA9-0BEEA1BD7B6C}"/>
    <cellStyle name="Normal 22 3" xfId="493" xr:uid="{9DB2E664-33C2-4809-BDAA-4FCE36E034CB}"/>
    <cellStyle name="Normal 22 3 10" xfId="23546" xr:uid="{360F7234-365D-49D1-BC52-057BC3C3540C}"/>
    <cellStyle name="Normal 22 3 11" xfId="43914" xr:uid="{659029F4-BE52-4B7F-843F-EA773205F626}"/>
    <cellStyle name="Normal 22 3 2" xfId="1636" xr:uid="{C54EF1B9-5DFC-49EA-BCEE-9E19FBDF439A}"/>
    <cellStyle name="Normal 22 3 2 10" xfId="44496" xr:uid="{EF7FD9BE-4472-4CAD-9170-90B93202EAA0}"/>
    <cellStyle name="Normal 22 3 2 2" xfId="4171" xr:uid="{7797949B-C0EC-46DB-BF90-4D8F11F9A77A}"/>
    <cellStyle name="Normal 22 3 2 2 2" xfId="7019" xr:uid="{296ADD9C-258F-4AFD-B3E8-6DB6117055D0}"/>
    <cellStyle name="Normal 22 3 2 2 2 2" xfId="15661" xr:uid="{FCB083A6-5692-41B0-A200-7286F4F0FD0A}"/>
    <cellStyle name="Normal 22 3 2 2 2 2 2" xfId="36029" xr:uid="{A32FC69B-8C69-48EB-A23A-BB4A25169236}"/>
    <cellStyle name="Normal 22 3 2 2 2 3" xfId="22448" xr:uid="{90B92C3C-804E-42E2-B052-5287FCE30EA7}"/>
    <cellStyle name="Normal 22 3 2 2 2 3 2" xfId="42816" xr:uid="{4CE5DFB3-070E-40B8-98AC-583D3B830B1D}"/>
    <cellStyle name="Normal 22 3 2 2 2 4" xfId="29237" xr:uid="{0D713648-2E92-499F-8B51-613C85D6C1A6}"/>
    <cellStyle name="Normal 22 3 2 2 2 5" xfId="49605" xr:uid="{FB1CD718-E56D-403E-BB97-E1FB1B6467D1}"/>
    <cellStyle name="Normal 22 3 2 2 3" xfId="12813" xr:uid="{8252F32C-54C5-479C-BA35-3FFBA9D5FA92}"/>
    <cellStyle name="Normal 22 3 2 2 3 2" xfId="33181" xr:uid="{CEBD4245-3AC0-4258-855D-E042243A8486}"/>
    <cellStyle name="Normal 22 3 2 2 4" xfId="19600" xr:uid="{5AD5334E-C0F7-4F9C-9EC3-840CF80D78FF}"/>
    <cellStyle name="Normal 22 3 2 2 4 2" xfId="39968" xr:uid="{1ED0271B-DDE2-489E-8148-1A3CC7EF2FA3}"/>
    <cellStyle name="Normal 22 3 2 2 5" xfId="26389" xr:uid="{454F61B0-1C23-44AA-A8A5-5F92B6BF91A6}"/>
    <cellStyle name="Normal 22 3 2 2 6" xfId="46757" xr:uid="{680CC67A-EFA0-4BBE-8324-C0CE321B7A58}"/>
    <cellStyle name="Normal 22 3 2 2_Exec Drivers" xfId="9409" xr:uid="{F10031F2-D7BD-482F-BF1A-FD50B95B35E1}"/>
    <cellStyle name="Normal 22 3 2 3" xfId="4883" xr:uid="{62DBC662-CB06-4723-990A-48853E4BE49C}"/>
    <cellStyle name="Normal 22 3 2 3 2" xfId="7731" xr:uid="{B804D2E1-3873-4E7D-A8B3-488A766F2D30}"/>
    <cellStyle name="Normal 22 3 2 3 2 2" xfId="16373" xr:uid="{76FC216A-3C55-4BDC-A1D0-44B9D3EFBE7A}"/>
    <cellStyle name="Normal 22 3 2 3 2 2 2" xfId="36741" xr:uid="{D7CC79E1-A269-498A-9BF4-633EB0C44B36}"/>
    <cellStyle name="Normal 22 3 2 3 2 3" xfId="23160" xr:uid="{9C7126BF-B783-497C-9537-EA4BAD294B38}"/>
    <cellStyle name="Normal 22 3 2 3 2 3 2" xfId="43528" xr:uid="{EF2D0E24-0B31-469C-8A80-5FEE9A08A84A}"/>
    <cellStyle name="Normal 22 3 2 3 2 4" xfId="29949" xr:uid="{C0979A5E-E0B6-473B-869F-2488653F3286}"/>
    <cellStyle name="Normal 22 3 2 3 2 5" xfId="50317" xr:uid="{C6BA0083-AEC9-4E42-80B3-AF6A573F810E}"/>
    <cellStyle name="Normal 22 3 2 3 3" xfId="13525" xr:uid="{4116E8BA-DF5E-4476-8128-9BF244DB2886}"/>
    <cellStyle name="Normal 22 3 2 3 3 2" xfId="33893" xr:uid="{D1040BB9-5E31-478B-A210-7DE7AFE80E38}"/>
    <cellStyle name="Normal 22 3 2 3 4" xfId="20312" xr:uid="{56845E19-EA68-40C6-A47F-049139BBD802}"/>
    <cellStyle name="Normal 22 3 2 3 4 2" xfId="40680" xr:uid="{61DF1D09-176D-4108-8FDA-D88908D3C05D}"/>
    <cellStyle name="Normal 22 3 2 3 5" xfId="27101" xr:uid="{B0CA8F5D-4C4B-451F-81D5-8996A8272491}"/>
    <cellStyle name="Normal 22 3 2 3 6" xfId="47469" xr:uid="{E67BC0EF-F31F-4C32-8477-5B5D3922F6CE}"/>
    <cellStyle name="Normal 22 3 2 4" xfId="3423" xr:uid="{83E51ED1-69DA-46DE-93B0-CE31BBFE54E2}"/>
    <cellStyle name="Normal 22 3 2 4 2" xfId="6307" xr:uid="{3C730AAB-9517-4F3A-BB18-9BA1A7D91D25}"/>
    <cellStyle name="Normal 22 3 2 4 2 2" xfId="14949" xr:uid="{8E159AE8-08F2-48BF-9E9E-6F105677EF60}"/>
    <cellStyle name="Normal 22 3 2 4 2 2 2" xfId="35317" xr:uid="{9CCAE442-3164-417A-8198-2629E1ADF2AF}"/>
    <cellStyle name="Normal 22 3 2 4 2 3" xfId="21736" xr:uid="{66D1E8D9-ED21-4675-A186-A845037C0A9D}"/>
    <cellStyle name="Normal 22 3 2 4 2 3 2" xfId="42104" xr:uid="{3DBA128B-F675-405D-B79B-3400B42DFAB4}"/>
    <cellStyle name="Normal 22 3 2 4 2 4" xfId="28525" xr:uid="{7BDCC9DB-02E9-4977-BADD-27DAE6D4A4BF}"/>
    <cellStyle name="Normal 22 3 2 4 2 5" xfId="48893" xr:uid="{464AE92B-D1E5-48C9-A9FF-744D9C5B2E5D}"/>
    <cellStyle name="Normal 22 3 2 4 3" xfId="12101" xr:uid="{C741A8B2-5AF0-4CD0-BDE0-BAF19EA3A44E}"/>
    <cellStyle name="Normal 22 3 2 4 3 2" xfId="32469" xr:uid="{42EDE05A-D119-4953-B418-636253D88BC4}"/>
    <cellStyle name="Normal 22 3 2 4 4" xfId="18888" xr:uid="{015EFD51-1BCE-4F93-8132-C7F72C3BE8E8}"/>
    <cellStyle name="Normal 22 3 2 4 4 2" xfId="39256" xr:uid="{AE691396-6ED2-48DB-ADDD-226F0477A832}"/>
    <cellStyle name="Normal 22 3 2 4 5" xfId="25677" xr:uid="{C88EA674-1ABF-4D89-A19D-92383745A610}"/>
    <cellStyle name="Normal 22 3 2 4 6" xfId="46045" xr:uid="{7CAE6A75-6F9A-461C-AB8E-676E9B886424}"/>
    <cellStyle name="Normal 22 3 2 5" xfId="5595" xr:uid="{603C45B2-9940-43A0-BF35-C44EAE8D6875}"/>
    <cellStyle name="Normal 22 3 2 5 2" xfId="14237" xr:uid="{29F0E7E4-0895-4B25-A23E-16392CFDAEC0}"/>
    <cellStyle name="Normal 22 3 2 5 2 2" xfId="34605" xr:uid="{36BB30CE-A84F-43E0-85A8-AC162C08D6E8}"/>
    <cellStyle name="Normal 22 3 2 5 3" xfId="21024" xr:uid="{F0DE7247-2938-4909-A288-8362D38A25E2}"/>
    <cellStyle name="Normal 22 3 2 5 3 2" xfId="41392" xr:uid="{F95A7D8A-7A6F-44F9-9437-D7ACAF46A66F}"/>
    <cellStyle name="Normal 22 3 2 5 4" xfId="27813" xr:uid="{CA392FA8-288C-4D0E-BAD0-5FF2F9713F76}"/>
    <cellStyle name="Normal 22 3 2 5 5" xfId="48181" xr:uid="{C4CF7C52-0330-4C62-BE25-41D32415348F}"/>
    <cellStyle name="Normal 22 3 2 6" xfId="2674" xr:uid="{23881FD5-049B-4E3F-9B58-DCD78A1480A2}"/>
    <cellStyle name="Normal 22 3 2 6 2" xfId="11389" xr:uid="{CD4770DB-CC69-4444-AB71-CCA96BD7AB94}"/>
    <cellStyle name="Normal 22 3 2 6 2 2" xfId="31757" xr:uid="{77362355-635F-4502-BAD2-08BF60768AE7}"/>
    <cellStyle name="Normal 22 3 2 6 3" xfId="18176" xr:uid="{715D2760-9F4B-424D-AFFD-53421FFA2CCF}"/>
    <cellStyle name="Normal 22 3 2 6 3 2" xfId="38544" xr:uid="{6A9CDEF7-D631-4F2E-8B6D-9001B323DC2F}"/>
    <cellStyle name="Normal 22 3 2 6 4" xfId="24965" xr:uid="{807A1B93-2DB7-460C-BEC3-2691C7E3E796}"/>
    <cellStyle name="Normal 22 3 2 6 5" xfId="45333" xr:uid="{5839E6B2-648B-4C5F-B8ED-AE8DA05677DC}"/>
    <cellStyle name="Normal 22 3 2 7" xfId="10552" xr:uid="{9C7B43BE-1135-4BFF-9EE7-5FBBA383DD17}"/>
    <cellStyle name="Normal 22 3 2 7 2" xfId="30920" xr:uid="{711BDE90-975B-43EC-AB1B-0D8D17EFD12E}"/>
    <cellStyle name="Normal 22 3 2 8" xfId="17339" xr:uid="{11C2B766-CC40-467C-8DA6-7E825AD36AAE}"/>
    <cellStyle name="Normal 22 3 2 8 2" xfId="37707" xr:uid="{98608763-CCB7-4C91-B3F2-242802B1974D}"/>
    <cellStyle name="Normal 22 3 2 9" xfId="24128" xr:uid="{5AE7D6E7-7CC0-40A9-94A4-3707A1E08632}"/>
    <cellStyle name="Normal 22 3 2_Exec Drivers" xfId="8698" xr:uid="{76E174E7-56FB-49A2-A7E2-FB90C85AFE58}"/>
    <cellStyle name="Normal 22 3 3" xfId="3777" xr:uid="{D991A712-7E8F-499B-A709-D7E517B6C144}"/>
    <cellStyle name="Normal 22 3 3 2" xfId="6661" xr:uid="{7C07B0FC-8BDA-4380-BFFD-97F488D553F8}"/>
    <cellStyle name="Normal 22 3 3 2 2" xfId="15303" xr:uid="{4EBF954D-AFE9-47C2-9D90-64CBED70052F}"/>
    <cellStyle name="Normal 22 3 3 2 2 2" xfId="35671" xr:uid="{4B07C5BA-D697-4AF8-896E-6546D5360CB5}"/>
    <cellStyle name="Normal 22 3 3 2 3" xfId="22090" xr:uid="{8D768731-D0A5-483B-8981-71150AA19012}"/>
    <cellStyle name="Normal 22 3 3 2 3 2" xfId="42458" xr:uid="{327E6468-AC65-4ADD-8C1A-4C57F0636351}"/>
    <cellStyle name="Normal 22 3 3 2 4" xfId="28879" xr:uid="{D442C8DC-1C3B-4410-BBB5-7EA708C51DD1}"/>
    <cellStyle name="Normal 22 3 3 2 5" xfId="49247" xr:uid="{4CEA54B8-D5A3-4004-BA16-594F403A93FB}"/>
    <cellStyle name="Normal 22 3 3 3" xfId="12455" xr:uid="{AEF9A3B2-9813-4811-91D5-CE5E7CFF3B17}"/>
    <cellStyle name="Normal 22 3 3 3 2" xfId="32823" xr:uid="{E14C8D0B-7F01-4644-820F-DEA8BB08E2F2}"/>
    <cellStyle name="Normal 22 3 3 4" xfId="19242" xr:uid="{26E5D14E-46F7-432B-918B-5DC135E3D157}"/>
    <cellStyle name="Normal 22 3 3 4 2" xfId="39610" xr:uid="{C20246D1-A366-4F15-8506-A7FF99CD2EF1}"/>
    <cellStyle name="Normal 22 3 3 5" xfId="26031" xr:uid="{1A0D0F11-DD83-4D1E-9E01-E93C99AC3A95}"/>
    <cellStyle name="Normal 22 3 3 6" xfId="46399" xr:uid="{4F5A2682-5A7E-4AEC-A163-DBF17344260D}"/>
    <cellStyle name="Normal 22 3 3_Exec Drivers" xfId="8124" xr:uid="{0B006B13-EB82-4B13-820F-B45EA750DD67}"/>
    <cellStyle name="Normal 22 3 4" xfId="4525" xr:uid="{FF5793E2-9567-489E-9EC7-EE1A5863D0D0}"/>
    <cellStyle name="Normal 22 3 4 2" xfId="7373" xr:uid="{E324DBB2-E984-4D12-A336-C90A0C9DA2F9}"/>
    <cellStyle name="Normal 22 3 4 2 2" xfId="16015" xr:uid="{6D0D84D0-D122-4FDE-BB3C-11DD45523951}"/>
    <cellStyle name="Normal 22 3 4 2 2 2" xfId="36383" xr:uid="{7E328E18-AA5F-4647-8F0A-7BF7E9FC16FD}"/>
    <cellStyle name="Normal 22 3 4 2 3" xfId="22802" xr:uid="{B96CD375-86D4-452E-B8F9-414676FBF7DF}"/>
    <cellStyle name="Normal 22 3 4 2 3 2" xfId="43170" xr:uid="{258128C9-E36E-4DCC-8E4B-58A8EA0CEEFA}"/>
    <cellStyle name="Normal 22 3 4 2 4" xfId="29591" xr:uid="{9E902768-DD7E-45B3-A6A1-FF76155A7BF6}"/>
    <cellStyle name="Normal 22 3 4 2 5" xfId="49959" xr:uid="{3342CB2B-1790-4C68-A8A6-3353A7B732C3}"/>
    <cellStyle name="Normal 22 3 4 3" xfId="13167" xr:uid="{4ED02BBC-D010-4D3C-B3DC-503148CF330B}"/>
    <cellStyle name="Normal 22 3 4 3 2" xfId="33535" xr:uid="{8FD5BDE2-F9BA-40F0-A4BF-2AA96A2EDD5D}"/>
    <cellStyle name="Normal 22 3 4 4" xfId="19954" xr:uid="{A2BB3AE6-3073-4F58-8BD3-59EE66A1D955}"/>
    <cellStyle name="Normal 22 3 4 4 2" xfId="40322" xr:uid="{C5F5B6D8-67F8-45B4-8F13-EB08286F160D}"/>
    <cellStyle name="Normal 22 3 4 5" xfId="26743" xr:uid="{1B0CE02F-B744-4561-90BE-80F13423CAB3}"/>
    <cellStyle name="Normal 22 3 4 6" xfId="47111" xr:uid="{AB7CB8BB-9F26-4EA8-8782-3AD1747822CB}"/>
    <cellStyle name="Normal 22 3 5" xfId="3029" xr:uid="{A53D172A-F698-4879-ACF7-E10514D41E30}"/>
    <cellStyle name="Normal 22 3 5 2" xfId="5949" xr:uid="{D865966C-360B-4211-AECE-CB4F647DB22B}"/>
    <cellStyle name="Normal 22 3 5 2 2" xfId="14591" xr:uid="{C16090B1-C72E-4FEA-8750-F69DDD22F471}"/>
    <cellStyle name="Normal 22 3 5 2 2 2" xfId="34959" xr:uid="{F9BC5D01-02B9-446C-B597-3C5C07FB239E}"/>
    <cellStyle name="Normal 22 3 5 2 3" xfId="21378" xr:uid="{40576D09-5C41-43D7-8F93-EE5953A8E7C5}"/>
    <cellStyle name="Normal 22 3 5 2 3 2" xfId="41746" xr:uid="{1CCA570A-7916-497E-B1CF-D25BD0C15CB6}"/>
    <cellStyle name="Normal 22 3 5 2 4" xfId="28167" xr:uid="{C2BD7153-BBCD-4AC6-A919-293E6F925599}"/>
    <cellStyle name="Normal 22 3 5 2 5" xfId="48535" xr:uid="{044CAEB0-8902-41DD-8A8D-AD1882175A02}"/>
    <cellStyle name="Normal 22 3 5 3" xfId="11743" xr:uid="{006E80D1-301D-488A-A639-D8AD7125C59B}"/>
    <cellStyle name="Normal 22 3 5 3 2" xfId="32111" xr:uid="{5AF56EF5-5DC4-4FA1-A3FA-4705ADBB3C21}"/>
    <cellStyle name="Normal 22 3 5 4" xfId="18530" xr:uid="{333BA318-6526-4D61-9CF1-B0C9C9E4C2CF}"/>
    <cellStyle name="Normal 22 3 5 4 2" xfId="38898" xr:uid="{19B4AAFD-0989-4EFB-9152-89BB41838500}"/>
    <cellStyle name="Normal 22 3 5 5" xfId="25319" xr:uid="{2375A9F4-DD52-4AB7-93D3-1CDB9CE47331}"/>
    <cellStyle name="Normal 22 3 5 6" xfId="45687" xr:uid="{EF0FE157-D923-4C6D-ACDB-8284800FB2D5}"/>
    <cellStyle name="Normal 22 3 6" xfId="5237" xr:uid="{DE31D3A0-0027-4D72-894C-117CBCF8A529}"/>
    <cellStyle name="Normal 22 3 6 2" xfId="13879" xr:uid="{52348FFB-CFB3-4123-B5DC-7BC03EBF48B5}"/>
    <cellStyle name="Normal 22 3 6 2 2" xfId="34247" xr:uid="{B04F88D5-B9E5-4C96-A075-BCF012EBEFD9}"/>
    <cellStyle name="Normal 22 3 6 3" xfId="20666" xr:uid="{44376EE1-7B9F-4B80-9730-67DDBE39A811}"/>
    <cellStyle name="Normal 22 3 6 3 2" xfId="41034" xr:uid="{9799E47F-DA03-4606-86DD-A1B2AF2AA7F3}"/>
    <cellStyle name="Normal 22 3 6 4" xfId="27455" xr:uid="{E301C37F-E000-4A33-BC00-C71D62A72BB6}"/>
    <cellStyle name="Normal 22 3 6 5" xfId="47823" xr:uid="{35817A82-10A0-4D8C-8D62-A695D6684996}"/>
    <cellStyle name="Normal 22 3 7" xfId="2180" xr:uid="{4737B823-4F1E-46DE-9D68-89F6AD1469BD}"/>
    <cellStyle name="Normal 22 3 7 2" xfId="11031" xr:uid="{6EA4D09E-1AE9-4CFF-8767-6B1010ACDCBA}"/>
    <cellStyle name="Normal 22 3 7 2 2" xfId="31399" xr:uid="{550F26AB-BEC2-41BD-ADE5-42CAE962BC07}"/>
    <cellStyle name="Normal 22 3 7 3" xfId="17818" xr:uid="{ADB1EFC3-DB7E-45DF-AD95-EF613042C731}"/>
    <cellStyle name="Normal 22 3 7 3 2" xfId="38186" xr:uid="{6B17A7D5-1C6C-4D6B-BFB4-A6FCD49A64DB}"/>
    <cellStyle name="Normal 22 3 7 4" xfId="24607" xr:uid="{E1B55FCA-3133-46AA-A3EE-D486C8F95B4A}"/>
    <cellStyle name="Normal 22 3 7 5" xfId="44975" xr:uid="{7C89119E-B06C-4D7B-99BB-C5F4864A5DA0}"/>
    <cellStyle name="Normal 22 3 8" xfId="9969" xr:uid="{343F746B-120A-40BB-BC40-EB832BB67339}"/>
    <cellStyle name="Normal 22 3 8 2" xfId="30337" xr:uid="{22C2984B-75E3-41C9-8465-4BB04A42955A}"/>
    <cellStyle name="Normal 22 3 9" xfId="16757" xr:uid="{A4FF7992-20FD-4D2C-945B-51F56B3FFDA1}"/>
    <cellStyle name="Normal 22 3 9 2" xfId="37125" xr:uid="{ABD6E0A8-E9C4-46CD-BDBF-83F07E9E6096}"/>
    <cellStyle name="Normal 22 3_Exec Drivers" xfId="8460" xr:uid="{82F4CC0C-D738-4EDE-BBF1-56F534CBDD78}"/>
    <cellStyle name="Normal 22 4" xfId="678" xr:uid="{E57FE5A9-818B-4989-A8FA-E52067E6AE5A}"/>
    <cellStyle name="Normal 22 4 10" xfId="44014" xr:uid="{358C6412-54F2-484B-916D-340C562D1B4B}"/>
    <cellStyle name="Normal 22 4 2" xfId="1701" xr:uid="{791D7AE3-2B47-46A5-B4A3-0D709DD3B4A7}"/>
    <cellStyle name="Normal 22 4 2 2" xfId="6867" xr:uid="{0938283A-543E-410D-8CA1-DB2CBB837361}"/>
    <cellStyle name="Normal 22 4 2 2 2" xfId="15509" xr:uid="{4AAA9DEF-9114-4203-BBD6-3B17AECB61FB}"/>
    <cellStyle name="Normal 22 4 2 2 2 2" xfId="35877" xr:uid="{18CAF955-065C-4CD2-A41F-41EDF64F6C91}"/>
    <cellStyle name="Normal 22 4 2 2 3" xfId="22296" xr:uid="{74422CB3-156D-446A-A23C-FBEED9B23E25}"/>
    <cellStyle name="Normal 22 4 2 2 3 2" xfId="42664" xr:uid="{37306E9F-78DC-419F-A9E4-8C24D86B0BB8}"/>
    <cellStyle name="Normal 22 4 2 2 4" xfId="29085" xr:uid="{A16D8367-F9E9-4653-AC24-FF70235A7332}"/>
    <cellStyle name="Normal 22 4 2 2 5" xfId="49453" xr:uid="{C17B10DD-EC3C-4DB0-814C-867BD7B3065E}"/>
    <cellStyle name="Normal 22 4 2 3" xfId="4001" xr:uid="{853CBF03-1090-4D77-A52C-952154DBB8A7}"/>
    <cellStyle name="Normal 22 4 2 3 2" xfId="12661" xr:uid="{A7320199-C504-49AF-A581-5F0DD306B176}"/>
    <cellStyle name="Normal 22 4 2 3 2 2" xfId="33029" xr:uid="{0C8450E7-C423-4C51-93E8-C761B3E440BD}"/>
    <cellStyle name="Normal 22 4 2 3 3" xfId="19448" xr:uid="{87C8DC5F-6237-4BD8-8158-826B1A9778B5}"/>
    <cellStyle name="Normal 22 4 2 3 3 2" xfId="39816" xr:uid="{D3DCE739-47B8-4964-9A17-399107C1E92B}"/>
    <cellStyle name="Normal 22 4 2 3 4" xfId="26237" xr:uid="{68B65CEB-4226-4DB0-B59F-D146C1256CA6}"/>
    <cellStyle name="Normal 22 4 2 3 5" xfId="46605" xr:uid="{7B0389EE-DC4C-42DB-86D9-02C6730821C3}"/>
    <cellStyle name="Normal 22 4 2 4" xfId="10611" xr:uid="{D39D7813-1796-4428-87BE-0A1ED4A6C857}"/>
    <cellStyle name="Normal 22 4 2 4 2" xfId="30979" xr:uid="{D4138552-012F-46B2-ABD7-EF2D02F905E2}"/>
    <cellStyle name="Normal 22 4 2 5" xfId="17398" xr:uid="{9E9C2695-0C84-441A-82AC-1A168AA6D463}"/>
    <cellStyle name="Normal 22 4 2 5 2" xfId="37766" xr:uid="{59D3CBEA-8B98-4881-9EE2-A6C3012A8724}"/>
    <cellStyle name="Normal 22 4 2 6" xfId="24187" xr:uid="{4B9290A7-808C-45BE-ACF9-94580943D1C8}"/>
    <cellStyle name="Normal 22 4 2 7" xfId="44555" xr:uid="{03F8DCB7-3F63-4105-B3AA-E814D8FD0C08}"/>
    <cellStyle name="Normal 22 4 2_Exec Drivers" xfId="8597" xr:uid="{C9C17827-878D-43B4-B202-D17274DFBF42}"/>
    <cellStyle name="Normal 22 4 3" xfId="4731" xr:uid="{2EB08A13-1205-4F0C-B366-1AD546E65A16}"/>
    <cellStyle name="Normal 22 4 3 2" xfId="7579" xr:uid="{34408DA2-7ADE-47BE-B148-86DEE96FA881}"/>
    <cellStyle name="Normal 22 4 3 2 2" xfId="16221" xr:uid="{7DAC7846-D975-4ED1-83D1-614B231D9FA2}"/>
    <cellStyle name="Normal 22 4 3 2 2 2" xfId="36589" xr:uid="{AA45AD01-AD5F-43B8-87D6-8AEAD6E7CED0}"/>
    <cellStyle name="Normal 22 4 3 2 3" xfId="23008" xr:uid="{4399A55E-1E85-4D84-8526-F41F44EF66D5}"/>
    <cellStyle name="Normal 22 4 3 2 3 2" xfId="43376" xr:uid="{270BE054-4E1F-437C-9253-038A38300E73}"/>
    <cellStyle name="Normal 22 4 3 2 4" xfId="29797" xr:uid="{252F9FFA-6F0F-4A99-A36D-2004941482E5}"/>
    <cellStyle name="Normal 22 4 3 2 5" xfId="50165" xr:uid="{33041C7E-1F04-47A6-9E24-F3BAFC2AAC65}"/>
    <cellStyle name="Normal 22 4 3 3" xfId="13373" xr:uid="{7FD08768-13F0-4F89-B098-5F129B781C33}"/>
    <cellStyle name="Normal 22 4 3 3 2" xfId="33741" xr:uid="{E694B347-22E3-4599-9D08-84567A01BE70}"/>
    <cellStyle name="Normal 22 4 3 4" xfId="20160" xr:uid="{7193229E-56AC-499F-A8FE-097370BA93D9}"/>
    <cellStyle name="Normal 22 4 3 4 2" xfId="40528" xr:uid="{386AE2A7-38AB-4A5D-98A5-44E0031D1727}"/>
    <cellStyle name="Normal 22 4 3 5" xfId="26949" xr:uid="{07F5DF23-976A-49B6-AD0A-F1D2BDC707B9}"/>
    <cellStyle name="Normal 22 4 3 6" xfId="47317" xr:uid="{F02B57E3-BBE6-4114-BB91-80E3977FDAE6}"/>
    <cellStyle name="Normal 22 4 3_Exec Drivers" xfId="9412" xr:uid="{904F3F9C-5E29-4DE6-A7AE-49DEF8B01ECF}"/>
    <cellStyle name="Normal 22 4 4" xfId="3253" xr:uid="{25DA043A-1870-4390-B646-1AFBB6D61114}"/>
    <cellStyle name="Normal 22 4 4 2" xfId="6155" xr:uid="{89FF6358-C60C-4C39-91A3-3DE786BDD196}"/>
    <cellStyle name="Normal 22 4 4 2 2" xfId="14797" xr:uid="{7B5F7CF0-267B-41B4-96F6-657016C2992B}"/>
    <cellStyle name="Normal 22 4 4 2 2 2" xfId="35165" xr:uid="{E89C8D53-F1F0-4077-AED8-376DF6F028D1}"/>
    <cellStyle name="Normal 22 4 4 2 3" xfId="21584" xr:uid="{86743FDF-0D91-4F79-AA8C-37DBCF583D02}"/>
    <cellStyle name="Normal 22 4 4 2 3 2" xfId="41952" xr:uid="{B444691C-C2F9-4CF4-A1B8-C4222EEDE580}"/>
    <cellStyle name="Normal 22 4 4 2 4" xfId="28373" xr:uid="{4215CA14-9690-4B5A-9659-A784E410E352}"/>
    <cellStyle name="Normal 22 4 4 2 5" xfId="48741" xr:uid="{97EDAC93-AB50-40E8-8BC8-32685B6BF9A9}"/>
    <cellStyle name="Normal 22 4 4 3" xfId="11949" xr:uid="{4655F865-1432-4868-ABD6-966EE6501758}"/>
    <cellStyle name="Normal 22 4 4 3 2" xfId="32317" xr:uid="{02142C4C-7C02-450F-B127-F0A60342B677}"/>
    <cellStyle name="Normal 22 4 4 4" xfId="18736" xr:uid="{8F78FE09-05BC-4271-AFB9-BE26BA3C2F97}"/>
    <cellStyle name="Normal 22 4 4 4 2" xfId="39104" xr:uid="{53BA6240-A462-4713-A5A7-C33B8DFA0876}"/>
    <cellStyle name="Normal 22 4 4 5" xfId="25525" xr:uid="{8795C5ED-43FA-4208-BE97-9A8F49EC9B6C}"/>
    <cellStyle name="Normal 22 4 4 6" xfId="45893" xr:uid="{E94A70DF-4CB6-4FF4-829D-E6DC8BF15235}"/>
    <cellStyle name="Normal 22 4 5" xfId="5443" xr:uid="{90242FE0-50B0-4317-8B9C-6BCAA5712C5E}"/>
    <cellStyle name="Normal 22 4 5 2" xfId="14085" xr:uid="{F6016D54-B7B5-4D3A-B1C7-52F60885EB49}"/>
    <cellStyle name="Normal 22 4 5 2 2" xfId="34453" xr:uid="{0B79D0E5-384D-419B-B72E-EA71C3E80857}"/>
    <cellStyle name="Normal 22 4 5 3" xfId="20872" xr:uid="{D017F0CD-ABEC-4DC4-A111-F3BB5075AA51}"/>
    <cellStyle name="Normal 22 4 5 3 2" xfId="41240" xr:uid="{3CF45AE9-E8FE-4D1C-A013-9DB0D658A3EE}"/>
    <cellStyle name="Normal 22 4 5 4" xfId="27661" xr:uid="{FFB853D6-1031-4695-87BB-AE6A871566C7}"/>
    <cellStyle name="Normal 22 4 5 5" xfId="48029" xr:uid="{B34C0C3A-A8EE-4E1A-BA48-B77CBBC2E705}"/>
    <cellStyle name="Normal 22 4 6" xfId="2504" xr:uid="{89DB34BF-38F5-4E43-9368-52FD3E3CFD0F}"/>
    <cellStyle name="Normal 22 4 6 2" xfId="11237" xr:uid="{DFB55711-5D63-484D-A666-23179BA73F8A}"/>
    <cellStyle name="Normal 22 4 6 2 2" xfId="31605" xr:uid="{8678103A-A1F2-409E-ABCF-F3141D5A9378}"/>
    <cellStyle name="Normal 22 4 6 3" xfId="18024" xr:uid="{DF5422DB-D354-4480-AF94-B814C3AD8533}"/>
    <cellStyle name="Normal 22 4 6 3 2" xfId="38392" xr:uid="{E8629FCC-7A27-488C-9DA2-85854D2C1246}"/>
    <cellStyle name="Normal 22 4 6 4" xfId="24813" xr:uid="{3B656E01-C35C-4625-A921-825FF176B629}"/>
    <cellStyle name="Normal 22 4 6 5" xfId="45181" xr:uid="{F1086CEF-C4C0-48BF-BBB6-A39F1B61EAAA}"/>
    <cellStyle name="Normal 22 4 7" xfId="10069" xr:uid="{820B2B5E-ACF6-4046-A853-69AFEA4C86AC}"/>
    <cellStyle name="Normal 22 4 7 2" xfId="30437" xr:uid="{A8AE20ED-15FB-4CC3-8D5C-544B9F82B5F3}"/>
    <cellStyle name="Normal 22 4 8" xfId="16857" xr:uid="{322473A0-B85B-45A1-8340-FE80B95E14E9}"/>
    <cellStyle name="Normal 22 4 8 2" xfId="37225" xr:uid="{E9FA8878-C915-4F63-89A2-DA855DE77CE1}"/>
    <cellStyle name="Normal 22 4 9" xfId="23646" xr:uid="{AF871D43-457D-42CA-96E9-E1536FA21750}"/>
    <cellStyle name="Normal 22 4_Exec Drivers" xfId="9054" xr:uid="{5C39F102-E052-4875-8C7A-8F03FD265944}"/>
    <cellStyle name="Normal 22 5" xfId="1076" xr:uid="{2E637C24-01D0-4867-8C7F-D34C9868B5CB}"/>
    <cellStyle name="Normal 22 5 2" xfId="6659" xr:uid="{D92CF0CB-9D9A-4602-83ED-9B19F5E3F2B8}"/>
    <cellStyle name="Normal 22 5 2 2" xfId="15301" xr:uid="{9CFD8E0A-8ADF-45AD-8015-6FBA2DF65E6D}"/>
    <cellStyle name="Normal 22 5 2 2 2" xfId="35669" xr:uid="{532E973B-EC58-44ED-9091-0109EC87637C}"/>
    <cellStyle name="Normal 22 5 2 3" xfId="22088" xr:uid="{1E3A9493-59BA-4B67-862D-AB6BB41CD34A}"/>
    <cellStyle name="Normal 22 5 2 3 2" xfId="42456" xr:uid="{CCA486F0-6B42-443E-BF58-9734368DB4A6}"/>
    <cellStyle name="Normal 22 5 2 4" xfId="28877" xr:uid="{EA53F8C5-557D-42EF-9F83-0B26417209EC}"/>
    <cellStyle name="Normal 22 5 2 5" xfId="49245" xr:uid="{CE33CD5A-5679-4B46-8B5D-FB8A51DD34B6}"/>
    <cellStyle name="Normal 22 5 3" xfId="8034" xr:uid="{29B041EC-7B8F-4DD9-9C7B-B27B94D524E7}"/>
    <cellStyle name="Normal 22 5 4" xfId="3775" xr:uid="{9AD63F9A-7537-4DD5-A67D-C60D0FE0BA3B}"/>
    <cellStyle name="Normal 22 5 4 2" xfId="12453" xr:uid="{9D08A751-97E0-4FE7-86DC-CC58A399CCEC}"/>
    <cellStyle name="Normal 22 5 4 2 2" xfId="32821" xr:uid="{D6D0DECD-E64D-400F-93BB-EAD085551B1F}"/>
    <cellStyle name="Normal 22 5 4 3" xfId="19240" xr:uid="{8375A60D-CFA8-4D99-B4AA-46DC5C314FA9}"/>
    <cellStyle name="Normal 22 5 4 3 2" xfId="39608" xr:uid="{E2EF8DA7-18EF-4BA5-9DEF-07E267F50952}"/>
    <cellStyle name="Normal 22 5 4 4" xfId="26029" xr:uid="{09003D58-9ED9-4665-9A38-ACDC00A0BE4D}"/>
    <cellStyle name="Normal 22 5 4 5" xfId="46397" xr:uid="{F34369BF-BA4C-42FE-A1E5-7D12C75F546D}"/>
    <cellStyle name="Normal 22 6" xfId="1260" xr:uid="{6D4412E5-9BCA-4E72-9732-B89CA0C81B34}"/>
    <cellStyle name="Normal 22 6 2" xfId="1798" xr:uid="{5C5A5CD3-1F7B-41B2-81C6-B9862FA5E790}"/>
    <cellStyle name="Normal 22 6 2 2" xfId="7371" xr:uid="{48B89176-BCED-4D25-8720-68C06E9EF14E}"/>
    <cellStyle name="Normal 22 6 2 2 2" xfId="16013" xr:uid="{803DC673-7978-4F82-A50E-B12D2AA12685}"/>
    <cellStyle name="Normal 22 6 2 2 2 2" xfId="36381" xr:uid="{268EF6FB-76E0-4A0B-B868-63A1D5EA7D5F}"/>
    <cellStyle name="Normal 22 6 2 2 3" xfId="22800" xr:uid="{5E7C810D-2A57-4B6E-ABF3-426C6BD6A21B}"/>
    <cellStyle name="Normal 22 6 2 2 3 2" xfId="43168" xr:uid="{9CE0BF74-6D1A-4537-8AD6-13970C0BDBFA}"/>
    <cellStyle name="Normal 22 6 2 2 4" xfId="29589" xr:uid="{5B20080A-D592-464A-98DE-E147D05F952D}"/>
    <cellStyle name="Normal 22 6 2 2 5" xfId="49957" xr:uid="{766E7631-128B-4F32-A4D4-ECC250934712}"/>
    <cellStyle name="Normal 22 6 2 3" xfId="10706" xr:uid="{FA47790E-2FC9-4629-B785-AAFC38C280AD}"/>
    <cellStyle name="Normal 22 6 2 3 2" xfId="31074" xr:uid="{41106C14-2A50-49EC-BB7D-64C5749F918A}"/>
    <cellStyle name="Normal 22 6 2 4" xfId="17493" xr:uid="{F5AE71CE-98E7-4D5C-9FC8-5667A335C400}"/>
    <cellStyle name="Normal 22 6 2 4 2" xfId="37861" xr:uid="{C541EFD3-4B82-432D-9107-B01D440B7BD6}"/>
    <cellStyle name="Normal 22 6 2 5" xfId="24282" xr:uid="{5BB989AD-3BD2-4A01-BF07-F426F57C3037}"/>
    <cellStyle name="Normal 22 6 2 6" xfId="44650" xr:uid="{AFFFDE49-4F41-4615-A0E5-93BFECEC848C}"/>
    <cellStyle name="Normal 22 6 2_Exec Drivers" xfId="8624" xr:uid="{6B61AC24-041B-44AB-B8ED-F64FB3424D74}"/>
    <cellStyle name="Normal 22 6 3" xfId="4523" xr:uid="{94B9818D-C390-4435-925E-AB97D839C57D}"/>
    <cellStyle name="Normal 22 6 3 2" xfId="13165" xr:uid="{52662B0B-7B8A-4F3E-863C-A465A45B070C}"/>
    <cellStyle name="Normal 22 6 3 2 2" xfId="33533" xr:uid="{87C9CFA1-C39F-421D-A048-927041A6D3B8}"/>
    <cellStyle name="Normal 22 6 3 3" xfId="19952" xr:uid="{B2B75F72-E692-4C2A-A7AF-74B80749C294}"/>
    <cellStyle name="Normal 22 6 3 3 2" xfId="40320" xr:uid="{0FA50B33-9170-4F90-9591-F9F4EA6F168A}"/>
    <cellStyle name="Normal 22 6 3 4" xfId="26741" xr:uid="{C15191E8-95B4-4149-9045-B458772980C1}"/>
    <cellStyle name="Normal 22 6 3 5" xfId="47109" xr:uid="{B972B3AE-A244-4393-B471-5195ED3AFE0E}"/>
    <cellStyle name="Normal 22 6 4" xfId="10180" xr:uid="{BC9EF574-D669-4D07-B933-744CC47805ED}"/>
    <cellStyle name="Normal 22 6 4 2" xfId="30548" xr:uid="{11D38885-44BE-4F14-BA5B-97B08F60CBD5}"/>
    <cellStyle name="Normal 22 6 5" xfId="16967" xr:uid="{2FDDC6C7-9441-4785-BBBA-5037D26ACA91}"/>
    <cellStyle name="Normal 22 6 5 2" xfId="37335" xr:uid="{5A6065A2-FCD5-4686-B62D-2A34A6E5D280}"/>
    <cellStyle name="Normal 22 6 6" xfId="23756" xr:uid="{70F87843-ABFF-4CB5-8911-D5223937CDB8}"/>
    <cellStyle name="Normal 22 6 7" xfId="44124" xr:uid="{FD00F21D-FBB1-45CC-8535-C48AE41B7671}"/>
    <cellStyle name="Normal 22 6_Exec Drivers" xfId="8861" xr:uid="{FBDCF5B9-04BB-4D69-86F3-F45188ABB3D5}"/>
    <cellStyle name="Normal 22 7" xfId="1273" xr:uid="{4C4B4476-BDEB-485D-A40F-C894AA1792D5}"/>
    <cellStyle name="Normal 22 7 2" xfId="1810" xr:uid="{A4211D73-4040-4E92-A2B3-E913BD1C0C67}"/>
    <cellStyle name="Normal 22 7 2 2" xfId="5947" xr:uid="{00B55201-549F-4798-8818-0A04B1B0FEF4}"/>
    <cellStyle name="Normal 22 7 2 2 2" xfId="14589" xr:uid="{DC2191B8-B510-4D1B-A96D-1ADE0BBD0026}"/>
    <cellStyle name="Normal 22 7 2 2 2 2" xfId="34957" xr:uid="{DFC09DED-3C82-45F7-A82E-6649BCB96FD5}"/>
    <cellStyle name="Normal 22 7 2 2 3" xfId="21376" xr:uid="{9A0F4BC3-5CFB-429B-A974-A1D4636052C0}"/>
    <cellStyle name="Normal 22 7 2 2 3 2" xfId="41744" xr:uid="{CEE2D5CC-EB40-48B1-A077-CB3C9005E5AC}"/>
    <cellStyle name="Normal 22 7 2 2 4" xfId="28165" xr:uid="{ACD89DD4-9D73-41EE-9A02-BED04FC69EFB}"/>
    <cellStyle name="Normal 22 7 2 2 5" xfId="48533" xr:uid="{4972ED71-DFD5-471E-B3E1-5994B077A780}"/>
    <cellStyle name="Normal 22 7 2 3" xfId="10718" xr:uid="{12493214-7B92-482E-B73A-30E37070C495}"/>
    <cellStyle name="Normal 22 7 2 3 2" xfId="31086" xr:uid="{B8A356CD-4911-44C7-BDBD-02A3D2A25A60}"/>
    <cellStyle name="Normal 22 7 2 4" xfId="17505" xr:uid="{C5585188-07AE-4D1A-92F4-1DCBC2761EFE}"/>
    <cellStyle name="Normal 22 7 2 4 2" xfId="37873" xr:uid="{5A49C15A-861F-4EB3-B8A9-8962268FD59A}"/>
    <cellStyle name="Normal 22 7 2 5" xfId="24294" xr:uid="{E8C86D7F-1D0C-4B42-98C7-62EAC6C50B56}"/>
    <cellStyle name="Normal 22 7 2 6" xfId="44662" xr:uid="{5A092CA3-39E5-47E0-A7D2-57C82EF31BE8}"/>
    <cellStyle name="Normal 22 7 2_Exec Drivers" xfId="8901" xr:uid="{696196DB-D5FD-4DD5-AADE-F16001961F5D}"/>
    <cellStyle name="Normal 22 7 3" xfId="3027" xr:uid="{48D67192-083C-4E5D-B029-CF08E50D38DC}"/>
    <cellStyle name="Normal 22 7 3 2" xfId="11741" xr:uid="{AD538A46-B02F-4BDE-A6EC-51A05E4CA17E}"/>
    <cellStyle name="Normal 22 7 3 2 2" xfId="32109" xr:uid="{2258D23B-D800-4EC5-A336-1AD13E94897B}"/>
    <cellStyle name="Normal 22 7 3 3" xfId="18528" xr:uid="{324A70EA-25FE-47C7-89C9-9DF3B54B9A60}"/>
    <cellStyle name="Normal 22 7 3 3 2" xfId="38896" xr:uid="{3332B23F-0505-476A-977A-D79E4B24B244}"/>
    <cellStyle name="Normal 22 7 3 4" xfId="25317" xr:uid="{8BCB649B-5625-4DDD-9178-5F3C62B14DF3}"/>
    <cellStyle name="Normal 22 7 3 5" xfId="45685" xr:uid="{D91AEE52-4B6B-4515-ADBC-41787F3D65A7}"/>
    <cellStyle name="Normal 22 7 4" xfId="10192" xr:uid="{24B7F0E9-98BB-4D26-AE02-A64ECF9FBF5B}"/>
    <cellStyle name="Normal 22 7 4 2" xfId="30560" xr:uid="{845B5FEF-2309-409F-B39C-DF4EF651DB99}"/>
    <cellStyle name="Normal 22 7 5" xfId="16979" xr:uid="{CC120BAA-0902-4E60-A5AC-2C12BDB9EC8B}"/>
    <cellStyle name="Normal 22 7 5 2" xfId="37347" xr:uid="{D2A6B781-DB87-463F-91D1-BDC54CC4A09C}"/>
    <cellStyle name="Normal 22 7 6" xfId="23768" xr:uid="{6F4FA06C-81E9-4074-8417-B7AFAC9AC672}"/>
    <cellStyle name="Normal 22 7 7" xfId="44136" xr:uid="{97B3A76C-2410-4F58-BD46-E03F1C71F501}"/>
    <cellStyle name="Normal 22 7_Exec Drivers" xfId="9673" xr:uid="{8B5F3270-2FF0-47B6-974B-57571A3FA285}"/>
    <cellStyle name="Normal 22 8" xfId="1338" xr:uid="{EE4EE1B9-2FAA-4797-B241-59FA5206D285}"/>
    <cellStyle name="Normal 22 8 2" xfId="5235" xr:uid="{4EC73824-E65F-447A-8DB3-FA42D1071D4E}"/>
    <cellStyle name="Normal 22 8 2 2" xfId="13877" xr:uid="{A9E31685-C310-4934-967B-794E94C071D5}"/>
    <cellStyle name="Normal 22 8 2 2 2" xfId="34245" xr:uid="{D42C6D75-54A0-4607-9CCC-8005879D0533}"/>
    <cellStyle name="Normal 22 8 2 3" xfId="20664" xr:uid="{B05502D7-1C53-4112-BABF-713760F6EC11}"/>
    <cellStyle name="Normal 22 8 2 3 2" xfId="41032" xr:uid="{36319627-F9BB-4DC7-9ABA-B67E1BD8BA3C}"/>
    <cellStyle name="Normal 22 8 2 4" xfId="27453" xr:uid="{27813112-B8EB-43CB-834E-C342DB899504}"/>
    <cellStyle name="Normal 22 8 2 5" xfId="47821" xr:uid="{9BD20EEB-4193-490C-B2F8-6FF0C1865612}"/>
    <cellStyle name="Normal 22 8 3" xfId="10257" xr:uid="{B4B3F49E-9633-4307-A4FC-443B18279E61}"/>
    <cellStyle name="Normal 22 8 3 2" xfId="30625" xr:uid="{1F8B2081-11F8-46CD-BC19-23BF8E581240}"/>
    <cellStyle name="Normal 22 8 4" xfId="17044" xr:uid="{E4DB73B5-1D22-41F6-96B3-62C76CA91EC0}"/>
    <cellStyle name="Normal 22 8 4 2" xfId="37412" xr:uid="{52CA6EEC-EB23-478A-A09E-4A01798CBDFB}"/>
    <cellStyle name="Normal 22 8 5" xfId="23833" xr:uid="{2FFD60E5-CC9F-4F94-9AC2-C20F9F396242}"/>
    <cellStyle name="Normal 22 8 6" xfId="44201" xr:uid="{A5E784F7-46F9-4C96-B636-CE9962B8C802}"/>
    <cellStyle name="Normal 22 8_Exec Drivers" xfId="2342" xr:uid="{72181ECF-2F43-4AD5-8409-1D21E8DBC721}"/>
    <cellStyle name="Normal 22 9" xfId="1507" xr:uid="{B7446C6C-501C-4A65-A5D8-7201E4148399}"/>
    <cellStyle name="Normal 22 9 2" xfId="7870" xr:uid="{A0D5CC68-BF41-4B17-8981-DA450151F997}"/>
    <cellStyle name="Normal 22 9 2 2" xfId="16472" xr:uid="{09BE7335-728B-4F0A-BBE2-A39DA11D028B}"/>
    <cellStyle name="Normal 22 9 2 2 2" xfId="36840" xr:uid="{A2C9604E-3B90-4F91-9536-B901FCB66EB1}"/>
    <cellStyle name="Normal 22 9 2 3" xfId="23259" xr:uid="{C0AF1785-0CDA-4E9B-926C-3416256BB845}"/>
    <cellStyle name="Normal 22 9 2 3 2" xfId="43627" xr:uid="{9028700F-08C7-4C95-8179-EFE705520A4F}"/>
    <cellStyle name="Normal 22 9 2 4" xfId="30048" xr:uid="{2A1B6824-A420-4033-95D2-C7C15554EA93}"/>
    <cellStyle name="Normal 22 9 2 5" xfId="50416" xr:uid="{E61FF1AB-6B6C-4767-8783-57999CF6CB57}"/>
    <cellStyle name="Normal 22 9 3" xfId="10423" xr:uid="{B5B0581D-46F3-4A4D-807E-A3E428EA456A}"/>
    <cellStyle name="Normal 22 9 3 2" xfId="30791" xr:uid="{3C5EFFDC-952E-42CA-849C-FF2601CC9A08}"/>
    <cellStyle name="Normal 22 9 4" xfId="17210" xr:uid="{E8B4D5DD-64DA-4ADF-8A02-5C10EB04A1F5}"/>
    <cellStyle name="Normal 22 9 4 2" xfId="37578" xr:uid="{99354B3F-D960-48D4-AA73-B0176147EDA9}"/>
    <cellStyle name="Normal 22 9 5" xfId="23999" xr:uid="{7FE8E537-6443-46B2-B1A3-B6514DC09047}"/>
    <cellStyle name="Normal 22 9 6" xfId="44367" xr:uid="{DB59BF71-C5A8-4486-BD18-8E0B4C0D1032}"/>
    <cellStyle name="Normal 22 9_Exec Drivers" xfId="9280" xr:uid="{020D49B6-618D-4211-9551-53337861CA2B}"/>
    <cellStyle name="Normal 22_Exec Drivers" xfId="9307" xr:uid="{F408A7B5-2651-4671-92CE-4FEDFBC28AC5}"/>
    <cellStyle name="Normal 23" xfId="258" xr:uid="{029A25ED-A214-4BD6-9D85-A8857461E645}"/>
    <cellStyle name="Normal 23 10" xfId="9846" xr:uid="{92B6DF65-68C0-4B3C-9835-DF925BBF44FC}"/>
    <cellStyle name="Normal 23 10 2" xfId="30214" xr:uid="{5888CBEA-A0BB-487F-AC04-906217D6E545}"/>
    <cellStyle name="Normal 23 11" xfId="16634" xr:uid="{302B6B48-0632-4946-A7CD-528A54EC99D1}"/>
    <cellStyle name="Normal 23 11 2" xfId="37002" xr:uid="{2B512CFB-A3BA-41D7-9EC4-A46783E58893}"/>
    <cellStyle name="Normal 23 12" xfId="23423" xr:uid="{D65BDCB5-A5DB-46F1-806A-F43746221671}"/>
    <cellStyle name="Normal 23 13" xfId="43791" xr:uid="{1A460F86-DC8A-4269-8399-791D04842AFD}"/>
    <cellStyle name="Normal 23 2" xfId="520" xr:uid="{9259785D-D068-43FC-8091-DEC5BF721AD4}"/>
    <cellStyle name="Normal 23 2 10" xfId="23569" xr:uid="{75F77DED-DF6A-4709-89C5-7C0AFC395101}"/>
    <cellStyle name="Normal 23 2 11" xfId="43937" xr:uid="{F0100D38-8968-4B13-8026-88B8C61491F6}"/>
    <cellStyle name="Normal 23 2 2" xfId="1659" xr:uid="{6514A017-33D0-4E42-8EBD-79F827AD3BFE}"/>
    <cellStyle name="Normal 23 2 2 10" xfId="44519" xr:uid="{EA6ADE62-47E4-430E-8DB2-F4027C31EE3C}"/>
    <cellStyle name="Normal 23 2 2 2" xfId="4194" xr:uid="{622DAADF-C5C0-4932-BC30-03E7041F8272}"/>
    <cellStyle name="Normal 23 2 2 2 2" xfId="7042" xr:uid="{644425F7-4606-450F-9335-8A176B13D64F}"/>
    <cellStyle name="Normal 23 2 2 2 2 2" xfId="15684" xr:uid="{22A4571C-3857-4BD5-967B-5DFF8B6675C4}"/>
    <cellStyle name="Normal 23 2 2 2 2 2 2" xfId="36052" xr:uid="{EEFE3BAA-7B54-46FA-8C64-76A82DCA96E7}"/>
    <cellStyle name="Normal 23 2 2 2 2 3" xfId="22471" xr:uid="{2627CBD8-D8AA-43B5-8619-CB5AB81FEDEE}"/>
    <cellStyle name="Normal 23 2 2 2 2 3 2" xfId="42839" xr:uid="{7455CFB3-2CDD-4A93-8795-D605E90DE260}"/>
    <cellStyle name="Normal 23 2 2 2 2 4" xfId="29260" xr:uid="{E2BCCBB9-73D9-40A4-9D8F-3619891EA5F9}"/>
    <cellStyle name="Normal 23 2 2 2 2 5" xfId="49628" xr:uid="{22E3899C-2A7F-4ECC-95D6-B8A11DA644E8}"/>
    <cellStyle name="Normal 23 2 2 2 3" xfId="12836" xr:uid="{C5BE75BE-6257-4683-B1BF-C1BBA7A26E32}"/>
    <cellStyle name="Normal 23 2 2 2 3 2" xfId="33204" xr:uid="{C2CC9849-9492-40D2-AB65-893B8804A4B0}"/>
    <cellStyle name="Normal 23 2 2 2 4" xfId="19623" xr:uid="{7BBB959D-5214-4850-B909-E085E81F2270}"/>
    <cellStyle name="Normal 23 2 2 2 4 2" xfId="39991" xr:uid="{CA43EC52-D631-409E-AC7B-8F789FE013CE}"/>
    <cellStyle name="Normal 23 2 2 2 5" xfId="26412" xr:uid="{ACBAE122-8D1F-4851-BAEF-E60DC9152F12}"/>
    <cellStyle name="Normal 23 2 2 2 6" xfId="46780" xr:uid="{08F1F992-06CB-4615-957A-5F1CEC56BFE1}"/>
    <cellStyle name="Normal 23 2 2 2_Exec Drivers" xfId="9288" xr:uid="{10A492D8-5943-41A4-9EA1-4EC74F47A0ED}"/>
    <cellStyle name="Normal 23 2 2 3" xfId="4906" xr:uid="{58D501D0-177B-4888-AAC0-4F404EC64802}"/>
    <cellStyle name="Normal 23 2 2 3 2" xfId="7754" xr:uid="{5C90F92A-92BA-4C1C-81DE-ED9E1D02B9B0}"/>
    <cellStyle name="Normal 23 2 2 3 2 2" xfId="16396" xr:uid="{E0065348-3F63-4A08-8CD8-05BA6D13913E}"/>
    <cellStyle name="Normal 23 2 2 3 2 2 2" xfId="36764" xr:uid="{ACEFEF15-D4C0-4923-88E3-2150A5FDD36E}"/>
    <cellStyle name="Normal 23 2 2 3 2 3" xfId="23183" xr:uid="{57C78BDB-59F6-44C2-8033-AAC29FB2FB60}"/>
    <cellStyle name="Normal 23 2 2 3 2 3 2" xfId="43551" xr:uid="{2C9B4036-C412-45E5-BF27-190BAF1FDCB0}"/>
    <cellStyle name="Normal 23 2 2 3 2 4" xfId="29972" xr:uid="{DFC72E82-2FF4-4917-B317-83DBA01B59B8}"/>
    <cellStyle name="Normal 23 2 2 3 2 5" xfId="50340" xr:uid="{5667E1D0-A7FB-4DAF-9551-A2F6167CDED6}"/>
    <cellStyle name="Normal 23 2 2 3 3" xfId="13548" xr:uid="{AA0A1F63-3636-4CB1-A685-ACF10C3B202D}"/>
    <cellStyle name="Normal 23 2 2 3 3 2" xfId="33916" xr:uid="{8BB15FBA-9E8E-4B92-A9A8-865680C4FC6E}"/>
    <cellStyle name="Normal 23 2 2 3 4" xfId="20335" xr:uid="{108082B5-572B-4C42-B9AC-869C63C77B98}"/>
    <cellStyle name="Normal 23 2 2 3 4 2" xfId="40703" xr:uid="{FA1A772E-F32C-4C1B-944F-6A2C0A32D0E9}"/>
    <cellStyle name="Normal 23 2 2 3 5" xfId="27124" xr:uid="{95DD1140-8AAE-499A-8607-65F9BDB1981E}"/>
    <cellStyle name="Normal 23 2 2 3 6" xfId="47492" xr:uid="{487E33EB-C651-43C8-81B6-CB3A0EDA73B9}"/>
    <cellStyle name="Normal 23 2 2 4" xfId="3446" xr:uid="{E5ABD1BC-2979-4D04-B894-419EAC3C1862}"/>
    <cellStyle name="Normal 23 2 2 4 2" xfId="6330" xr:uid="{60C035A8-4962-4FED-9357-AB3BEA44EA04}"/>
    <cellStyle name="Normal 23 2 2 4 2 2" xfId="14972" xr:uid="{3FE01F7F-FF12-4388-A124-1EC829F4BABE}"/>
    <cellStyle name="Normal 23 2 2 4 2 2 2" xfId="35340" xr:uid="{DD7F2247-DF97-43E9-A00B-21CBE4409ED1}"/>
    <cellStyle name="Normal 23 2 2 4 2 3" xfId="21759" xr:uid="{B8358E7E-97CB-42C1-8370-782222FC668D}"/>
    <cellStyle name="Normal 23 2 2 4 2 3 2" xfId="42127" xr:uid="{629394D7-0132-4931-9700-C11369F56FF7}"/>
    <cellStyle name="Normal 23 2 2 4 2 4" xfId="28548" xr:uid="{7BB3D774-4F6F-413C-B855-0133FECB4D4B}"/>
    <cellStyle name="Normal 23 2 2 4 2 5" xfId="48916" xr:uid="{577E6A80-1BD8-4F3E-AE9A-63442D4E472D}"/>
    <cellStyle name="Normal 23 2 2 4 3" xfId="12124" xr:uid="{17E3E784-E6AC-4C38-84FB-FF68AC00BFBA}"/>
    <cellStyle name="Normal 23 2 2 4 3 2" xfId="32492" xr:uid="{A2348BA8-4CBB-48CB-B89A-D3F8732A5415}"/>
    <cellStyle name="Normal 23 2 2 4 4" xfId="18911" xr:uid="{D06CF659-51E1-4813-944A-87E2684A7AD0}"/>
    <cellStyle name="Normal 23 2 2 4 4 2" xfId="39279" xr:uid="{F73DD7E9-6208-4038-AEA5-FF7C0C4A4B83}"/>
    <cellStyle name="Normal 23 2 2 4 5" xfId="25700" xr:uid="{75DDC1D4-5722-4C94-8320-BBA700646080}"/>
    <cellStyle name="Normal 23 2 2 4 6" xfId="46068" xr:uid="{DACC6E08-FE3A-4DBC-AE15-B1327DDEF6E3}"/>
    <cellStyle name="Normal 23 2 2 5" xfId="5618" xr:uid="{69F6CFFF-A1D6-43DD-8577-69D0CF03F655}"/>
    <cellStyle name="Normal 23 2 2 5 2" xfId="14260" xr:uid="{984E6F74-44F9-4D2C-9A26-DD83676620E3}"/>
    <cellStyle name="Normal 23 2 2 5 2 2" xfId="34628" xr:uid="{799E2942-BACF-4FF3-BD22-A37D9BA80EE9}"/>
    <cellStyle name="Normal 23 2 2 5 3" xfId="21047" xr:uid="{9BE59A3C-47AA-4F92-BAC3-EA067C5BD865}"/>
    <cellStyle name="Normal 23 2 2 5 3 2" xfId="41415" xr:uid="{24A3F66D-3914-47E5-9582-509B0E76EE33}"/>
    <cellStyle name="Normal 23 2 2 5 4" xfId="27836" xr:uid="{055AEAA6-EE4A-43AF-9AFC-4F041872DC30}"/>
    <cellStyle name="Normal 23 2 2 5 5" xfId="48204" xr:uid="{297CA91A-E545-40D4-BF2C-7A9EF1765435}"/>
    <cellStyle name="Normal 23 2 2 6" xfId="2697" xr:uid="{58AC12A8-8318-4289-AA6F-EBDBBD76822F}"/>
    <cellStyle name="Normal 23 2 2 6 2" xfId="11412" xr:uid="{B7941D71-F762-4749-AA18-CBCBCCF4B0EF}"/>
    <cellStyle name="Normal 23 2 2 6 2 2" xfId="31780" xr:uid="{D9E6EAE7-E1AB-41B6-8588-67970EC5596D}"/>
    <cellStyle name="Normal 23 2 2 6 3" xfId="18199" xr:uid="{03609122-0905-41AF-B610-F4CF1B340FC7}"/>
    <cellStyle name="Normal 23 2 2 6 3 2" xfId="38567" xr:uid="{1E096F35-4709-4F03-9291-E074AC10ED99}"/>
    <cellStyle name="Normal 23 2 2 6 4" xfId="24988" xr:uid="{82647A4A-82AF-478A-BD96-FF73CAA8E0EA}"/>
    <cellStyle name="Normal 23 2 2 6 5" xfId="45356" xr:uid="{DB382B5E-4D32-464B-B96C-341E3D990376}"/>
    <cellStyle name="Normal 23 2 2 7" xfId="10575" xr:uid="{2B6BA147-75BF-4D6B-8D47-DBA74B315290}"/>
    <cellStyle name="Normal 23 2 2 7 2" xfId="30943" xr:uid="{A4E4D223-AAE4-4EF1-9028-D4CDAD21ED89}"/>
    <cellStyle name="Normal 23 2 2 8" xfId="17362" xr:uid="{7E425EFB-B79C-465E-8D9E-7EC1B71B2492}"/>
    <cellStyle name="Normal 23 2 2 8 2" xfId="37730" xr:uid="{AE3E8E28-F7F6-4151-B4FB-6B558E50AD7E}"/>
    <cellStyle name="Normal 23 2 2 9" xfId="24151" xr:uid="{532E59A5-F775-4AB2-9FC1-CA964C1F92D5}"/>
    <cellStyle name="Normal 23 2 2_Exec Drivers" xfId="9444" xr:uid="{FB52137F-E1A9-405E-A789-72E759852F1A}"/>
    <cellStyle name="Normal 23 2 3" xfId="3779" xr:uid="{25C20C8B-2A90-40D1-BC85-2DB29F02464F}"/>
    <cellStyle name="Normal 23 2 3 2" xfId="6663" xr:uid="{E1B299C7-2019-424B-8EBB-A761886FB865}"/>
    <cellStyle name="Normal 23 2 3 2 2" xfId="15305" xr:uid="{735FD0E0-FC0E-4C0B-8AE0-9853AF536331}"/>
    <cellStyle name="Normal 23 2 3 2 2 2" xfId="35673" xr:uid="{28FD6EDD-6A2D-4333-A76B-E314E1445DC9}"/>
    <cellStyle name="Normal 23 2 3 2 3" xfId="22092" xr:uid="{F3FF381C-F315-48CA-BBAD-B9695627FE8A}"/>
    <cellStyle name="Normal 23 2 3 2 3 2" xfId="42460" xr:uid="{96A2E6C3-22A7-4737-A654-E384DB2D1CDB}"/>
    <cellStyle name="Normal 23 2 3 2 4" xfId="28881" xr:uid="{43BBC255-3223-4FCF-8C8E-5B71485DF8FB}"/>
    <cellStyle name="Normal 23 2 3 2 5" xfId="49249" xr:uid="{F83E957A-0513-4E4A-B106-D53A6F3845DA}"/>
    <cellStyle name="Normal 23 2 3 3" xfId="12457" xr:uid="{A9A9C4C2-FE5D-49B8-A1BB-21D6EB7F308E}"/>
    <cellStyle name="Normal 23 2 3 3 2" xfId="32825" xr:uid="{104FCDAD-DB1E-4528-865A-0318DAC02FB5}"/>
    <cellStyle name="Normal 23 2 3 4" xfId="19244" xr:uid="{DD07FA6C-F054-4AB4-89CF-F53DD2D6EE3B}"/>
    <cellStyle name="Normal 23 2 3 4 2" xfId="39612" xr:uid="{F9EA14F4-483F-48CF-83F3-29704AD67CDE}"/>
    <cellStyle name="Normal 23 2 3 5" xfId="26033" xr:uid="{197F955D-207D-4CBC-99E6-1BFD6EF952AD}"/>
    <cellStyle name="Normal 23 2 3 6" xfId="46401" xr:uid="{62222F2A-FFDD-4870-82BC-76463D7BB15E}"/>
    <cellStyle name="Normal 23 2 3_Exec Drivers" xfId="2408" xr:uid="{F8E8453F-109F-4D06-80E0-FE34CA1EB53E}"/>
    <cellStyle name="Normal 23 2 4" xfId="4527" xr:uid="{C8C68198-D1AD-4D94-9858-19CDD078CCCB}"/>
    <cellStyle name="Normal 23 2 4 2" xfId="7375" xr:uid="{DE55A979-0FCC-473D-B2A5-BCA627A62376}"/>
    <cellStyle name="Normal 23 2 4 2 2" xfId="16017" xr:uid="{168872EF-CAAE-4DF3-92A1-9B1C661D44FD}"/>
    <cellStyle name="Normal 23 2 4 2 2 2" xfId="36385" xr:uid="{C41DCBD1-2F77-4364-A586-6448515E0C32}"/>
    <cellStyle name="Normal 23 2 4 2 3" xfId="22804" xr:uid="{91F3CA46-7173-46AA-8BD8-BC153F6C9F97}"/>
    <cellStyle name="Normal 23 2 4 2 3 2" xfId="43172" xr:uid="{6CACB1C5-7C03-46A7-A8C5-B7D63B1C34B3}"/>
    <cellStyle name="Normal 23 2 4 2 4" xfId="29593" xr:uid="{B2647DB1-5137-481B-BF12-0281FEBFB387}"/>
    <cellStyle name="Normal 23 2 4 2 5" xfId="49961" xr:uid="{7C7029E8-4F3F-4C66-A8A4-193DBF1B3754}"/>
    <cellStyle name="Normal 23 2 4 3" xfId="13169" xr:uid="{9380E4F6-EA9B-4876-9DE2-5E1282DA3723}"/>
    <cellStyle name="Normal 23 2 4 3 2" xfId="33537" xr:uid="{3E91D8F6-D4C6-45F3-AA36-F88E25988606}"/>
    <cellStyle name="Normal 23 2 4 4" xfId="19956" xr:uid="{4F5C6660-AF00-4ACE-8CD9-B0FE1DA44F80}"/>
    <cellStyle name="Normal 23 2 4 4 2" xfId="40324" xr:uid="{9F38FB6F-9D16-4737-BAAD-005DC1781B03}"/>
    <cellStyle name="Normal 23 2 4 5" xfId="26745" xr:uid="{33AEE8E7-11E3-4BF1-8E94-AF189BF789D0}"/>
    <cellStyle name="Normal 23 2 4 6" xfId="47113" xr:uid="{AABB83FB-F588-45E3-B9FF-DDD5C4C0B411}"/>
    <cellStyle name="Normal 23 2 5" xfId="3031" xr:uid="{B4928CF3-CF7D-4254-AAA1-F1BFE7ED0A42}"/>
    <cellStyle name="Normal 23 2 5 2" xfId="5951" xr:uid="{6570D0BE-FD0E-4D9C-8F7D-D0BA472195B7}"/>
    <cellStyle name="Normal 23 2 5 2 2" xfId="14593" xr:uid="{92B6C24E-20E6-41D7-9962-8E6DA76C8465}"/>
    <cellStyle name="Normal 23 2 5 2 2 2" xfId="34961" xr:uid="{00981CAC-11D7-4BA5-9DD2-0D3A7555EEC6}"/>
    <cellStyle name="Normal 23 2 5 2 3" xfId="21380" xr:uid="{861C2CA1-0FE9-4BBC-8241-B74BE6A70F9C}"/>
    <cellStyle name="Normal 23 2 5 2 3 2" xfId="41748" xr:uid="{ABCE2EC2-0B58-48C7-9234-05C6C2D1A8E4}"/>
    <cellStyle name="Normal 23 2 5 2 4" xfId="28169" xr:uid="{2C991E20-31A0-42FD-8099-7C6073939BED}"/>
    <cellStyle name="Normal 23 2 5 2 5" xfId="48537" xr:uid="{EF5F7B0F-7F4A-49D1-98DF-755238FE2E49}"/>
    <cellStyle name="Normal 23 2 5 3" xfId="11745" xr:uid="{C99A1CC9-D557-4414-AC82-23B18A4A144B}"/>
    <cellStyle name="Normal 23 2 5 3 2" xfId="32113" xr:uid="{EA92765B-606B-47FA-8F0F-943D4B120493}"/>
    <cellStyle name="Normal 23 2 5 4" xfId="18532" xr:uid="{E5F065FD-933F-45EA-81AF-1CB120216900}"/>
    <cellStyle name="Normal 23 2 5 4 2" xfId="38900" xr:uid="{4B4C568B-6519-4247-BD96-2E5E8186288D}"/>
    <cellStyle name="Normal 23 2 5 5" xfId="25321" xr:uid="{0B8F97C8-19E1-462C-95CB-1D790B4EC698}"/>
    <cellStyle name="Normal 23 2 5 6" xfId="45689" xr:uid="{88B990E8-B874-4017-9BE6-90642EBC9DAA}"/>
    <cellStyle name="Normal 23 2 6" xfId="5239" xr:uid="{84A30C7F-8C3A-4CE6-A1E1-525638725FE0}"/>
    <cellStyle name="Normal 23 2 6 2" xfId="13881" xr:uid="{4B2BDC92-869B-4660-A73D-70E035885F3A}"/>
    <cellStyle name="Normal 23 2 6 2 2" xfId="34249" xr:uid="{43D3B94F-129B-43E8-B0A8-5AFE5082B742}"/>
    <cellStyle name="Normal 23 2 6 3" xfId="20668" xr:uid="{E5A0A6E1-E340-4BC9-B81E-3E2BD62061B9}"/>
    <cellStyle name="Normal 23 2 6 3 2" xfId="41036" xr:uid="{E57CCDD6-73E3-4579-85D4-3C0B3BC000E4}"/>
    <cellStyle name="Normal 23 2 6 4" xfId="27457" xr:uid="{FAE06829-A46D-4B67-A5E3-7CB6B5CD9303}"/>
    <cellStyle name="Normal 23 2 6 5" xfId="47825" xr:uid="{26053C1A-A92C-4176-83F1-1E56654CEC51}"/>
    <cellStyle name="Normal 23 2 7" xfId="2182" xr:uid="{2FB37FDE-BC26-455F-BECB-BA4558846239}"/>
    <cellStyle name="Normal 23 2 7 2" xfId="11033" xr:uid="{59F1A144-4860-4D4E-8741-66812CAD7835}"/>
    <cellStyle name="Normal 23 2 7 2 2" xfId="31401" xr:uid="{2F9A8CE1-9320-435D-BB50-685D692C6277}"/>
    <cellStyle name="Normal 23 2 7 3" xfId="17820" xr:uid="{ED8C8B42-D0BF-46FF-B63D-E2758AE0665D}"/>
    <cellStyle name="Normal 23 2 7 3 2" xfId="38188" xr:uid="{E582CAD2-E895-4802-A5EB-1B3F2B159AC1}"/>
    <cellStyle name="Normal 23 2 7 4" xfId="24609" xr:uid="{283E1687-BFA2-4C3E-8E65-3FE6384B8EF6}"/>
    <cellStyle name="Normal 23 2 7 5" xfId="44977" xr:uid="{7FAC096F-4E06-4BF5-ADE9-CD0B2E032721}"/>
    <cellStyle name="Normal 23 2 8" xfId="9992" xr:uid="{127F5A50-AAC5-4644-80FB-A279CF19EFF2}"/>
    <cellStyle name="Normal 23 2 8 2" xfId="30360" xr:uid="{045AC097-5F73-4934-9841-33B9F64EF712}"/>
    <cellStyle name="Normal 23 2 9" xfId="16780" xr:uid="{7537BFB7-AA7B-4752-AB0D-28F3B81C0B92}"/>
    <cellStyle name="Normal 23 2 9 2" xfId="37148" xr:uid="{152ACBED-BD95-4D6F-8A1A-229E455616B2}"/>
    <cellStyle name="Normal 23 2_Exec Drivers" xfId="9338" xr:uid="{62796168-AB33-41BC-8C88-EA3642A7F23E}"/>
    <cellStyle name="Normal 23 3" xfId="526" xr:uid="{B15506A0-3D8F-4185-9FA5-991DBDA09EA3}"/>
    <cellStyle name="Normal 23 3 10" xfId="23575" xr:uid="{954E3B21-BBAA-4BBE-9554-52C5FF54AC5F}"/>
    <cellStyle name="Normal 23 3 11" xfId="43943" xr:uid="{6977B64C-217E-43E1-A752-A8DD71EA312F}"/>
    <cellStyle name="Normal 23 3 2" xfId="1665" xr:uid="{155520A1-990F-4F88-B80B-14399E9FFD98}"/>
    <cellStyle name="Normal 23 3 2 10" xfId="44525" xr:uid="{56873FCE-F914-492B-A7B7-C2013CFE8FA0}"/>
    <cellStyle name="Normal 23 3 2 2" xfId="4200" xr:uid="{6245D9D2-9EA0-429C-9630-7508946A1D10}"/>
    <cellStyle name="Normal 23 3 2 2 2" xfId="7048" xr:uid="{94C79CEA-AD68-4E58-B70B-AEB17CB8098D}"/>
    <cellStyle name="Normal 23 3 2 2 2 2" xfId="15690" xr:uid="{D8310897-802E-4D76-B735-D4440D19FA04}"/>
    <cellStyle name="Normal 23 3 2 2 2 2 2" xfId="36058" xr:uid="{5D427D95-0118-425B-BE61-F121879DB566}"/>
    <cellStyle name="Normal 23 3 2 2 2 3" xfId="22477" xr:uid="{209BFE68-E9C0-4F03-BF73-79EDF814707B}"/>
    <cellStyle name="Normal 23 3 2 2 2 3 2" xfId="42845" xr:uid="{D48FF7BF-ECBC-4B5C-82BE-AE4DFC5E676B}"/>
    <cellStyle name="Normal 23 3 2 2 2 4" xfId="29266" xr:uid="{59A9EBE4-8E56-400A-9E99-468C62AB7415}"/>
    <cellStyle name="Normal 23 3 2 2 2 5" xfId="49634" xr:uid="{30684969-32E0-447A-979A-CA6E3E121900}"/>
    <cellStyle name="Normal 23 3 2 2 3" xfId="12842" xr:uid="{F1C7AB1E-2ED3-424A-AD0A-767B778F0F99}"/>
    <cellStyle name="Normal 23 3 2 2 3 2" xfId="33210" xr:uid="{9B1B8067-58DC-4EFC-9A1A-BF00FA5C90BA}"/>
    <cellStyle name="Normal 23 3 2 2 4" xfId="19629" xr:uid="{9FD90E7D-E026-49E0-AC1E-C213937B6EA3}"/>
    <cellStyle name="Normal 23 3 2 2 4 2" xfId="39997" xr:uid="{18BE1C60-1BAD-4C1B-B47D-CC2CDB8A9D6C}"/>
    <cellStyle name="Normal 23 3 2 2 5" xfId="26418" xr:uid="{B7F4F061-5134-40FF-B7A4-CA363ECEDF5F}"/>
    <cellStyle name="Normal 23 3 2 2 6" xfId="46786" xr:uid="{D9B59E4A-736A-43CF-BBE3-9586858D2E4A}"/>
    <cellStyle name="Normal 23 3 2 2_Exec Drivers" xfId="2310" xr:uid="{A5FC58E0-032C-4913-9B79-65E56D090D13}"/>
    <cellStyle name="Normal 23 3 2 3" xfId="4912" xr:uid="{259720D0-D837-4CB1-B4C1-3614F816279C}"/>
    <cellStyle name="Normal 23 3 2 3 2" xfId="7760" xr:uid="{D511622E-F2FB-4A7C-947A-6350BAA3925A}"/>
    <cellStyle name="Normal 23 3 2 3 2 2" xfId="16402" xr:uid="{A4AE240D-CDCD-4BF5-9A58-A952BEE792A0}"/>
    <cellStyle name="Normal 23 3 2 3 2 2 2" xfId="36770" xr:uid="{D9DA4A3B-03F0-4831-A46D-B064C296F1C7}"/>
    <cellStyle name="Normal 23 3 2 3 2 3" xfId="23189" xr:uid="{B6C91A0F-2D0A-4010-B6E7-AAFBF0E45A4B}"/>
    <cellStyle name="Normal 23 3 2 3 2 3 2" xfId="43557" xr:uid="{CDDE6B12-2272-4A87-8912-58DC79BE6E8A}"/>
    <cellStyle name="Normal 23 3 2 3 2 4" xfId="29978" xr:uid="{912ADE42-465A-4D15-99CF-B14CE566AD2C}"/>
    <cellStyle name="Normal 23 3 2 3 2 5" xfId="50346" xr:uid="{3E490E8C-DE16-4704-9314-2C32D3120BD0}"/>
    <cellStyle name="Normal 23 3 2 3 3" xfId="13554" xr:uid="{DD7BC3ED-2293-40F0-B4DB-E0414FE92EAF}"/>
    <cellStyle name="Normal 23 3 2 3 3 2" xfId="33922" xr:uid="{10A40A18-1710-4219-9C1E-4E3056530323}"/>
    <cellStyle name="Normal 23 3 2 3 4" xfId="20341" xr:uid="{5904FE90-6C52-478F-8975-8A88B0C0C1D0}"/>
    <cellStyle name="Normal 23 3 2 3 4 2" xfId="40709" xr:uid="{E0523826-B94F-43CE-B452-F5505802503F}"/>
    <cellStyle name="Normal 23 3 2 3 5" xfId="27130" xr:uid="{692B1CBC-D785-4802-A4C5-39F72CBD0DF3}"/>
    <cellStyle name="Normal 23 3 2 3 6" xfId="47498" xr:uid="{F6729DA5-B64A-441A-97C5-94E7421902A5}"/>
    <cellStyle name="Normal 23 3 2 4" xfId="3452" xr:uid="{072C4B6A-C2D5-40B7-8CBC-83D8BF6DDF88}"/>
    <cellStyle name="Normal 23 3 2 4 2" xfId="6336" xr:uid="{E45DA567-6576-4128-9DB2-C3A4F66F3514}"/>
    <cellStyle name="Normal 23 3 2 4 2 2" xfId="14978" xr:uid="{D7FDE3DD-B107-42C4-9A9C-A994D518D1C8}"/>
    <cellStyle name="Normal 23 3 2 4 2 2 2" xfId="35346" xr:uid="{B43292DA-B5FA-4A97-A956-BABC33455E0E}"/>
    <cellStyle name="Normal 23 3 2 4 2 3" xfId="21765" xr:uid="{7FB7A992-D2AD-4EDB-B1D3-942C73B8A819}"/>
    <cellStyle name="Normal 23 3 2 4 2 3 2" xfId="42133" xr:uid="{88C144C5-CBA4-44C6-9926-CA7CCDF2C128}"/>
    <cellStyle name="Normal 23 3 2 4 2 4" xfId="28554" xr:uid="{99C3A624-4F8E-4F06-BAD0-FE3BBB73B2C6}"/>
    <cellStyle name="Normal 23 3 2 4 2 5" xfId="48922" xr:uid="{91A1D406-217E-4C58-BE75-82D4C6808F9A}"/>
    <cellStyle name="Normal 23 3 2 4 3" xfId="12130" xr:uid="{8CBED36F-0D63-413B-B04E-B23E0110C5CB}"/>
    <cellStyle name="Normal 23 3 2 4 3 2" xfId="32498" xr:uid="{DA0FF5B9-01EF-46A1-9F73-BD471F4BB7A8}"/>
    <cellStyle name="Normal 23 3 2 4 4" xfId="18917" xr:uid="{8DF00238-84E4-43E1-A681-35CC9B3FAED1}"/>
    <cellStyle name="Normal 23 3 2 4 4 2" xfId="39285" xr:uid="{61C14684-0FD7-4C91-A9D5-5645E4BB9FA1}"/>
    <cellStyle name="Normal 23 3 2 4 5" xfId="25706" xr:uid="{E98B31EE-E973-4B16-9BCE-60341CBA52BA}"/>
    <cellStyle name="Normal 23 3 2 4 6" xfId="46074" xr:uid="{E9444F9C-6733-4DB7-8EAB-5B4B0D5DB542}"/>
    <cellStyle name="Normal 23 3 2 5" xfId="5624" xr:uid="{FA2CD056-4EE6-4A85-B502-285F8F8341BB}"/>
    <cellStyle name="Normal 23 3 2 5 2" xfId="14266" xr:uid="{ADF9E018-CEE2-4483-8A18-AACFF08625C9}"/>
    <cellStyle name="Normal 23 3 2 5 2 2" xfId="34634" xr:uid="{A5DCEE7B-65D4-4EA0-AC53-DB82701EFF3E}"/>
    <cellStyle name="Normal 23 3 2 5 3" xfId="21053" xr:uid="{3CB4087C-0570-42D4-A59E-829504EB1028}"/>
    <cellStyle name="Normal 23 3 2 5 3 2" xfId="41421" xr:uid="{BD2C7253-4395-44B6-84C0-87F6D5C5AF9D}"/>
    <cellStyle name="Normal 23 3 2 5 4" xfId="27842" xr:uid="{B0867A40-D444-43E3-828E-31A9415E121B}"/>
    <cellStyle name="Normal 23 3 2 5 5" xfId="48210" xr:uid="{A78F23A3-D2CF-4FB1-B7A8-19D67E6C302C}"/>
    <cellStyle name="Normal 23 3 2 6" xfId="2703" xr:uid="{39118EDE-8D0C-4F67-B474-CCFEC6095231}"/>
    <cellStyle name="Normal 23 3 2 6 2" xfId="11418" xr:uid="{9CA80AB0-38FF-47F2-8F15-BBC5208FF376}"/>
    <cellStyle name="Normal 23 3 2 6 2 2" xfId="31786" xr:uid="{D7EA8278-72DF-45CA-93B8-091A8CF3FE74}"/>
    <cellStyle name="Normal 23 3 2 6 3" xfId="18205" xr:uid="{041F7589-4506-49D6-AECE-2E3A5F2DACBF}"/>
    <cellStyle name="Normal 23 3 2 6 3 2" xfId="38573" xr:uid="{EF52E6C2-1058-48C0-BFCC-4298696251A3}"/>
    <cellStyle name="Normal 23 3 2 6 4" xfId="24994" xr:uid="{E0137BCD-6521-42DA-BDB5-B677B0A07037}"/>
    <cellStyle name="Normal 23 3 2 6 5" xfId="45362" xr:uid="{84FCBF61-2D69-4DA3-A3D0-9718308D22A0}"/>
    <cellStyle name="Normal 23 3 2 7" xfId="10581" xr:uid="{B182C30E-856A-4715-890F-F68FD573F6EC}"/>
    <cellStyle name="Normal 23 3 2 7 2" xfId="30949" xr:uid="{85D9F2F2-E05D-4F68-829B-20E6E7A05FBC}"/>
    <cellStyle name="Normal 23 3 2 8" xfId="17368" xr:uid="{14EF9C66-7561-4165-9713-BF3349D110FF}"/>
    <cellStyle name="Normal 23 3 2 8 2" xfId="37736" xr:uid="{B3D7CEB7-4E24-4140-AF07-C2237E2AE5BA}"/>
    <cellStyle name="Normal 23 3 2 9" xfId="24157" xr:uid="{02CDAADC-5FC9-416F-B721-01F574F24F0A}"/>
    <cellStyle name="Normal 23 3 2_Exec Drivers" xfId="8477" xr:uid="{3EE162E8-4DEB-4F89-B438-8D4957A1B39F}"/>
    <cellStyle name="Normal 23 3 3" xfId="3780" xr:uid="{D906F164-8CEF-42CF-96BB-19F452DB1548}"/>
    <cellStyle name="Normal 23 3 3 2" xfId="6664" xr:uid="{236DE34C-64AA-45A9-B9E5-645B0D532414}"/>
    <cellStyle name="Normal 23 3 3 2 2" xfId="15306" xr:uid="{94A65DEC-26AC-48E9-8A04-91B532B0CA1C}"/>
    <cellStyle name="Normal 23 3 3 2 2 2" xfId="35674" xr:uid="{86881346-9A35-4E4A-B393-A1062F25D821}"/>
    <cellStyle name="Normal 23 3 3 2 3" xfId="22093" xr:uid="{FE917AF2-1064-4E8B-8F84-D138C522284A}"/>
    <cellStyle name="Normal 23 3 3 2 3 2" xfId="42461" xr:uid="{255FBB21-34C2-444C-AC73-86E6702F2DB8}"/>
    <cellStyle name="Normal 23 3 3 2 4" xfId="28882" xr:uid="{AE9FAB83-A305-4E33-8AC5-E8F7477BE248}"/>
    <cellStyle name="Normal 23 3 3 2 5" xfId="49250" xr:uid="{F8AEE457-3E05-4031-A32C-A791853C2B0C}"/>
    <cellStyle name="Normal 23 3 3 3" xfId="12458" xr:uid="{800D9DB4-D221-4361-A185-F1D2F66FCA0A}"/>
    <cellStyle name="Normal 23 3 3 3 2" xfId="32826" xr:uid="{8827A346-E2BA-4280-9DFE-934AFE3A18D3}"/>
    <cellStyle name="Normal 23 3 3 4" xfId="19245" xr:uid="{210B9B09-1120-4E8E-B234-F30CE355AC35}"/>
    <cellStyle name="Normal 23 3 3 4 2" xfId="39613" xr:uid="{D0E25238-399E-4DBE-97F0-1BFB5A73E689}"/>
    <cellStyle name="Normal 23 3 3 5" xfId="26034" xr:uid="{BE870FA8-F4CF-4F6B-B661-8E83C1EC1FBC}"/>
    <cellStyle name="Normal 23 3 3 6" xfId="46402" xr:uid="{713C4C11-40D2-4065-AD9B-DD06EA48D453}"/>
    <cellStyle name="Normal 23 3 3_Exec Drivers" xfId="8432" xr:uid="{9E69B244-EF63-44E8-B3D1-B44415393C08}"/>
    <cellStyle name="Normal 23 3 4" xfId="4528" xr:uid="{F419A7B8-B7F5-44B1-9182-8A7D7E7FD6AC}"/>
    <cellStyle name="Normal 23 3 4 2" xfId="7376" xr:uid="{AC5203C9-4BAB-4F47-9A84-8CED7A2106F1}"/>
    <cellStyle name="Normal 23 3 4 2 2" xfId="16018" xr:uid="{4711B172-8920-451C-85E6-693026459398}"/>
    <cellStyle name="Normal 23 3 4 2 2 2" xfId="36386" xr:uid="{750E5E59-45A9-4AD2-9144-CC3D081FFE5F}"/>
    <cellStyle name="Normal 23 3 4 2 3" xfId="22805" xr:uid="{65BCA70E-F1B0-4933-8B9D-085CC1987D7A}"/>
    <cellStyle name="Normal 23 3 4 2 3 2" xfId="43173" xr:uid="{153E4549-3D9E-4425-B08E-67B659DB05E0}"/>
    <cellStyle name="Normal 23 3 4 2 4" xfId="29594" xr:uid="{CDBCFABF-0D91-45C9-B6BA-C8A6561EEF5B}"/>
    <cellStyle name="Normal 23 3 4 2 5" xfId="49962" xr:uid="{A031FAAE-0038-4769-A49B-A4E5E6D6E0C1}"/>
    <cellStyle name="Normal 23 3 4 3" xfId="13170" xr:uid="{93D5FB1C-0529-4D27-B622-FD9FC19E75C1}"/>
    <cellStyle name="Normal 23 3 4 3 2" xfId="33538" xr:uid="{D99F750B-F831-45AB-97B9-FDECB6C2AA47}"/>
    <cellStyle name="Normal 23 3 4 4" xfId="19957" xr:uid="{09D8893A-C719-496C-9733-C2B29078C4F7}"/>
    <cellStyle name="Normal 23 3 4 4 2" xfId="40325" xr:uid="{1824C0FA-1D95-4D6D-B355-258E35D79F73}"/>
    <cellStyle name="Normal 23 3 4 5" xfId="26746" xr:uid="{605A761A-7965-4097-A5B7-9287973A9617}"/>
    <cellStyle name="Normal 23 3 4 6" xfId="47114" xr:uid="{EE41C5C3-7406-4874-A39F-C22ACCF86C0B}"/>
    <cellStyle name="Normal 23 3 5" xfId="3032" xr:uid="{CCDF91B1-5D26-421B-80A1-02949FE06841}"/>
    <cellStyle name="Normal 23 3 5 2" xfId="5952" xr:uid="{62330A18-AB74-4746-BA2E-5B80FCC5026E}"/>
    <cellStyle name="Normal 23 3 5 2 2" xfId="14594" xr:uid="{5C6FE86A-D6F1-450A-9614-F67A14970226}"/>
    <cellStyle name="Normal 23 3 5 2 2 2" xfId="34962" xr:uid="{45C00E30-DD5F-4580-9637-AA76DB2C6256}"/>
    <cellStyle name="Normal 23 3 5 2 3" xfId="21381" xr:uid="{8CB0051E-88DA-47E6-856C-D62F1AC1BCE7}"/>
    <cellStyle name="Normal 23 3 5 2 3 2" xfId="41749" xr:uid="{3A2E2949-6C99-4B0E-ADBB-E349CA47D149}"/>
    <cellStyle name="Normal 23 3 5 2 4" xfId="28170" xr:uid="{A5B1C3A6-6B1F-4199-BB0D-2F8FF4ECE917}"/>
    <cellStyle name="Normal 23 3 5 2 5" xfId="48538" xr:uid="{B837B179-1F68-437A-8D5A-C0F0A7C33C60}"/>
    <cellStyle name="Normal 23 3 5 3" xfId="11746" xr:uid="{7192B65C-4021-4D93-A9D1-D4E3B3D28C11}"/>
    <cellStyle name="Normal 23 3 5 3 2" xfId="32114" xr:uid="{12FECD5A-8A56-44DB-8679-1700D2D2513B}"/>
    <cellStyle name="Normal 23 3 5 4" xfId="18533" xr:uid="{71098E80-C77E-4034-B00F-0BCDD9F1CBB4}"/>
    <cellStyle name="Normal 23 3 5 4 2" xfId="38901" xr:uid="{17B0E458-7DD5-4ED6-BE29-8F08B0C161C8}"/>
    <cellStyle name="Normal 23 3 5 5" xfId="25322" xr:uid="{F57A4F9C-AC5E-4397-9B26-D748882FBD51}"/>
    <cellStyle name="Normal 23 3 5 6" xfId="45690" xr:uid="{0366A0F0-FE44-4D9C-868A-40CD95E97F2E}"/>
    <cellStyle name="Normal 23 3 6" xfId="5240" xr:uid="{EBB8FB6A-23DF-40E7-BA6D-4CCE26773E64}"/>
    <cellStyle name="Normal 23 3 6 2" xfId="13882" xr:uid="{DFEAD90B-3763-4189-8DD3-4FD0FE00689D}"/>
    <cellStyle name="Normal 23 3 6 2 2" xfId="34250" xr:uid="{9C048404-FA80-48CF-9D39-B193AD9B5669}"/>
    <cellStyle name="Normal 23 3 6 3" xfId="20669" xr:uid="{6120F820-51C5-4C4E-8A2F-9DFEA6A41EE4}"/>
    <cellStyle name="Normal 23 3 6 3 2" xfId="41037" xr:uid="{F91E4D2C-9164-4EBA-8D69-FB502034700E}"/>
    <cellStyle name="Normal 23 3 6 4" xfId="27458" xr:uid="{5062FAE0-574C-47E7-ACF1-C769A2AE0E0E}"/>
    <cellStyle name="Normal 23 3 6 5" xfId="47826" xr:uid="{1272A0AE-B898-47EA-9A1B-AFFF7B44BF7B}"/>
    <cellStyle name="Normal 23 3 7" xfId="2183" xr:uid="{986C1385-241C-4072-AA56-BD6D50891AB9}"/>
    <cellStyle name="Normal 23 3 7 2" xfId="11034" xr:uid="{7CB380D3-D520-49BB-9F78-515F76F8AEFB}"/>
    <cellStyle name="Normal 23 3 7 2 2" xfId="31402" xr:uid="{BDF39F29-52A7-43C0-B917-7E6147E0A912}"/>
    <cellStyle name="Normal 23 3 7 3" xfId="17821" xr:uid="{6D22D6D6-8A16-4FC9-B317-9C32C766A1C0}"/>
    <cellStyle name="Normal 23 3 7 3 2" xfId="38189" xr:uid="{DDA60351-893A-4051-B858-5D18EFDE5DE1}"/>
    <cellStyle name="Normal 23 3 7 4" xfId="24610" xr:uid="{2E509D0E-277D-435B-98B7-7AAC29C319D5}"/>
    <cellStyle name="Normal 23 3 7 5" xfId="44978" xr:uid="{691B2B65-2167-47E9-B4F9-EA6C1C8F12F7}"/>
    <cellStyle name="Normal 23 3 8" xfId="9998" xr:uid="{0CC1B8F8-F3B6-4E6F-941A-90352E62A3C8}"/>
    <cellStyle name="Normal 23 3 8 2" xfId="30366" xr:uid="{126EC207-6451-4B77-9F31-27212872F0AA}"/>
    <cellStyle name="Normal 23 3 9" xfId="16786" xr:uid="{B6537F8B-12BF-4CC4-AC65-4C5775FFD3F7}"/>
    <cellStyle name="Normal 23 3 9 2" xfId="37154" xr:uid="{F3E6DEAE-85A8-4F8B-9A1D-C79C713DC536}"/>
    <cellStyle name="Normal 23 3_Exec Drivers" xfId="9105" xr:uid="{35F527E5-9B86-480A-B2C9-5C63A175020E}"/>
    <cellStyle name="Normal 23 4" xfId="679" xr:uid="{751086BB-F6B9-41C5-A95A-911E2B5FB179}"/>
    <cellStyle name="Normal 23 4 10" xfId="44015" xr:uid="{1F1B4540-8B4D-4C76-8BEA-302A55ADCCA5}"/>
    <cellStyle name="Normal 23 4 2" xfId="1702" xr:uid="{B3912555-4AD0-49BD-A764-5203D41B6A01}"/>
    <cellStyle name="Normal 23 4 2 2" xfId="6860" xr:uid="{12B1E401-BBA9-48AE-ACAC-9AA945736F54}"/>
    <cellStyle name="Normal 23 4 2 2 2" xfId="15502" xr:uid="{569045B6-12F6-48D0-9A1B-6EF7DBF80F31}"/>
    <cellStyle name="Normal 23 4 2 2 2 2" xfId="35870" xr:uid="{277060A9-20BD-4DAF-B4BE-763555B8D17E}"/>
    <cellStyle name="Normal 23 4 2 2 3" xfId="22289" xr:uid="{2B329BBA-7751-4DEF-8AC3-A97A7A5134F4}"/>
    <cellStyle name="Normal 23 4 2 2 3 2" xfId="42657" xr:uid="{F2713A45-91F1-4A56-8E7C-1E8DAFE2930E}"/>
    <cellStyle name="Normal 23 4 2 2 4" xfId="29078" xr:uid="{0617F266-F2CA-48C8-926B-5403CF871A09}"/>
    <cellStyle name="Normal 23 4 2 2 5" xfId="49446" xr:uid="{8BF041AD-E1AB-4D80-B8FE-5D6CE91AD23C}"/>
    <cellStyle name="Normal 23 4 2 3" xfId="3994" xr:uid="{771D2B2F-A591-41F5-BC30-B4AF4E57F582}"/>
    <cellStyle name="Normal 23 4 2 3 2" xfId="12654" xr:uid="{289D9761-DC40-423E-A097-010104EE50B2}"/>
    <cellStyle name="Normal 23 4 2 3 2 2" xfId="33022" xr:uid="{2A332C44-9ED2-4308-92B3-4DFA3559D498}"/>
    <cellStyle name="Normal 23 4 2 3 3" xfId="19441" xr:uid="{C8EAFDBE-FFF9-4C3C-93B2-C17BC5B5FDBA}"/>
    <cellStyle name="Normal 23 4 2 3 3 2" xfId="39809" xr:uid="{33562FFC-3E09-4B55-B62A-3A912D6B81EA}"/>
    <cellStyle name="Normal 23 4 2 3 4" xfId="26230" xr:uid="{E5BEC6C1-D93A-4E82-861D-2ABB364B7D8B}"/>
    <cellStyle name="Normal 23 4 2 3 5" xfId="46598" xr:uid="{C1802898-B299-447B-89C5-0A519F792BE9}"/>
    <cellStyle name="Normal 23 4 2 4" xfId="10612" xr:uid="{146E5FC2-E9D3-4308-88B7-DED14075166B}"/>
    <cellStyle name="Normal 23 4 2 4 2" xfId="30980" xr:uid="{C7531C62-6A8A-4980-BD98-1A8615ED82CE}"/>
    <cellStyle name="Normal 23 4 2 5" xfId="17399" xr:uid="{A110FE77-F22E-4922-A56B-7D884370F8F9}"/>
    <cellStyle name="Normal 23 4 2 5 2" xfId="37767" xr:uid="{8DD89DF6-154C-45AB-84FC-B2A6E2424D0D}"/>
    <cellStyle name="Normal 23 4 2 6" xfId="24188" xr:uid="{8A283EDC-CC0D-4222-9523-33C2A0A50746}"/>
    <cellStyle name="Normal 23 4 2 7" xfId="44556" xr:uid="{10CD596A-8E3C-42F1-BE4C-1249A119B701}"/>
    <cellStyle name="Normal 23 4 2_Exec Drivers" xfId="9467" xr:uid="{160A937F-1136-4EFF-9BD5-A8C36C596978}"/>
    <cellStyle name="Normal 23 4 3" xfId="4724" xr:uid="{DB57E048-0A11-4D9F-AA66-06B6894F2CF8}"/>
    <cellStyle name="Normal 23 4 3 2" xfId="7572" xr:uid="{60F6CBC7-C2C2-41DA-BE03-D6813B40ADCC}"/>
    <cellStyle name="Normal 23 4 3 2 2" xfId="16214" xr:uid="{B16A9DE3-E01E-4EFC-9945-FF8829C27D99}"/>
    <cellStyle name="Normal 23 4 3 2 2 2" xfId="36582" xr:uid="{75AFD2CA-DFF3-420E-AD14-4697CBB657A1}"/>
    <cellStyle name="Normal 23 4 3 2 3" xfId="23001" xr:uid="{CFD22EFA-CAE8-4082-8FCD-DD8A3C8DDD2C}"/>
    <cellStyle name="Normal 23 4 3 2 3 2" xfId="43369" xr:uid="{FFC66033-E46D-4952-A739-D7A5301504CD}"/>
    <cellStyle name="Normal 23 4 3 2 4" xfId="29790" xr:uid="{E251EED1-6E1B-44FD-B9A2-3480D27463D2}"/>
    <cellStyle name="Normal 23 4 3 2 5" xfId="50158" xr:uid="{F156A8DA-2480-4DA1-B578-F6B0BC6AD8E9}"/>
    <cellStyle name="Normal 23 4 3 3" xfId="13366" xr:uid="{F19A021F-44EB-403C-9750-E842EAE586DE}"/>
    <cellStyle name="Normal 23 4 3 3 2" xfId="33734" xr:uid="{64229F5E-A3E5-44BD-BD21-725215E8E504}"/>
    <cellStyle name="Normal 23 4 3 4" xfId="20153" xr:uid="{E5728D6A-C4EC-4F46-92DD-A4ED548AB563}"/>
    <cellStyle name="Normal 23 4 3 4 2" xfId="40521" xr:uid="{C78A597C-1224-4431-AA02-D281A70C2C70}"/>
    <cellStyle name="Normal 23 4 3 5" xfId="26942" xr:uid="{4036D48B-D65D-4CF2-B115-45359CD2D3D7}"/>
    <cellStyle name="Normal 23 4 3 6" xfId="47310" xr:uid="{982E6301-44CF-4CB4-944E-53121C31B495}"/>
    <cellStyle name="Normal 23 4 3_Exec Drivers" xfId="9100" xr:uid="{FFB693CF-7385-4DDA-AB5E-015BA9C703AC}"/>
    <cellStyle name="Normal 23 4 4" xfId="3246" xr:uid="{530C5094-A2E8-41A3-BEB8-32964BFA4935}"/>
    <cellStyle name="Normal 23 4 4 2" xfId="6148" xr:uid="{150CD111-152A-4751-B2E4-6D93BF7F3691}"/>
    <cellStyle name="Normal 23 4 4 2 2" xfId="14790" xr:uid="{02341A25-E29E-4DD7-BF0F-76BFC1C397BD}"/>
    <cellStyle name="Normal 23 4 4 2 2 2" xfId="35158" xr:uid="{B355876A-7EA3-43B3-A13C-FFBF73C725AF}"/>
    <cellStyle name="Normal 23 4 4 2 3" xfId="21577" xr:uid="{0539A9D5-5E99-4DA3-90B9-6E10C30E2F8D}"/>
    <cellStyle name="Normal 23 4 4 2 3 2" xfId="41945" xr:uid="{FC5B56B6-C18B-4B25-9FCF-A058A33D912A}"/>
    <cellStyle name="Normal 23 4 4 2 4" xfId="28366" xr:uid="{2D206CF1-4C6F-46A9-8D6D-31C44C009652}"/>
    <cellStyle name="Normal 23 4 4 2 5" xfId="48734" xr:uid="{2CAD12E0-2033-4C92-A372-542736034C88}"/>
    <cellStyle name="Normal 23 4 4 3" xfId="11942" xr:uid="{6DFE42D4-02D0-4C45-92C6-1A336BE038A3}"/>
    <cellStyle name="Normal 23 4 4 3 2" xfId="32310" xr:uid="{4710D5DE-F442-455A-9348-43698EE65C99}"/>
    <cellStyle name="Normal 23 4 4 4" xfId="18729" xr:uid="{BD21A31F-FB64-489A-8C8B-3483A05CC939}"/>
    <cellStyle name="Normal 23 4 4 4 2" xfId="39097" xr:uid="{2664C1D5-5F3F-49C6-99B1-A32AA770F7C9}"/>
    <cellStyle name="Normal 23 4 4 5" xfId="25518" xr:uid="{B9219E74-6B3B-4599-9151-423866C7D92F}"/>
    <cellStyle name="Normal 23 4 4 6" xfId="45886" xr:uid="{4A588923-8FA1-4B03-91F3-D70BF7CF8CEB}"/>
    <cellStyle name="Normal 23 4 5" xfId="5436" xr:uid="{216C3806-C9B5-4D76-9448-C815E210506F}"/>
    <cellStyle name="Normal 23 4 5 2" xfId="14078" xr:uid="{53C3F90B-2945-4855-A04B-12F25D16F5EF}"/>
    <cellStyle name="Normal 23 4 5 2 2" xfId="34446" xr:uid="{CE12888B-850E-4B89-AC56-7E1807E2ADEB}"/>
    <cellStyle name="Normal 23 4 5 3" xfId="20865" xr:uid="{B94A2C5C-8F67-430A-94F6-18B536B7585F}"/>
    <cellStyle name="Normal 23 4 5 3 2" xfId="41233" xr:uid="{4519C7FF-7134-4379-8D05-2E8EEDAAF76D}"/>
    <cellStyle name="Normal 23 4 5 4" xfId="27654" xr:uid="{88FC803A-D242-44F6-9395-302903C86BC3}"/>
    <cellStyle name="Normal 23 4 5 5" xfId="48022" xr:uid="{25E99351-3642-417E-B996-73C4552C0087}"/>
    <cellStyle name="Normal 23 4 6" xfId="2497" xr:uid="{BFDEEA37-1190-4F1E-820E-4F6E99209A8B}"/>
    <cellStyle name="Normal 23 4 6 2" xfId="11230" xr:uid="{40B6F4FB-F3AD-4D90-9A28-EC1A2B81551C}"/>
    <cellStyle name="Normal 23 4 6 2 2" xfId="31598" xr:uid="{FAA2D673-5226-4C4F-B033-401B25246D5A}"/>
    <cellStyle name="Normal 23 4 6 3" xfId="18017" xr:uid="{AE2124D4-FAF1-444D-89A4-4330C3FE9566}"/>
    <cellStyle name="Normal 23 4 6 3 2" xfId="38385" xr:uid="{3E14DAE1-5CD5-408F-AAC5-1DA6B5498460}"/>
    <cellStyle name="Normal 23 4 6 4" xfId="24806" xr:uid="{3378096C-B3C3-4BCC-BF6E-057A9A303354}"/>
    <cellStyle name="Normal 23 4 6 5" xfId="45174" xr:uid="{6107F53F-3705-403A-934D-85DA16D392B2}"/>
    <cellStyle name="Normal 23 4 7" xfId="10070" xr:uid="{58C86F1D-A601-41B9-9061-292E121E1899}"/>
    <cellStyle name="Normal 23 4 7 2" xfId="30438" xr:uid="{973A782B-E831-4FFF-9B9A-AC21C06C3F25}"/>
    <cellStyle name="Normal 23 4 8" xfId="16858" xr:uid="{D9D18C7B-EA05-469D-8FF7-B6E0774D2E08}"/>
    <cellStyle name="Normal 23 4 8 2" xfId="37226" xr:uid="{5570EE76-1934-4F68-AB08-5D9C47A5681B}"/>
    <cellStyle name="Normal 23 4 9" xfId="23647" xr:uid="{F916CBCE-21FF-41DE-9F19-03E92912BA3A}"/>
    <cellStyle name="Normal 23 4_Exec Drivers" xfId="9065" xr:uid="{4AB94CBB-3924-4D8F-AFC9-4B8F7C96A84C}"/>
    <cellStyle name="Normal 23 5" xfId="1077" xr:uid="{54B37542-9EA5-4229-9FCD-EAB306E7F4EB}"/>
    <cellStyle name="Normal 23 5 2" xfId="1755" xr:uid="{9365FA8B-43EA-4A00-84BE-F36066FCA165}"/>
    <cellStyle name="Normal 23 5 2 2" xfId="6662" xr:uid="{4F49407F-33E9-4300-B3E8-3538EA150D4A}"/>
    <cellStyle name="Normal 23 5 2 2 2" xfId="15304" xr:uid="{54CFF21D-5D88-4208-8936-90A385C66A29}"/>
    <cellStyle name="Normal 23 5 2 2 2 2" xfId="35672" xr:uid="{E352025B-033F-46D9-BF9D-D32D85022A07}"/>
    <cellStyle name="Normal 23 5 2 2 3" xfId="22091" xr:uid="{24339F6C-4171-440E-AC15-B0A6AE83E7C0}"/>
    <cellStyle name="Normal 23 5 2 2 3 2" xfId="42459" xr:uid="{4B2C6D04-7A08-4BD6-AF72-D912412B3310}"/>
    <cellStyle name="Normal 23 5 2 2 4" xfId="28880" xr:uid="{5BF6BE65-E414-475C-BEF3-1231C8BD2C18}"/>
    <cellStyle name="Normal 23 5 2 2 5" xfId="49248" xr:uid="{5D96B666-7BE8-4464-89F3-A9B4B3B3CA91}"/>
    <cellStyle name="Normal 23 5 2 3" xfId="10663" xr:uid="{A5325088-411F-4091-90E4-CA9D2B7C5D16}"/>
    <cellStyle name="Normal 23 5 2 3 2" xfId="31031" xr:uid="{F78EA56C-57CC-4C1F-97DE-8C1EA1D16414}"/>
    <cellStyle name="Normal 23 5 2 4" xfId="17450" xr:uid="{1E4A14F0-22DB-4CE3-87C1-A3D1473CC8B9}"/>
    <cellStyle name="Normal 23 5 2 4 2" xfId="37818" xr:uid="{1B9A54BF-BDB2-4147-962C-64CB4E11C956}"/>
    <cellStyle name="Normal 23 5 2 5" xfId="24239" xr:uid="{772868FC-90B1-4904-8783-1C5DA3AA5AA7}"/>
    <cellStyle name="Normal 23 5 2 6" xfId="44607" xr:uid="{75BE0CB5-301A-4C52-8F93-125B7C4F5F87}"/>
    <cellStyle name="Normal 23 5 2_Exec Drivers" xfId="8586" xr:uid="{D1F357C1-E01C-4863-B363-B7ABA7C8FFA2}"/>
    <cellStyle name="Normal 23 5 3" xfId="3778" xr:uid="{1B12828A-0E8B-4139-B250-6B7A3C1AA77B}"/>
    <cellStyle name="Normal 23 5 3 2" xfId="12456" xr:uid="{546B6B35-4373-4516-A1B5-A0E185EEA9CE}"/>
    <cellStyle name="Normal 23 5 3 2 2" xfId="32824" xr:uid="{CCFC4FA4-33A2-4A83-B11D-F2BAC85EAF09}"/>
    <cellStyle name="Normal 23 5 3 3" xfId="19243" xr:uid="{AB6F8F92-726B-4BF3-A2AA-2734FB7ECE06}"/>
    <cellStyle name="Normal 23 5 3 3 2" xfId="39611" xr:uid="{1846E61E-5393-4EE2-9AB6-567C3A65BE5F}"/>
    <cellStyle name="Normal 23 5 3 4" xfId="26032" xr:uid="{6E85A59E-0D13-4203-BF7E-BB6A2F1F72E1}"/>
    <cellStyle name="Normal 23 5 3 5" xfId="46400" xr:uid="{E907FAA4-BE27-4A17-A443-C75F7A67217F}"/>
    <cellStyle name="Normal 23 5 4" xfId="10126" xr:uid="{19071635-DB38-4401-8507-E2AA0671F2E6}"/>
    <cellStyle name="Normal 23 5 4 2" xfId="30494" xr:uid="{84C53D70-5D9D-49DF-9708-8492DCD4F9EC}"/>
    <cellStyle name="Normal 23 5 5" xfId="16914" xr:uid="{5BC92101-C7A0-4B15-BA1A-9079E6CE0C91}"/>
    <cellStyle name="Normal 23 5 5 2" xfId="37282" xr:uid="{CCD6073B-6D88-4D5A-8B02-6A2DEF23EA67}"/>
    <cellStyle name="Normal 23 5 6" xfId="23703" xr:uid="{E6B99C50-CB10-4CC4-9892-20D8A77DE22C}"/>
    <cellStyle name="Normal 23 5 7" xfId="44071" xr:uid="{8CB8FC7D-8205-420B-A14B-ACAA3023841B}"/>
    <cellStyle name="Normal 23 5_Exec Drivers" xfId="8186" xr:uid="{7A02A59A-E95F-4E00-BCF9-CB74724CF8C6}"/>
    <cellStyle name="Normal 23 6" xfId="1274" xr:uid="{304C1BFB-5EC3-4FE0-A67B-946CCBC07528}"/>
    <cellStyle name="Normal 23 6 2" xfId="1811" xr:uid="{319BA6DA-B622-42C2-A2BB-8B11EB5A51EA}"/>
    <cellStyle name="Normal 23 6 2 2" xfId="7374" xr:uid="{6E7FDF66-3A8E-47AF-8EF2-2890E4691305}"/>
    <cellStyle name="Normal 23 6 2 2 2" xfId="16016" xr:uid="{188E1B0A-F632-499C-9189-B6BD6E2961A9}"/>
    <cellStyle name="Normal 23 6 2 2 2 2" xfId="36384" xr:uid="{D0971A91-74B9-4C98-82FE-A334EFF71B12}"/>
    <cellStyle name="Normal 23 6 2 2 3" xfId="22803" xr:uid="{C090E301-1DE6-41EE-B28D-8911C0BDE75A}"/>
    <cellStyle name="Normal 23 6 2 2 3 2" xfId="43171" xr:uid="{665AC780-989D-48E7-8D7E-B593B7D6EF20}"/>
    <cellStyle name="Normal 23 6 2 2 4" xfId="29592" xr:uid="{2413C750-0B39-409D-B9EF-28E7E8CE2C9C}"/>
    <cellStyle name="Normal 23 6 2 2 5" xfId="49960" xr:uid="{6D642651-F119-4529-882E-B54E709CED8E}"/>
    <cellStyle name="Normal 23 6 2 3" xfId="10719" xr:uid="{3AF7C911-8C2B-4D66-991F-446ACAA3590B}"/>
    <cellStyle name="Normal 23 6 2 3 2" xfId="31087" xr:uid="{A0104B22-EB5E-49C2-8DBC-AC8C95031A41}"/>
    <cellStyle name="Normal 23 6 2 4" xfId="17506" xr:uid="{137934B4-851A-4389-AD2F-23D55F688574}"/>
    <cellStyle name="Normal 23 6 2 4 2" xfId="37874" xr:uid="{3F56CA63-D016-4843-BEB5-D248D9A28DE2}"/>
    <cellStyle name="Normal 23 6 2 5" xfId="24295" xr:uid="{A2A0E27D-18C1-4C14-98C2-6A61D1AAB26D}"/>
    <cellStyle name="Normal 23 6 2 6" xfId="44663" xr:uid="{504225E9-6CFA-4DEA-824B-9D614D8C118A}"/>
    <cellStyle name="Normal 23 6 2_Exec Drivers" xfId="8584" xr:uid="{6A7FA1A5-1976-41F3-8A4F-4BC6AB15A345}"/>
    <cellStyle name="Normal 23 6 3" xfId="4526" xr:uid="{0C83749D-C4F7-4181-BFB0-D3E8901148C0}"/>
    <cellStyle name="Normal 23 6 3 2" xfId="13168" xr:uid="{2016F786-2496-4944-8DA3-B01D8D94D9CE}"/>
    <cellStyle name="Normal 23 6 3 2 2" xfId="33536" xr:uid="{4C74D97A-D2EA-48DC-B20C-1FEFE5D01D6B}"/>
    <cellStyle name="Normal 23 6 3 3" xfId="19955" xr:uid="{D8E5F149-E952-45EA-8E10-1F517F51DCE3}"/>
    <cellStyle name="Normal 23 6 3 3 2" xfId="40323" xr:uid="{662668BD-C488-46FB-95BD-6707693E0E89}"/>
    <cellStyle name="Normal 23 6 3 4" xfId="26744" xr:uid="{BA1CB559-B2ED-43CB-BD9C-9A8177CEE59C}"/>
    <cellStyle name="Normal 23 6 3 5" xfId="47112" xr:uid="{5CBFD569-B06F-41E4-B9E3-331DAAE18178}"/>
    <cellStyle name="Normal 23 6 4" xfId="10193" xr:uid="{756148CA-99FB-4622-AD5E-64DD0FA700BB}"/>
    <cellStyle name="Normal 23 6 4 2" xfId="30561" xr:uid="{03F364B9-754E-4B03-86F4-6A38893C5B2F}"/>
    <cellStyle name="Normal 23 6 5" xfId="16980" xr:uid="{32DEF3F4-C68F-43CB-9ACB-AC97E61C2A5C}"/>
    <cellStyle name="Normal 23 6 5 2" xfId="37348" xr:uid="{E78E5887-0108-4B0A-998B-0CB5C54D9076}"/>
    <cellStyle name="Normal 23 6 6" xfId="23769" xr:uid="{78CAA2CA-1126-4A8A-A39A-8B8FBCB778D3}"/>
    <cellStyle name="Normal 23 6 7" xfId="44137" xr:uid="{99E258E3-213F-4828-9C34-78AB5FFF4EFA}"/>
    <cellStyle name="Normal 23 6_Exec Drivers" xfId="8500" xr:uid="{4A610EC2-DC2F-4B08-B601-79CFEB2F7627}"/>
    <cellStyle name="Normal 23 7" xfId="1339" xr:uid="{B716BE94-CFFF-4DD0-A0FC-4A9F530FB456}"/>
    <cellStyle name="Normal 23 7 2" xfId="5950" xr:uid="{1E38297D-AA1C-45B8-91AB-A514F2740748}"/>
    <cellStyle name="Normal 23 7 2 2" xfId="14592" xr:uid="{6C8AA064-0A81-45A3-9E43-1AD5A80B417A}"/>
    <cellStyle name="Normal 23 7 2 2 2" xfId="34960" xr:uid="{79EBC683-133D-4E19-8602-60A707E603F2}"/>
    <cellStyle name="Normal 23 7 2 3" xfId="21379" xr:uid="{1580926D-E74C-47BF-879D-7A8C00D598EB}"/>
    <cellStyle name="Normal 23 7 2 3 2" xfId="41747" xr:uid="{45CB6051-2077-4C01-86AC-A2B6D471BB71}"/>
    <cellStyle name="Normal 23 7 2 4" xfId="28168" xr:uid="{FF785144-B0C0-46CD-83C7-C245AE3D812D}"/>
    <cellStyle name="Normal 23 7 2 5" xfId="48536" xr:uid="{111A4BA2-829A-4A4B-9B98-60238BA342F9}"/>
    <cellStyle name="Normal 23 7 3" xfId="3030" xr:uid="{E722974D-EB62-4B14-8E77-B93A275F74A8}"/>
    <cellStyle name="Normal 23 7 3 2" xfId="11744" xr:uid="{0FA445CC-8C87-40AE-BA98-3EC37C4DB754}"/>
    <cellStyle name="Normal 23 7 3 2 2" xfId="32112" xr:uid="{5A403CBC-F904-4CD4-B598-A90A15DA3BF1}"/>
    <cellStyle name="Normal 23 7 3 3" xfId="18531" xr:uid="{C313492A-E2BB-4A60-BAC1-94B92F23E733}"/>
    <cellStyle name="Normal 23 7 3 3 2" xfId="38899" xr:uid="{1E417BF6-17EE-4ED7-9952-B9A84F099E37}"/>
    <cellStyle name="Normal 23 7 3 4" xfId="25320" xr:uid="{5A5401CB-168E-4F29-B7F1-EC39B27331B7}"/>
    <cellStyle name="Normal 23 7 3 5" xfId="45688" xr:uid="{1357C033-AC43-48D5-9BE1-C625A846131B}"/>
    <cellStyle name="Normal 23 7 4" xfId="10258" xr:uid="{7B94EF75-5CAA-4C41-9124-B96BB571D477}"/>
    <cellStyle name="Normal 23 7 4 2" xfId="30626" xr:uid="{6C723BEC-9CAE-45AC-BDAF-1E80A1EBF09D}"/>
    <cellStyle name="Normal 23 7 5" xfId="17045" xr:uid="{FFA48A74-07EB-45C1-BAF2-24A650CE7F15}"/>
    <cellStyle name="Normal 23 7 5 2" xfId="37413" xr:uid="{9F11C18F-964A-4B13-BEB1-A06E60B737D1}"/>
    <cellStyle name="Normal 23 7 6" xfId="23834" xr:uid="{1F0AC172-4018-4494-A649-BC9EEA095D17}"/>
    <cellStyle name="Normal 23 7 7" xfId="44202" xr:uid="{EC2EA0B5-1DB7-4444-A402-29E5B174E332}"/>
    <cellStyle name="Normal 23 7_Exec Drivers" xfId="8846" xr:uid="{FA251905-80B5-4EF8-AC99-134895DD991D}"/>
    <cellStyle name="Normal 23 8" xfId="1514" xr:uid="{6F8A974D-064A-477C-A5CC-01B150E21725}"/>
    <cellStyle name="Normal 23 8 2" xfId="5238" xr:uid="{218D1B7E-351F-45CA-B59C-CDA2B8C171E5}"/>
    <cellStyle name="Normal 23 8 2 2" xfId="13880" xr:uid="{C401A18C-F7CF-49C0-9675-0788134434CE}"/>
    <cellStyle name="Normal 23 8 2 2 2" xfId="34248" xr:uid="{E3CABDA7-E6C6-4756-961F-4EDC61D6F589}"/>
    <cellStyle name="Normal 23 8 2 3" xfId="20667" xr:uid="{00CE96B6-1C29-4748-9630-630C48817007}"/>
    <cellStyle name="Normal 23 8 2 3 2" xfId="41035" xr:uid="{B2E07D74-69F8-421E-9045-50E997984CE0}"/>
    <cellStyle name="Normal 23 8 2 4" xfId="27456" xr:uid="{8756ACFA-B2AA-4EBC-9D8C-4DFCDCEDB023}"/>
    <cellStyle name="Normal 23 8 2 5" xfId="47824" xr:uid="{0A54C10C-9303-438A-BEAA-FA6F268A9730}"/>
    <cellStyle name="Normal 23 8 3" xfId="10430" xr:uid="{BF83F419-E629-47A5-9EC6-FE6E802CB376}"/>
    <cellStyle name="Normal 23 8 3 2" xfId="30798" xr:uid="{819F45D5-9987-4392-B668-839327D5584A}"/>
    <cellStyle name="Normal 23 8 4" xfId="17217" xr:uid="{FBDEBD56-F812-4F39-8A23-F7262A6E30A9}"/>
    <cellStyle name="Normal 23 8 4 2" xfId="37585" xr:uid="{790FE824-AA7B-4ADB-B5B5-44829832FFB6}"/>
    <cellStyle name="Normal 23 8 5" xfId="24006" xr:uid="{87D1B41A-C2E3-4EBF-90ED-8096357AC90C}"/>
    <cellStyle name="Normal 23 8 6" xfId="44374" xr:uid="{BDA0ED8C-DDAD-4311-A7CD-1C94448DA750}"/>
    <cellStyle name="Normal 23 8_Exec Drivers" xfId="8404" xr:uid="{116EDDED-E490-422C-B270-E8ECBB75C125}"/>
    <cellStyle name="Normal 23 9" xfId="2181" xr:uid="{7E277FFA-55DA-46CD-993D-9CF0261F54A9}"/>
    <cellStyle name="Normal 23 9 2" xfId="11032" xr:uid="{5DA86120-C8FF-44D1-92B6-1545221F49E7}"/>
    <cellStyle name="Normal 23 9 2 2" xfId="31400" xr:uid="{D89D1AF9-3019-43A1-86A7-C90BBE471FF8}"/>
    <cellStyle name="Normal 23 9 3" xfId="17819" xr:uid="{371201AE-E625-404B-BA5A-E7ED27040D78}"/>
    <cellStyle name="Normal 23 9 3 2" xfId="38187" xr:uid="{2C59505F-37BF-4A28-B5B5-A5256CE3A0F7}"/>
    <cellStyle name="Normal 23 9 4" xfId="24608" xr:uid="{07FBDA54-4F5E-4650-8F7F-2C6EAF86210D}"/>
    <cellStyle name="Normal 23 9 5" xfId="44976" xr:uid="{15559B66-DAA2-401C-AA4B-59D895E11888}"/>
    <cellStyle name="Normal 23_Exec Drivers" xfId="8259" xr:uid="{346C6C0F-BAF0-42E8-B6B8-99C64BE14E9F}"/>
    <cellStyle name="Normal 24" xfId="271" xr:uid="{CB28AA5C-6541-4235-94A7-084B94B0DF13}"/>
    <cellStyle name="Normal 24 10" xfId="2184" xr:uid="{0C777A0D-C719-4738-9DEC-B9E60FEA8345}"/>
    <cellStyle name="Normal 24 10 2" xfId="11035" xr:uid="{561BCE07-677D-403C-9F86-6793E06233E7}"/>
    <cellStyle name="Normal 24 10 2 2" xfId="31403" xr:uid="{AB4E8F58-B8BE-4285-A7EB-1F5F79DD2B5E}"/>
    <cellStyle name="Normal 24 10 3" xfId="17822" xr:uid="{598CA3D2-8892-4D38-AE09-4A283B7A7D48}"/>
    <cellStyle name="Normal 24 10 3 2" xfId="38190" xr:uid="{D4C3FD68-5F91-4457-9477-74E0663080CD}"/>
    <cellStyle name="Normal 24 10 4" xfId="24611" xr:uid="{DB17FC9D-8DE9-4476-B2BD-99227C86A759}"/>
    <cellStyle name="Normal 24 10 5" xfId="44979" xr:uid="{1C7445E7-0BF0-40FA-908F-13FD2F5AC704}"/>
    <cellStyle name="Normal 24 11" xfId="9853" xr:uid="{6287C94F-E23F-4770-8AE0-E8C6D93A85B1}"/>
    <cellStyle name="Normal 24 11 2" xfId="30221" xr:uid="{715F498B-A14F-4037-AEB1-62EFE266A71F}"/>
    <cellStyle name="Normal 24 12" xfId="16641" xr:uid="{9013B5CB-8974-4F8E-8DE3-B74391CAB419}"/>
    <cellStyle name="Normal 24 12 2" xfId="37009" xr:uid="{66F3BB27-312D-4837-B2E4-D39C6F760228}"/>
    <cellStyle name="Normal 24 13" xfId="23430" xr:uid="{781F7E8B-A2F6-487B-B97E-4627DE12C12F}"/>
    <cellStyle name="Normal 24 14" xfId="43798" xr:uid="{19C96F23-8281-49D1-9B97-3BBD78094A51}"/>
    <cellStyle name="Normal 24 2" xfId="521" xr:uid="{955FBB3C-9064-476B-806F-E77EA2E2B5D4}"/>
    <cellStyle name="Normal 24 2 10" xfId="23570" xr:uid="{005054DB-D401-4EC6-BA66-8EAD09A127B1}"/>
    <cellStyle name="Normal 24 2 11" xfId="43938" xr:uid="{4958A697-D8E8-4B80-BB93-60D1F30A0B45}"/>
    <cellStyle name="Normal 24 2 2" xfId="1660" xr:uid="{A5C0CF10-FFC7-484D-A407-20A131A7C808}"/>
    <cellStyle name="Normal 24 2 2 10" xfId="44520" xr:uid="{29875E94-44F3-4D93-A7C1-9BD23DD9A764}"/>
    <cellStyle name="Normal 24 2 2 2" xfId="4195" xr:uid="{5B9D5570-FE85-43E2-AD4A-1527B4703F70}"/>
    <cellStyle name="Normal 24 2 2 2 2" xfId="7043" xr:uid="{819C4749-BFA1-40B4-BA07-496B70DABA4A}"/>
    <cellStyle name="Normal 24 2 2 2 2 2" xfId="15685" xr:uid="{5F483CA2-06B3-4387-9BBB-69A771E345B2}"/>
    <cellStyle name="Normal 24 2 2 2 2 2 2" xfId="36053" xr:uid="{F9C9C84A-C620-4EF4-BCB2-B6A7FC88A49A}"/>
    <cellStyle name="Normal 24 2 2 2 2 3" xfId="22472" xr:uid="{75B7C3CA-546C-4883-A66E-888A6FC12187}"/>
    <cellStyle name="Normal 24 2 2 2 2 3 2" xfId="42840" xr:uid="{A0DD37A8-62FA-4588-98EF-6E05194AFBF9}"/>
    <cellStyle name="Normal 24 2 2 2 2 4" xfId="29261" xr:uid="{6CB9E329-9E50-4125-BE7B-5A6CC38B50AA}"/>
    <cellStyle name="Normal 24 2 2 2 2 5" xfId="49629" xr:uid="{D4180E41-7A79-47B1-92F9-70F8A9ED7B7C}"/>
    <cellStyle name="Normal 24 2 2 2 3" xfId="12837" xr:uid="{6D960DF0-2093-465C-9BC8-CFED5228BC84}"/>
    <cellStyle name="Normal 24 2 2 2 3 2" xfId="33205" xr:uid="{509EBA44-2829-4A8D-9BFD-567FCDBA7C50}"/>
    <cellStyle name="Normal 24 2 2 2 4" xfId="19624" xr:uid="{E29B9EF0-ED03-4710-92BA-E9582DB25578}"/>
    <cellStyle name="Normal 24 2 2 2 4 2" xfId="39992" xr:uid="{BC3E7666-9DAE-419F-B16B-5916097BDC7A}"/>
    <cellStyle name="Normal 24 2 2 2 5" xfId="26413" xr:uid="{8382B63A-1FF0-4678-97CD-47DD41BEA858}"/>
    <cellStyle name="Normal 24 2 2 2 6" xfId="46781" xr:uid="{41AF719B-76FC-4D7F-91A6-7AEE09E0A65F}"/>
    <cellStyle name="Normal 24 2 2 2_Exec Drivers" xfId="8824" xr:uid="{32E2B72E-F848-4588-8AC9-21FC1D79A7FD}"/>
    <cellStyle name="Normal 24 2 2 3" xfId="4907" xr:uid="{9503F365-FE05-42BD-BD98-63F57B64BCDA}"/>
    <cellStyle name="Normal 24 2 2 3 2" xfId="7755" xr:uid="{51349449-730B-4523-AC82-21FB86023265}"/>
    <cellStyle name="Normal 24 2 2 3 2 2" xfId="16397" xr:uid="{38CF7589-D5D9-4B59-A6D3-DE654D9FBDE5}"/>
    <cellStyle name="Normal 24 2 2 3 2 2 2" xfId="36765" xr:uid="{371E4868-C17D-442B-A7B0-AC25E28314FD}"/>
    <cellStyle name="Normal 24 2 2 3 2 3" xfId="23184" xr:uid="{113D5439-82EB-428C-AB41-516BFE0DE814}"/>
    <cellStyle name="Normal 24 2 2 3 2 3 2" xfId="43552" xr:uid="{41C8FDB3-ABA0-44BA-8EB1-004AC8EAE310}"/>
    <cellStyle name="Normal 24 2 2 3 2 4" xfId="29973" xr:uid="{5FBF10B8-85CD-4DA8-AA3E-766C90EA5CB5}"/>
    <cellStyle name="Normal 24 2 2 3 2 5" xfId="50341" xr:uid="{2515FBE5-6D0B-4461-9231-5CE3D665240F}"/>
    <cellStyle name="Normal 24 2 2 3 3" xfId="13549" xr:uid="{65B13DCC-0CBF-4521-9B7D-88DD06177DA4}"/>
    <cellStyle name="Normal 24 2 2 3 3 2" xfId="33917" xr:uid="{2C8D7ACB-43E2-4848-9E83-06E3D63FEF31}"/>
    <cellStyle name="Normal 24 2 2 3 4" xfId="20336" xr:uid="{9EC1D9C7-521B-471C-A65B-A20D125B5150}"/>
    <cellStyle name="Normal 24 2 2 3 4 2" xfId="40704" xr:uid="{93EB60CC-DE17-41C8-B24B-F5302973C0CF}"/>
    <cellStyle name="Normal 24 2 2 3 5" xfId="27125" xr:uid="{4FBC672E-2683-4797-836A-8AA758402399}"/>
    <cellStyle name="Normal 24 2 2 3 6" xfId="47493" xr:uid="{646858D9-638E-4C0B-8F77-1B8BD413C9EC}"/>
    <cellStyle name="Normal 24 2 2 4" xfId="3447" xr:uid="{49A5C500-A145-4F3F-AB31-7F011FB30499}"/>
    <cellStyle name="Normal 24 2 2 4 2" xfId="6331" xr:uid="{95FC88AC-B7D7-4AB7-AE00-197171883D44}"/>
    <cellStyle name="Normal 24 2 2 4 2 2" xfId="14973" xr:uid="{D41616A3-FA27-4AF3-8DB0-CBDDFD34C14F}"/>
    <cellStyle name="Normal 24 2 2 4 2 2 2" xfId="35341" xr:uid="{E746B067-C611-4301-879E-053883E1524C}"/>
    <cellStyle name="Normal 24 2 2 4 2 3" xfId="21760" xr:uid="{100B73D5-B673-4BE1-982C-42166CC14BF0}"/>
    <cellStyle name="Normal 24 2 2 4 2 3 2" xfId="42128" xr:uid="{77E07F00-E80C-4DC6-B895-11AC3E47D154}"/>
    <cellStyle name="Normal 24 2 2 4 2 4" xfId="28549" xr:uid="{17E9B2D6-3C34-440B-A1F7-52BA64CC1B98}"/>
    <cellStyle name="Normal 24 2 2 4 2 5" xfId="48917" xr:uid="{374E5281-F688-4EA7-8E69-E3080529C07D}"/>
    <cellStyle name="Normal 24 2 2 4 3" xfId="12125" xr:uid="{6FEBC95E-6475-4C9C-B166-FE8249141552}"/>
    <cellStyle name="Normal 24 2 2 4 3 2" xfId="32493" xr:uid="{503C25A4-3DD0-42BF-A6D4-05BFC8F6B5CD}"/>
    <cellStyle name="Normal 24 2 2 4 4" xfId="18912" xr:uid="{AD9EC29F-97AD-4677-A002-E252A90292C7}"/>
    <cellStyle name="Normal 24 2 2 4 4 2" xfId="39280" xr:uid="{A6D2A144-415C-41DC-868D-347B15EF06FB}"/>
    <cellStyle name="Normal 24 2 2 4 5" xfId="25701" xr:uid="{DC43DCC9-90CF-447C-955E-A58236EA3E28}"/>
    <cellStyle name="Normal 24 2 2 4 6" xfId="46069" xr:uid="{01D8F9AA-6E08-4059-949D-3B7194FC3B7D}"/>
    <cellStyle name="Normal 24 2 2 5" xfId="5619" xr:uid="{EACE0097-E32B-49B5-9032-1B007389B965}"/>
    <cellStyle name="Normal 24 2 2 5 2" xfId="14261" xr:uid="{4DDC7F79-89B3-42A9-81EC-BA52F804F25F}"/>
    <cellStyle name="Normal 24 2 2 5 2 2" xfId="34629" xr:uid="{14C0C4EA-4E9A-4A1D-97F4-3D3C0760FF20}"/>
    <cellStyle name="Normal 24 2 2 5 3" xfId="21048" xr:uid="{74CCB6FF-DA7A-4336-BFFF-297AA08744C2}"/>
    <cellStyle name="Normal 24 2 2 5 3 2" xfId="41416" xr:uid="{7CC36977-0E7E-48F2-B935-54AEA0A1EA91}"/>
    <cellStyle name="Normal 24 2 2 5 4" xfId="27837" xr:uid="{70A57687-2FE8-4492-A67E-99AB57C5C9C3}"/>
    <cellStyle name="Normal 24 2 2 5 5" xfId="48205" xr:uid="{CCFCC3E3-56A0-45D7-9DB6-CD8286AFC72F}"/>
    <cellStyle name="Normal 24 2 2 6" xfId="2698" xr:uid="{74D88DB2-616A-4740-BC38-06801533D177}"/>
    <cellStyle name="Normal 24 2 2 6 2" xfId="11413" xr:uid="{2754C391-397E-433E-B21A-5CA57407CE09}"/>
    <cellStyle name="Normal 24 2 2 6 2 2" xfId="31781" xr:uid="{49214054-5E8C-498E-B960-E3FEB6C0A099}"/>
    <cellStyle name="Normal 24 2 2 6 3" xfId="18200" xr:uid="{70F7075F-67C9-4626-B1D0-38AB8E328734}"/>
    <cellStyle name="Normal 24 2 2 6 3 2" xfId="38568" xr:uid="{2F874BE6-FFE0-4065-8FB2-42DBCB33C98B}"/>
    <cellStyle name="Normal 24 2 2 6 4" xfId="24989" xr:uid="{245AED7B-C5BA-4924-BEC2-18D13B9887E8}"/>
    <cellStyle name="Normal 24 2 2 6 5" xfId="45357" xr:uid="{3437B475-8E31-4EB3-A22C-6F463BE6DA95}"/>
    <cellStyle name="Normal 24 2 2 7" xfId="10576" xr:uid="{3B2F6D07-FE36-4965-AC70-85B3405EABBC}"/>
    <cellStyle name="Normal 24 2 2 7 2" xfId="30944" xr:uid="{266410BF-C202-4D64-B954-1A14CCAD976B}"/>
    <cellStyle name="Normal 24 2 2 8" xfId="17363" xr:uid="{741B1A32-532D-4B8F-BB11-19FC7C01A928}"/>
    <cellStyle name="Normal 24 2 2 8 2" xfId="37731" xr:uid="{FE27AC11-9B34-4850-9431-184EA7C6FC85}"/>
    <cellStyle name="Normal 24 2 2 9" xfId="24152" xr:uid="{72BF0BF9-47B1-4212-987F-A7C329EB81E8}"/>
    <cellStyle name="Normal 24 2 2_Exec Drivers" xfId="8512" xr:uid="{16C603F6-AD6C-4D28-A71C-ECCF0925A8C8}"/>
    <cellStyle name="Normal 24 2 3" xfId="3782" xr:uid="{D742BC80-707C-46CD-B1B7-45B62482CD7E}"/>
    <cellStyle name="Normal 24 2 3 2" xfId="6666" xr:uid="{5476A831-29B2-4E5D-A7C1-8D1A4D1B1CB5}"/>
    <cellStyle name="Normal 24 2 3 2 2" xfId="15308" xr:uid="{96B2CF88-6A8F-49FC-8504-E888EBEEE9C7}"/>
    <cellStyle name="Normal 24 2 3 2 2 2" xfId="35676" xr:uid="{5D4B4C79-604F-4694-B745-E1AB394B35A0}"/>
    <cellStyle name="Normal 24 2 3 2 3" xfId="22095" xr:uid="{BE68EFF2-320C-46A3-A05F-2141F4A848A1}"/>
    <cellStyle name="Normal 24 2 3 2 3 2" xfId="42463" xr:uid="{D4269BCA-4C93-4C48-8168-4B3B390EB642}"/>
    <cellStyle name="Normal 24 2 3 2 4" xfId="28884" xr:uid="{7A6B0EE1-FF31-4992-BFD2-BD48CCD115AB}"/>
    <cellStyle name="Normal 24 2 3 2 5" xfId="49252" xr:uid="{8238F4A6-A129-40ED-A32B-4E147A35949F}"/>
    <cellStyle name="Normal 24 2 3 3" xfId="12460" xr:uid="{EA3A47BD-A9A9-4499-8DA5-999760DC4AED}"/>
    <cellStyle name="Normal 24 2 3 3 2" xfId="32828" xr:uid="{04DA812D-B775-45F8-A364-0329D1744E85}"/>
    <cellStyle name="Normal 24 2 3 4" xfId="19247" xr:uid="{4650D360-21E9-47AB-82DC-5AC2DE1A837C}"/>
    <cellStyle name="Normal 24 2 3 4 2" xfId="39615" xr:uid="{D9CE0664-5FA4-4F2A-A948-F8DF037AB828}"/>
    <cellStyle name="Normal 24 2 3 5" xfId="26036" xr:uid="{71437D7B-F8F5-473D-8E92-1DA038783B99}"/>
    <cellStyle name="Normal 24 2 3 6" xfId="46404" xr:uid="{C7814613-B491-4592-BE6F-61AAF4FD3A7D}"/>
    <cellStyle name="Normal 24 2 3_Exec Drivers" xfId="9059" xr:uid="{DB13697E-8745-4B01-B636-D57B44293F27}"/>
    <cellStyle name="Normal 24 2 4" xfId="4530" xr:uid="{C3EBC4B8-B3FD-4B24-BFF8-535380E0E75D}"/>
    <cellStyle name="Normal 24 2 4 2" xfId="7378" xr:uid="{7C265F09-5929-493C-BE05-355169B455E4}"/>
    <cellStyle name="Normal 24 2 4 2 2" xfId="16020" xr:uid="{0F64EB60-01BE-4228-B59F-B200829D334F}"/>
    <cellStyle name="Normal 24 2 4 2 2 2" xfId="36388" xr:uid="{B34DEC2F-299A-45B7-B338-938AAC20519D}"/>
    <cellStyle name="Normal 24 2 4 2 3" xfId="22807" xr:uid="{2981269A-3DF0-4F46-B6C3-7D9BFCC9166E}"/>
    <cellStyle name="Normal 24 2 4 2 3 2" xfId="43175" xr:uid="{0766AD0C-9036-4B04-960F-C9A79CF9D65D}"/>
    <cellStyle name="Normal 24 2 4 2 4" xfId="29596" xr:uid="{FFDC2AAF-14D6-47B1-9FB8-12E04F06182C}"/>
    <cellStyle name="Normal 24 2 4 2 5" xfId="49964" xr:uid="{3967E77F-19A4-49C5-940F-0A3C46F29FF2}"/>
    <cellStyle name="Normal 24 2 4 3" xfId="13172" xr:uid="{91120214-611D-4A74-B7ED-1D94D500DD15}"/>
    <cellStyle name="Normal 24 2 4 3 2" xfId="33540" xr:uid="{19CAC0D9-8250-4335-BFE3-7E1E7FB92CB6}"/>
    <cellStyle name="Normal 24 2 4 4" xfId="19959" xr:uid="{408EF72B-592D-416A-AFCC-10003362A036}"/>
    <cellStyle name="Normal 24 2 4 4 2" xfId="40327" xr:uid="{B9DDA4E3-4A41-49B8-8015-D950415E08BD}"/>
    <cellStyle name="Normal 24 2 4 5" xfId="26748" xr:uid="{0F780EBA-B486-431D-B79E-2CAA17BDDC7E}"/>
    <cellStyle name="Normal 24 2 4 6" xfId="47116" xr:uid="{13379BE1-82D6-488D-A645-03DE282D0527}"/>
    <cellStyle name="Normal 24 2 5" xfId="3034" xr:uid="{F9D39FF2-DC33-4835-A65B-7F4EA57CE37D}"/>
    <cellStyle name="Normal 24 2 5 2" xfId="5954" xr:uid="{03AEF8A1-D724-48DA-8D7E-B9756859FC0E}"/>
    <cellStyle name="Normal 24 2 5 2 2" xfId="14596" xr:uid="{5BE4A44E-5A39-492E-9582-E9A03A71AEA7}"/>
    <cellStyle name="Normal 24 2 5 2 2 2" xfId="34964" xr:uid="{8019C445-7C11-407E-948D-B67B11DF655F}"/>
    <cellStyle name="Normal 24 2 5 2 3" xfId="21383" xr:uid="{1A79911C-B835-4CED-BF69-B5C33D4576E8}"/>
    <cellStyle name="Normal 24 2 5 2 3 2" xfId="41751" xr:uid="{8127FC25-E00C-4ACD-8E42-33BF39D0077E}"/>
    <cellStyle name="Normal 24 2 5 2 4" xfId="28172" xr:uid="{308B7B2C-34CD-4366-8A1F-CBEC0BA4A2BD}"/>
    <cellStyle name="Normal 24 2 5 2 5" xfId="48540" xr:uid="{3C9F2AA5-2648-4468-BAD0-E4E45688CB33}"/>
    <cellStyle name="Normal 24 2 5 3" xfId="11748" xr:uid="{40E20C20-0421-43F1-9C87-B5BDEC93184A}"/>
    <cellStyle name="Normal 24 2 5 3 2" xfId="32116" xr:uid="{D71D8530-625A-4E16-84C3-53507828E898}"/>
    <cellStyle name="Normal 24 2 5 4" xfId="18535" xr:uid="{1243D05F-9175-466A-81C1-C10100432CD7}"/>
    <cellStyle name="Normal 24 2 5 4 2" xfId="38903" xr:uid="{5B3D1749-9C35-4D63-81AD-BC9B5FFEB51C}"/>
    <cellStyle name="Normal 24 2 5 5" xfId="25324" xr:uid="{DF2D8DCF-886A-4013-B745-CD12D200A942}"/>
    <cellStyle name="Normal 24 2 5 6" xfId="45692" xr:uid="{E07A2CFD-4495-4890-809E-93CB03748BC3}"/>
    <cellStyle name="Normal 24 2 6" xfId="5242" xr:uid="{BD9C6A68-C591-4F4B-9E0C-EEF45266C525}"/>
    <cellStyle name="Normal 24 2 6 2" xfId="13884" xr:uid="{F6229F07-2F90-4BFA-B806-EAF82946A142}"/>
    <cellStyle name="Normal 24 2 6 2 2" xfId="34252" xr:uid="{178EE8C4-BFE2-4481-BA4F-2347281242FF}"/>
    <cellStyle name="Normal 24 2 6 3" xfId="20671" xr:uid="{9497C922-1325-4EB3-A5EC-FE3891A1BE6A}"/>
    <cellStyle name="Normal 24 2 6 3 2" xfId="41039" xr:uid="{8E9BBF51-EA3A-44D9-AEF5-82DEC79D660F}"/>
    <cellStyle name="Normal 24 2 6 4" xfId="27460" xr:uid="{7CDE74C7-F91E-4A41-969C-CACD67245AEB}"/>
    <cellStyle name="Normal 24 2 6 5" xfId="47828" xr:uid="{546DDF56-B4AF-4D85-BA50-8E92E88F11BE}"/>
    <cellStyle name="Normal 24 2 7" xfId="2185" xr:uid="{523E8F21-09E6-4009-AB95-66F4C309137D}"/>
    <cellStyle name="Normal 24 2 7 2" xfId="11036" xr:uid="{23225BD7-FFCD-4C85-8F60-E9F011517433}"/>
    <cellStyle name="Normal 24 2 7 2 2" xfId="31404" xr:uid="{4AFA7383-B18B-4A40-953C-35A249B6D8F4}"/>
    <cellStyle name="Normal 24 2 7 3" xfId="17823" xr:uid="{E970D376-1957-48A4-B14F-B7643C00B154}"/>
    <cellStyle name="Normal 24 2 7 3 2" xfId="38191" xr:uid="{31416F22-C8CB-4758-9C79-53E9ECBE0A14}"/>
    <cellStyle name="Normal 24 2 7 4" xfId="24612" xr:uid="{75C74A67-6736-4090-88D4-A53B51E0FBBE}"/>
    <cellStyle name="Normal 24 2 7 5" xfId="44980" xr:uid="{43BEC5AF-D021-4207-90E9-1E902E0C2EE0}"/>
    <cellStyle name="Normal 24 2 8" xfId="9993" xr:uid="{01267434-AA37-44A5-B882-F67AFE5C74B6}"/>
    <cellStyle name="Normal 24 2 8 2" xfId="30361" xr:uid="{04CDD755-894D-46EA-87AC-93E72A0DD1B9}"/>
    <cellStyle name="Normal 24 2 9" xfId="16781" xr:uid="{091DA762-BDD1-4698-B344-A741964AB0DF}"/>
    <cellStyle name="Normal 24 2 9 2" xfId="37149" xr:uid="{0B9C2E95-8658-46C0-97DA-F52E42DB4125}"/>
    <cellStyle name="Normal 24 2_Exec Drivers" xfId="9334" xr:uid="{BD6F72AF-20D3-4661-97F0-ED1C405B52C2}"/>
    <cellStyle name="Normal 24 3" xfId="539" xr:uid="{74CEA9C1-D6BF-4665-BDC6-8AF7053E3F69}"/>
    <cellStyle name="Normal 24 3 10" xfId="23585" xr:uid="{69EBFE8C-D3CB-4BCA-8A70-73374D494338}"/>
    <cellStyle name="Normal 24 3 11" xfId="43953" xr:uid="{8DCF03CE-A8E8-4AD8-899F-C4C687E547FE}"/>
    <cellStyle name="Normal 24 3 2" xfId="1675" xr:uid="{1002FF1B-2B98-47D3-B335-0BBF4E64ED6A}"/>
    <cellStyle name="Normal 24 3 2 10" xfId="44535" xr:uid="{324D9176-674B-415C-BAEA-6D0F1698D492}"/>
    <cellStyle name="Normal 24 3 2 2" xfId="4210" xr:uid="{C450931A-E89C-4AFF-BEB8-A4E9EDDD278A}"/>
    <cellStyle name="Normal 24 3 2 2 2" xfId="7058" xr:uid="{4D6C9A14-8954-48C9-AD75-3CDD8858BEC3}"/>
    <cellStyle name="Normal 24 3 2 2 2 2" xfId="15700" xr:uid="{DCF1C1DC-B5A4-43BB-B6A8-E8237898CB34}"/>
    <cellStyle name="Normal 24 3 2 2 2 2 2" xfId="36068" xr:uid="{8B702356-AA36-4FA8-B49D-CE07521A69BA}"/>
    <cellStyle name="Normal 24 3 2 2 2 3" xfId="22487" xr:uid="{81C98BC7-3D30-46E1-B5FF-D885CED882B6}"/>
    <cellStyle name="Normal 24 3 2 2 2 3 2" xfId="42855" xr:uid="{8177683C-47A2-4060-B9D2-E278BAFC1B12}"/>
    <cellStyle name="Normal 24 3 2 2 2 4" xfId="29276" xr:uid="{855DEA07-7ED6-4FA1-8C45-A8CF5FBE0A9B}"/>
    <cellStyle name="Normal 24 3 2 2 2 5" xfId="49644" xr:uid="{3DDF4607-0937-4570-B290-4AEF88EA8EAC}"/>
    <cellStyle name="Normal 24 3 2 2 3" xfId="12852" xr:uid="{934892AB-83FB-4432-8136-8CEE5EBF271B}"/>
    <cellStyle name="Normal 24 3 2 2 3 2" xfId="33220" xr:uid="{CB476255-B9F6-4EC3-A947-7816AD3CA1E2}"/>
    <cellStyle name="Normal 24 3 2 2 4" xfId="19639" xr:uid="{485B8F8B-4764-4D7E-ACF3-353669DE3966}"/>
    <cellStyle name="Normal 24 3 2 2 4 2" xfId="40007" xr:uid="{4C6597E9-9A78-4CA0-8363-6D7E809EF3E7}"/>
    <cellStyle name="Normal 24 3 2 2 5" xfId="26428" xr:uid="{C78C3493-529A-4C85-836A-8A4B6D872FF7}"/>
    <cellStyle name="Normal 24 3 2 2 6" xfId="46796" xr:uid="{5DF45AC5-1EFE-49D7-96D5-28739D0A21B4}"/>
    <cellStyle name="Normal 24 3 2 2_Exec Drivers" xfId="8392" xr:uid="{B8ACE0B9-CF6E-4DAE-8619-F6A8A8116641}"/>
    <cellStyle name="Normal 24 3 2 3" xfId="4922" xr:uid="{A198E7D5-1084-4296-833B-F3F34C73BBFD}"/>
    <cellStyle name="Normal 24 3 2 3 2" xfId="7770" xr:uid="{731942F1-7939-4EAC-A887-AADA9C46B276}"/>
    <cellStyle name="Normal 24 3 2 3 2 2" xfId="16412" xr:uid="{98B1EBBB-C830-4F09-A55B-0845A28DC82B}"/>
    <cellStyle name="Normal 24 3 2 3 2 2 2" xfId="36780" xr:uid="{695F6EF8-6215-488F-9C9B-8B31AF176E58}"/>
    <cellStyle name="Normal 24 3 2 3 2 3" xfId="23199" xr:uid="{139116D5-31E6-4B0F-AE06-777EF6CF730D}"/>
    <cellStyle name="Normal 24 3 2 3 2 3 2" xfId="43567" xr:uid="{61433BD1-FD26-4558-A534-EB17F6390A84}"/>
    <cellStyle name="Normal 24 3 2 3 2 4" xfId="29988" xr:uid="{CDE95F5B-FD24-47F9-B1A0-51939B44B924}"/>
    <cellStyle name="Normal 24 3 2 3 2 5" xfId="50356" xr:uid="{31B00B23-F3D4-4F6D-A215-244AED221614}"/>
    <cellStyle name="Normal 24 3 2 3 3" xfId="13564" xr:uid="{C5D8A751-CB58-4492-8B34-FAAD1D371920}"/>
    <cellStyle name="Normal 24 3 2 3 3 2" xfId="33932" xr:uid="{91CB7065-5CA7-4EB1-B819-D390EDBE1228}"/>
    <cellStyle name="Normal 24 3 2 3 4" xfId="20351" xr:uid="{871A3AC5-89DC-470A-8372-18A7989D5BEC}"/>
    <cellStyle name="Normal 24 3 2 3 4 2" xfId="40719" xr:uid="{0D2EB42F-93EE-4E8A-A487-092DD139FE54}"/>
    <cellStyle name="Normal 24 3 2 3 5" xfId="27140" xr:uid="{C59AB3B2-7C7D-467E-B8AE-F17129DB16AA}"/>
    <cellStyle name="Normal 24 3 2 3 6" xfId="47508" xr:uid="{6C0A0ED9-2F61-42BA-B13C-8158C332C7EC}"/>
    <cellStyle name="Normal 24 3 2 4" xfId="3462" xr:uid="{7FA85A94-D150-4450-BD1F-5C1BC3041219}"/>
    <cellStyle name="Normal 24 3 2 4 2" xfId="6346" xr:uid="{CA727F85-41F7-4F6E-8FD8-E074A70D9A31}"/>
    <cellStyle name="Normal 24 3 2 4 2 2" xfId="14988" xr:uid="{F2D1B53B-2C99-462A-B789-9305703EC60F}"/>
    <cellStyle name="Normal 24 3 2 4 2 2 2" xfId="35356" xr:uid="{32961CE3-A2EE-4226-91C6-D0D3F4DC13F9}"/>
    <cellStyle name="Normal 24 3 2 4 2 3" xfId="21775" xr:uid="{48692759-9C04-4714-B432-EC73621EE224}"/>
    <cellStyle name="Normal 24 3 2 4 2 3 2" xfId="42143" xr:uid="{966F4804-4D5D-48DF-A190-B1E57F558ED3}"/>
    <cellStyle name="Normal 24 3 2 4 2 4" xfId="28564" xr:uid="{7C3F46BD-4E6E-4DF2-9E62-B03951A0D318}"/>
    <cellStyle name="Normal 24 3 2 4 2 5" xfId="48932" xr:uid="{421404D4-91B7-46F4-8BD4-8A80C3010976}"/>
    <cellStyle name="Normal 24 3 2 4 3" xfId="12140" xr:uid="{74B5A109-84BB-4900-9ECC-577CC0381DAE}"/>
    <cellStyle name="Normal 24 3 2 4 3 2" xfId="32508" xr:uid="{448ADC39-C976-4223-B9C7-0DD9F696127D}"/>
    <cellStyle name="Normal 24 3 2 4 4" xfId="18927" xr:uid="{7042216C-0F79-4A1D-8C39-DB545A7B8DCF}"/>
    <cellStyle name="Normal 24 3 2 4 4 2" xfId="39295" xr:uid="{2BCBADB3-CF0E-4E26-A8E4-9D6C02BFC7CB}"/>
    <cellStyle name="Normal 24 3 2 4 5" xfId="25716" xr:uid="{A9D71BBE-CDD0-41B3-9FA2-9CAAE8786BE2}"/>
    <cellStyle name="Normal 24 3 2 4 6" xfId="46084" xr:uid="{4BBD1AC9-44D7-4A9D-AECC-DACEC227EA73}"/>
    <cellStyle name="Normal 24 3 2 5" xfId="5634" xr:uid="{DF50F481-106E-4515-8CD9-FEF7F5312374}"/>
    <cellStyle name="Normal 24 3 2 5 2" xfId="14276" xr:uid="{22CCFAEB-7EA9-4CF7-B4F8-06F3DE1CD0F8}"/>
    <cellStyle name="Normal 24 3 2 5 2 2" xfId="34644" xr:uid="{7DC111A7-4B25-430F-951C-1001FD071033}"/>
    <cellStyle name="Normal 24 3 2 5 3" xfId="21063" xr:uid="{5D05CED0-84BE-40FF-B7D6-27C608F2C464}"/>
    <cellStyle name="Normal 24 3 2 5 3 2" xfId="41431" xr:uid="{324A25EC-FEE4-481F-BF5C-4DF78FC9ADFB}"/>
    <cellStyle name="Normal 24 3 2 5 4" xfId="27852" xr:uid="{525D9371-4FD0-4106-9C6F-C8E2E4498E61}"/>
    <cellStyle name="Normal 24 3 2 5 5" xfId="48220" xr:uid="{26DFDD60-C636-4EA6-8FE2-963042307E28}"/>
    <cellStyle name="Normal 24 3 2 6" xfId="2713" xr:uid="{B8C5DF96-8106-44CE-AC6F-E69969D5606E}"/>
    <cellStyle name="Normal 24 3 2 6 2" xfId="11428" xr:uid="{8558AA70-6404-4836-AE55-54661473F767}"/>
    <cellStyle name="Normal 24 3 2 6 2 2" xfId="31796" xr:uid="{798A1D87-DF4D-40C8-81C1-BBA9C5F112CB}"/>
    <cellStyle name="Normal 24 3 2 6 3" xfId="18215" xr:uid="{3F9A5F71-447F-4947-BCDE-C53B5495B1FA}"/>
    <cellStyle name="Normal 24 3 2 6 3 2" xfId="38583" xr:uid="{40FB1A6A-D755-481A-8FE9-35CC89DF9622}"/>
    <cellStyle name="Normal 24 3 2 6 4" xfId="25004" xr:uid="{6E4B8569-F0E1-421D-91EE-7F31FB843F86}"/>
    <cellStyle name="Normal 24 3 2 6 5" xfId="45372" xr:uid="{0A4E9336-0673-4E7A-9804-5E86DDD25B3C}"/>
    <cellStyle name="Normal 24 3 2 7" xfId="10591" xr:uid="{20649060-7E57-4231-9068-69D29C983181}"/>
    <cellStyle name="Normal 24 3 2 7 2" xfId="30959" xr:uid="{BC1F402C-EFA8-4BA0-8FD6-21074C6C83D7}"/>
    <cellStyle name="Normal 24 3 2 8" xfId="17378" xr:uid="{751F690A-3CF0-4B3F-89D8-76B9611E857C}"/>
    <cellStyle name="Normal 24 3 2 8 2" xfId="37746" xr:uid="{47BA8DAE-C40E-4213-BC1A-FE6ED2305048}"/>
    <cellStyle name="Normal 24 3 2 9" xfId="24167" xr:uid="{0093C9C4-B912-4797-8454-2250C960669B}"/>
    <cellStyle name="Normal 24 3 2_Exec Drivers" xfId="8643" xr:uid="{A2B376B2-6DE0-44F4-A329-7ED64174A2FF}"/>
    <cellStyle name="Normal 24 3 3" xfId="3783" xr:uid="{F115A625-5F78-4DB3-B694-0930BA8A8D11}"/>
    <cellStyle name="Normal 24 3 3 2" xfId="6667" xr:uid="{40040B1E-A84A-43D7-9455-A286ABAF5E00}"/>
    <cellStyle name="Normal 24 3 3 2 2" xfId="15309" xr:uid="{9F46018D-2191-44A9-B2B2-A584BB8A28D2}"/>
    <cellStyle name="Normal 24 3 3 2 2 2" xfId="35677" xr:uid="{BC6BD097-2A96-4362-A41E-16D024A20A0E}"/>
    <cellStyle name="Normal 24 3 3 2 3" xfId="22096" xr:uid="{E2CE33E7-76C4-49EA-BE20-DFB57618F4EF}"/>
    <cellStyle name="Normal 24 3 3 2 3 2" xfId="42464" xr:uid="{4655C38F-1918-4200-A303-A18A2BAAA6AF}"/>
    <cellStyle name="Normal 24 3 3 2 4" xfId="28885" xr:uid="{3A3C5124-C9A0-41E7-B97F-74D7F923C984}"/>
    <cellStyle name="Normal 24 3 3 2 5" xfId="49253" xr:uid="{9EAE6DEB-5461-44C6-9C6B-4E68CCA6DC34}"/>
    <cellStyle name="Normal 24 3 3 3" xfId="12461" xr:uid="{118B3DEF-0E5E-4947-9647-18BD5D5E1582}"/>
    <cellStyle name="Normal 24 3 3 3 2" xfId="32829" xr:uid="{379609B1-83D9-4287-A7C0-1C268F34415A}"/>
    <cellStyle name="Normal 24 3 3 4" xfId="19248" xr:uid="{B3FD0BE5-507D-4E93-A17E-3712DC7AD844}"/>
    <cellStyle name="Normal 24 3 3 4 2" xfId="39616" xr:uid="{3D02D566-87BB-4590-875C-E57EB080701A}"/>
    <cellStyle name="Normal 24 3 3 5" xfId="26037" xr:uid="{2F4D5D24-A54C-4819-870F-2DC0E1661501}"/>
    <cellStyle name="Normal 24 3 3 6" xfId="46405" xr:uid="{62FBFA5F-A53B-4EE6-99EF-CDABCEEA070D}"/>
    <cellStyle name="Normal 24 3 3_Exec Drivers" xfId="2080" xr:uid="{3989AFF6-3AB3-4743-A337-C4E6FB614742}"/>
    <cellStyle name="Normal 24 3 4" xfId="4531" xr:uid="{2AE297F6-326C-4E63-AB27-D9EE2AE90146}"/>
    <cellStyle name="Normal 24 3 4 2" xfId="7379" xr:uid="{05813F48-3B6B-498A-A1BB-A019DE0AD51F}"/>
    <cellStyle name="Normal 24 3 4 2 2" xfId="16021" xr:uid="{177E2C14-0A37-4D80-9AA2-0CCB11ECCD62}"/>
    <cellStyle name="Normal 24 3 4 2 2 2" xfId="36389" xr:uid="{B9A85FB5-006F-4411-9FB3-1D39CB5E84F5}"/>
    <cellStyle name="Normal 24 3 4 2 3" xfId="22808" xr:uid="{EC1C32AE-1BB2-4DB9-954D-5A16D559EC66}"/>
    <cellStyle name="Normal 24 3 4 2 3 2" xfId="43176" xr:uid="{166A6F52-180C-4E84-B13D-8C7ECA7420A0}"/>
    <cellStyle name="Normal 24 3 4 2 4" xfId="29597" xr:uid="{71C41FC5-F06F-4D1E-AE93-FBC8A355E1CD}"/>
    <cellStyle name="Normal 24 3 4 2 5" xfId="49965" xr:uid="{2249DF90-A841-43D1-89DE-2587C7065F52}"/>
    <cellStyle name="Normal 24 3 4 3" xfId="13173" xr:uid="{E309E784-B7E4-47C7-B1BE-1C5AC7F337CF}"/>
    <cellStyle name="Normal 24 3 4 3 2" xfId="33541" xr:uid="{5B5DEC84-4657-4DD5-891A-4253E94C80F1}"/>
    <cellStyle name="Normal 24 3 4 4" xfId="19960" xr:uid="{78DD5ED8-DA46-4D64-BFBF-541F2AF7C035}"/>
    <cellStyle name="Normal 24 3 4 4 2" xfId="40328" xr:uid="{43D01357-A3E8-4327-9DB2-E8E985037256}"/>
    <cellStyle name="Normal 24 3 4 5" xfId="26749" xr:uid="{E984A3E5-F8B7-430E-A119-346D7609F1DD}"/>
    <cellStyle name="Normal 24 3 4 6" xfId="47117" xr:uid="{947C90DA-6D77-4002-939E-4B3929D4A239}"/>
    <cellStyle name="Normal 24 3 5" xfId="3035" xr:uid="{31CC9AF0-716D-4F9F-B396-350116BB668D}"/>
    <cellStyle name="Normal 24 3 5 2" xfId="5955" xr:uid="{F1D6DA00-16B2-4786-A31A-D554EA8FB628}"/>
    <cellStyle name="Normal 24 3 5 2 2" xfId="14597" xr:uid="{F8DB875B-FBB6-40B1-B68F-6172991E5ABF}"/>
    <cellStyle name="Normal 24 3 5 2 2 2" xfId="34965" xr:uid="{FDAEC416-E113-4AA1-9ADF-54497AACCA28}"/>
    <cellStyle name="Normal 24 3 5 2 3" xfId="21384" xr:uid="{645B6085-AAE6-4FE9-A48A-472AABF01193}"/>
    <cellStyle name="Normal 24 3 5 2 3 2" xfId="41752" xr:uid="{5FB642BC-BD67-45B0-A092-F3BB92AAAB21}"/>
    <cellStyle name="Normal 24 3 5 2 4" xfId="28173" xr:uid="{135F5D2A-D07A-4EC0-9D1E-17DB09A7C380}"/>
    <cellStyle name="Normal 24 3 5 2 5" xfId="48541" xr:uid="{793D0CE8-B61D-4782-9196-56BD86D07F4E}"/>
    <cellStyle name="Normal 24 3 5 3" xfId="11749" xr:uid="{E54874C5-F166-407A-9F25-66F2B2F60F84}"/>
    <cellStyle name="Normal 24 3 5 3 2" xfId="32117" xr:uid="{1B4405AE-9093-4665-897D-3779197D6E9F}"/>
    <cellStyle name="Normal 24 3 5 4" xfId="18536" xr:uid="{F805D154-2E96-42B3-99BB-34E35921EE0E}"/>
    <cellStyle name="Normal 24 3 5 4 2" xfId="38904" xr:uid="{271DE4A9-F052-4046-860C-E36BC43A40D1}"/>
    <cellStyle name="Normal 24 3 5 5" xfId="25325" xr:uid="{849A7FFD-2457-4D0A-B3FB-D662F265AD24}"/>
    <cellStyle name="Normal 24 3 5 6" xfId="45693" xr:uid="{448672AA-670E-45BB-9BF0-222067FEBC5A}"/>
    <cellStyle name="Normal 24 3 6" xfId="5243" xr:uid="{99A4E5CF-49A7-4060-94C6-72BB2186296B}"/>
    <cellStyle name="Normal 24 3 6 2" xfId="13885" xr:uid="{A10D1C25-FCA2-4B70-BD44-02D07337D5C6}"/>
    <cellStyle name="Normal 24 3 6 2 2" xfId="34253" xr:uid="{99421595-5FAE-48E2-83A1-D030C9D43FCD}"/>
    <cellStyle name="Normal 24 3 6 3" xfId="20672" xr:uid="{A8D713D8-D405-438C-9A30-AD4F61B74202}"/>
    <cellStyle name="Normal 24 3 6 3 2" xfId="41040" xr:uid="{91F021D3-BE6A-44E6-ABCB-6D127977B601}"/>
    <cellStyle name="Normal 24 3 6 4" xfId="27461" xr:uid="{C9BAE2A8-8C2D-43F4-85E3-C3CE903FE552}"/>
    <cellStyle name="Normal 24 3 6 5" xfId="47829" xr:uid="{7CE4ABD3-BA0A-4233-8A4D-0CB7D1E9FC11}"/>
    <cellStyle name="Normal 24 3 7" xfId="2186" xr:uid="{8C1C324A-DA2B-464F-B7CD-A9FB346865EC}"/>
    <cellStyle name="Normal 24 3 7 2" xfId="11037" xr:uid="{E7A3CBFC-41F9-4F8B-8B1A-B8C2FA1C9F30}"/>
    <cellStyle name="Normal 24 3 7 2 2" xfId="31405" xr:uid="{FDFEBB36-FF74-45A1-89A1-5173D074E763}"/>
    <cellStyle name="Normal 24 3 7 3" xfId="17824" xr:uid="{8DA68541-819E-4EE8-B04B-5DC847DB8E3F}"/>
    <cellStyle name="Normal 24 3 7 3 2" xfId="38192" xr:uid="{181DA5EC-3569-4F9A-A788-F724D76D82BD}"/>
    <cellStyle name="Normal 24 3 7 4" xfId="24613" xr:uid="{AA9EAB37-C81D-45F6-B144-E495EFA27A73}"/>
    <cellStyle name="Normal 24 3 7 5" xfId="44981" xr:uid="{310D1A22-374A-43AD-AD1D-3C57CF9AF0F0}"/>
    <cellStyle name="Normal 24 3 8" xfId="10008" xr:uid="{4246763D-B632-4804-ADDF-0FFF73F6854F}"/>
    <cellStyle name="Normal 24 3 8 2" xfId="30376" xr:uid="{592E0763-AA5F-42E7-91CB-F860412D6B22}"/>
    <cellStyle name="Normal 24 3 9" xfId="16796" xr:uid="{184B4952-1A9E-4BF5-93EF-57DF49A4193A}"/>
    <cellStyle name="Normal 24 3 9 2" xfId="37164" xr:uid="{E3C3D12D-23AF-40DE-85CB-74E251D8B179}"/>
    <cellStyle name="Normal 24 3_Exec Drivers" xfId="9353" xr:uid="{BCFAFCD1-DC2B-4E64-83A6-399A4DC76E5C}"/>
    <cellStyle name="Normal 24 4" xfId="680" xr:uid="{6D0FAAA7-1D8D-429A-A380-453CD8CD174C}"/>
    <cellStyle name="Normal 24 4 10" xfId="44016" xr:uid="{7D27C65B-11F1-45BF-B0CF-EA48B1AA6FF5}"/>
    <cellStyle name="Normal 24 4 2" xfId="1703" xr:uid="{D2993650-8D71-4AF9-8B39-1B3277ACE59C}"/>
    <cellStyle name="Normal 24 4 2 2" xfId="6853" xr:uid="{12900103-7EC0-43A2-8A97-3CFE0BC9EC25}"/>
    <cellStyle name="Normal 24 4 2 2 2" xfId="15495" xr:uid="{8B154841-6E14-4FC7-A0D0-75D9C0DDAEA8}"/>
    <cellStyle name="Normal 24 4 2 2 2 2" xfId="35863" xr:uid="{516F2180-E625-4F33-A480-1805E69DDFF5}"/>
    <cellStyle name="Normal 24 4 2 2 3" xfId="22282" xr:uid="{509A104C-7A68-4879-8A64-6C0FC8693072}"/>
    <cellStyle name="Normal 24 4 2 2 3 2" xfId="42650" xr:uid="{70D1ADAE-C2B9-4D1A-AAB3-BF317A314891}"/>
    <cellStyle name="Normal 24 4 2 2 4" xfId="29071" xr:uid="{18841E5F-B8F7-44C6-B4D3-2C486797BA43}"/>
    <cellStyle name="Normal 24 4 2 2 5" xfId="49439" xr:uid="{C1999EA0-E8E1-4B19-8946-A17A713DB588}"/>
    <cellStyle name="Normal 24 4 2 3" xfId="3981" xr:uid="{995D362A-9EC7-4B3C-BEEF-98EAA3E18EBC}"/>
    <cellStyle name="Normal 24 4 2 3 2" xfId="12647" xr:uid="{DE817E7D-566E-4D5A-9D6A-2949F756B410}"/>
    <cellStyle name="Normal 24 4 2 3 2 2" xfId="33015" xr:uid="{0A68108A-7891-4789-BC66-D4DD4C2E6FA1}"/>
    <cellStyle name="Normal 24 4 2 3 3" xfId="19434" xr:uid="{6194F874-2007-4859-B9C7-4B4C70D33524}"/>
    <cellStyle name="Normal 24 4 2 3 3 2" xfId="39802" xr:uid="{96A132CF-60E4-44E1-94DC-3984EDEA95E9}"/>
    <cellStyle name="Normal 24 4 2 3 4" xfId="26223" xr:uid="{FF4BCAB8-5749-4672-B66E-74BC1AD70B77}"/>
    <cellStyle name="Normal 24 4 2 3 5" xfId="46591" xr:uid="{A9365799-8E03-4134-A37A-A6D7FD30A830}"/>
    <cellStyle name="Normal 24 4 2 4" xfId="10613" xr:uid="{98DDC082-9E4F-47D0-80C8-E4860CD5DC12}"/>
    <cellStyle name="Normal 24 4 2 4 2" xfId="30981" xr:uid="{D0B81149-BF68-417B-B20E-8C83137AF10E}"/>
    <cellStyle name="Normal 24 4 2 5" xfId="17400" xr:uid="{ABBE9EA9-E0E1-4A03-BA79-7B3543D3EB6A}"/>
    <cellStyle name="Normal 24 4 2 5 2" xfId="37768" xr:uid="{ABD02E0F-3019-4C39-A32F-39C5F5B0A2BD}"/>
    <cellStyle name="Normal 24 4 2 6" xfId="24189" xr:uid="{9B41CBA9-28C9-4501-8A1D-35B107F49A8B}"/>
    <cellStyle name="Normal 24 4 2 7" xfId="44557" xr:uid="{26A17ABC-29A3-47D4-92CA-5865D5B6D5FC}"/>
    <cellStyle name="Normal 24 4 2_Exec Drivers" xfId="8397" xr:uid="{5FDD3CB6-CDCE-448D-8026-3BDB4282A20D}"/>
    <cellStyle name="Normal 24 4 3" xfId="4717" xr:uid="{AF057AAE-47B0-4B67-9084-A9CB534A1581}"/>
    <cellStyle name="Normal 24 4 3 2" xfId="7565" xr:uid="{35D60E64-D11A-4CF4-83E3-4CC777F0BEF3}"/>
    <cellStyle name="Normal 24 4 3 2 2" xfId="16207" xr:uid="{DDADAB84-3CE6-40FF-ABB2-DB327FD7DE15}"/>
    <cellStyle name="Normal 24 4 3 2 2 2" xfId="36575" xr:uid="{72C770BA-1DC6-4593-A2E0-8C7C44023C50}"/>
    <cellStyle name="Normal 24 4 3 2 3" xfId="22994" xr:uid="{B54AF9D6-B328-4E06-A708-D9E91B985EF3}"/>
    <cellStyle name="Normal 24 4 3 2 3 2" xfId="43362" xr:uid="{46967566-BBAF-4725-881D-806D5F44640C}"/>
    <cellStyle name="Normal 24 4 3 2 4" xfId="29783" xr:uid="{A61A3E60-47E0-4C5D-B32D-253C999B02DE}"/>
    <cellStyle name="Normal 24 4 3 2 5" xfId="50151" xr:uid="{552B6334-AA45-4653-AAEB-7826AD496980}"/>
    <cellStyle name="Normal 24 4 3 3" xfId="13359" xr:uid="{879BABF2-2794-44AB-A054-6E5FF5A5748B}"/>
    <cellStyle name="Normal 24 4 3 3 2" xfId="33727" xr:uid="{DD1ABCAD-F14B-42C6-8370-84425B342A0B}"/>
    <cellStyle name="Normal 24 4 3 4" xfId="20146" xr:uid="{566ABAA1-E96B-450E-BE3A-5CAF07C21661}"/>
    <cellStyle name="Normal 24 4 3 4 2" xfId="40514" xr:uid="{2C0423C4-8AAD-436A-B98F-1DF97135AC50}"/>
    <cellStyle name="Normal 24 4 3 5" xfId="26935" xr:uid="{8024B248-2F08-4F2B-A630-0726AB4848DA}"/>
    <cellStyle name="Normal 24 4 3 6" xfId="47303" xr:uid="{49E26453-EEEF-411E-8135-9ED33F2340DF}"/>
    <cellStyle name="Normal 24 4 3_Exec Drivers" xfId="8990" xr:uid="{C1F78D25-BF58-42A6-B029-F47E8E2730B0}"/>
    <cellStyle name="Normal 24 4 4" xfId="3233" xr:uid="{E0436A3D-E7E9-46E2-9F4F-6299CC916297}"/>
    <cellStyle name="Normal 24 4 4 2" xfId="6141" xr:uid="{C4C61927-E87D-44B2-8D2C-77C8CE313E10}"/>
    <cellStyle name="Normal 24 4 4 2 2" xfId="14783" xr:uid="{A2CB1692-AAA4-428D-ACBD-F25414C39067}"/>
    <cellStyle name="Normal 24 4 4 2 2 2" xfId="35151" xr:uid="{01388F66-F1BD-4622-A624-24EF756369F5}"/>
    <cellStyle name="Normal 24 4 4 2 3" xfId="21570" xr:uid="{45665902-9020-42E4-B173-5B85ACB3AAAE}"/>
    <cellStyle name="Normal 24 4 4 2 3 2" xfId="41938" xr:uid="{B73741FA-8303-46AA-BAF6-A113E01F4960}"/>
    <cellStyle name="Normal 24 4 4 2 4" xfId="28359" xr:uid="{C55FC092-E2F8-4F95-90CD-A131E2189351}"/>
    <cellStyle name="Normal 24 4 4 2 5" xfId="48727" xr:uid="{EDDA6D7B-FDA7-490A-8C53-D63DFB91EF6B}"/>
    <cellStyle name="Normal 24 4 4 3" xfId="11935" xr:uid="{DD2A99F8-BA72-4EC2-B662-56632CC51825}"/>
    <cellStyle name="Normal 24 4 4 3 2" xfId="32303" xr:uid="{98902608-E8BE-4625-8D87-1FAA5D288A7C}"/>
    <cellStyle name="Normal 24 4 4 4" xfId="18722" xr:uid="{64987257-BB45-40AA-B97C-B0BDC6DB0706}"/>
    <cellStyle name="Normal 24 4 4 4 2" xfId="39090" xr:uid="{B069EF1A-C260-453C-826C-555CE5F27874}"/>
    <cellStyle name="Normal 24 4 4 5" xfId="25511" xr:uid="{69074004-C2DE-43F6-8BCF-133A2B3CF5DC}"/>
    <cellStyle name="Normal 24 4 4 6" xfId="45879" xr:uid="{2D5D5547-072A-4956-A929-0061404BE477}"/>
    <cellStyle name="Normal 24 4 5" xfId="5429" xr:uid="{D1B6EAEE-32E2-428F-BE0A-AFF24A304B7E}"/>
    <cellStyle name="Normal 24 4 5 2" xfId="14071" xr:uid="{0DDEC493-6092-4FEA-B1CD-1DFEBF846813}"/>
    <cellStyle name="Normal 24 4 5 2 2" xfId="34439" xr:uid="{4373ECCA-BE86-4BFF-9B94-8C31C7259B4A}"/>
    <cellStyle name="Normal 24 4 5 3" xfId="20858" xr:uid="{478B4FA3-6DE5-4A38-BCA1-26E9BDAFB468}"/>
    <cellStyle name="Normal 24 4 5 3 2" xfId="41226" xr:uid="{B4A50180-F1D4-4870-8BC9-B2960DB1D541}"/>
    <cellStyle name="Normal 24 4 5 4" xfId="27647" xr:uid="{00B9EC51-C605-4DD2-89C2-B892721F041E}"/>
    <cellStyle name="Normal 24 4 5 5" xfId="48015" xr:uid="{3220B57F-A94B-49CE-AD02-FCE7DD81D176}"/>
    <cellStyle name="Normal 24 4 6" xfId="2484" xr:uid="{044CEE5B-AB3A-4193-A370-E92641BBC697}"/>
    <cellStyle name="Normal 24 4 6 2" xfId="11223" xr:uid="{D6D87803-8E17-459C-A78F-474D570E1EE8}"/>
    <cellStyle name="Normal 24 4 6 2 2" xfId="31591" xr:uid="{46613100-222C-445D-B4E2-E3A1C492056C}"/>
    <cellStyle name="Normal 24 4 6 3" xfId="18010" xr:uid="{821D7269-AE56-4303-A186-A751F369EC4B}"/>
    <cellStyle name="Normal 24 4 6 3 2" xfId="38378" xr:uid="{47A742E9-8E4A-4583-AEC6-091F57CE765E}"/>
    <cellStyle name="Normal 24 4 6 4" xfId="24799" xr:uid="{9BEB08B6-63F6-4855-B94E-3B006CAA6E9C}"/>
    <cellStyle name="Normal 24 4 6 5" xfId="45167" xr:uid="{6D7A6FD8-D50F-42C1-B29F-C2161A12A200}"/>
    <cellStyle name="Normal 24 4 7" xfId="10071" xr:uid="{A36F9D1E-634A-4A1A-9276-EA0E42C78A4D}"/>
    <cellStyle name="Normal 24 4 7 2" xfId="30439" xr:uid="{93C45F42-36CD-46D8-8F1C-3DE13CEF929D}"/>
    <cellStyle name="Normal 24 4 8" xfId="16859" xr:uid="{B244347D-7110-46E7-9432-15A9ADCFA3D9}"/>
    <cellStyle name="Normal 24 4 8 2" xfId="37227" xr:uid="{FF87C76B-383D-4AB0-AC00-D93EDB3CBF06}"/>
    <cellStyle name="Normal 24 4 9" xfId="23648" xr:uid="{BBFD3222-B86C-4E71-AFE0-2840CC94ACCA}"/>
    <cellStyle name="Normal 24 4_Exec Drivers" xfId="9019" xr:uid="{C9B3B0E7-397B-4488-A960-CEE8C3D33A50}"/>
    <cellStyle name="Normal 24 5" xfId="1078" xr:uid="{4C27B016-6A86-4810-8919-615F0E8AAD49}"/>
    <cellStyle name="Normal 24 5 2" xfId="6665" xr:uid="{9E92D085-A14E-4039-8B0F-C6517C9217D3}"/>
    <cellStyle name="Normal 24 5 2 2" xfId="15307" xr:uid="{901380D0-D276-49F7-9B17-BCC997995AF2}"/>
    <cellStyle name="Normal 24 5 2 2 2" xfId="35675" xr:uid="{FEBF4283-CC33-4098-B18C-C90DB9D9C685}"/>
    <cellStyle name="Normal 24 5 2 3" xfId="22094" xr:uid="{B513A8C1-918B-4A28-A597-E0F2CA75C4AF}"/>
    <cellStyle name="Normal 24 5 2 3 2" xfId="42462" xr:uid="{21D46EE7-C46B-4CBC-9DD9-DA04B33A1943}"/>
    <cellStyle name="Normal 24 5 2 4" xfId="28883" xr:uid="{9E24FC51-F9F6-4929-8817-04603452F1C0}"/>
    <cellStyle name="Normal 24 5 2 5" xfId="49251" xr:uid="{72CFA17E-7FE8-44A3-9450-F71B068003FD}"/>
    <cellStyle name="Normal 24 5 3" xfId="8076" xr:uid="{35D80668-5CBB-4F12-AAAF-ADB7F6B75758}"/>
    <cellStyle name="Normal 24 5 4" xfId="3781" xr:uid="{7DF3D57B-EDF1-4E72-BFAA-068A5905F4B5}"/>
    <cellStyle name="Normal 24 5 4 2" xfId="12459" xr:uid="{6C455789-3CB7-42A8-A289-BE6B982C012F}"/>
    <cellStyle name="Normal 24 5 4 2 2" xfId="32827" xr:uid="{CB34AD8E-6031-465C-B17D-FD72017C82D7}"/>
    <cellStyle name="Normal 24 5 4 3" xfId="19246" xr:uid="{5B1AD287-56BF-4583-86B7-6820E138AA74}"/>
    <cellStyle name="Normal 24 5 4 3 2" xfId="39614" xr:uid="{5F2A684D-3744-47E0-9ACD-1B117FCA306E}"/>
    <cellStyle name="Normal 24 5 4 4" xfId="26035" xr:uid="{705E4BDB-DAB2-41D4-B3AE-334E7941A0D0}"/>
    <cellStyle name="Normal 24 5 4 5" xfId="46403" xr:uid="{1FB409AD-131E-4185-BC51-C33B3EE56FC1}"/>
    <cellStyle name="Normal 24 5_Exec Drivers" xfId="9440" xr:uid="{DF469CF1-A6E9-4396-AE21-4C6846D226C4}"/>
    <cellStyle name="Normal 24 6" xfId="1259" xr:uid="{9894081F-1889-4921-B004-62FD3DBC026F}"/>
    <cellStyle name="Normal 24 6 2" xfId="1797" xr:uid="{64979D49-F1D7-4182-A9D2-A92FB2C1776A}"/>
    <cellStyle name="Normal 24 6 2 2" xfId="7377" xr:uid="{FA05AF72-3749-483C-B7BC-36E4644F0BF8}"/>
    <cellStyle name="Normal 24 6 2 2 2" xfId="16019" xr:uid="{7D04243B-1EBF-4EFA-BF11-2074291CBC80}"/>
    <cellStyle name="Normal 24 6 2 2 2 2" xfId="36387" xr:uid="{43B97C37-4E0B-4640-8CB5-1F801B2E63DF}"/>
    <cellStyle name="Normal 24 6 2 2 3" xfId="22806" xr:uid="{071254C2-739F-4089-8987-AC88A2D71A97}"/>
    <cellStyle name="Normal 24 6 2 2 3 2" xfId="43174" xr:uid="{6D2D20E9-D463-4F7E-BC50-01486A246CD4}"/>
    <cellStyle name="Normal 24 6 2 2 4" xfId="29595" xr:uid="{2B063403-4663-4425-BCE0-D530E19C6E2C}"/>
    <cellStyle name="Normal 24 6 2 2 5" xfId="49963" xr:uid="{048BF858-7E79-459E-809D-A19D7E4E6D3C}"/>
    <cellStyle name="Normal 24 6 2 3" xfId="10705" xr:uid="{D7099021-0751-4DAE-A7D1-0353832708F9}"/>
    <cellStyle name="Normal 24 6 2 3 2" xfId="31073" xr:uid="{7D780CB8-A712-4B9E-B701-3C7EA4719738}"/>
    <cellStyle name="Normal 24 6 2 4" xfId="17492" xr:uid="{FE0F6878-C9E7-446A-B29D-7EA5096E4DB2}"/>
    <cellStyle name="Normal 24 6 2 4 2" xfId="37860" xr:uid="{095B322D-C791-4988-B7CD-F1487AD8FCE5}"/>
    <cellStyle name="Normal 24 6 2 5" xfId="24281" xr:uid="{5333F172-28B0-4BF7-9B89-F75B2AF5F971}"/>
    <cellStyle name="Normal 24 6 2 6" xfId="44649" xr:uid="{20948B59-3217-44A5-AB85-97699474024B}"/>
    <cellStyle name="Normal 24 6 2_Exec Drivers" xfId="9352" xr:uid="{47BA41CC-B6F0-483A-A752-5C1F004E21F2}"/>
    <cellStyle name="Normal 24 6 3" xfId="4529" xr:uid="{621B492C-06F7-441A-99B0-B59768AB6CB0}"/>
    <cellStyle name="Normal 24 6 3 2" xfId="13171" xr:uid="{DBB78C04-0A59-4293-AD73-8F7E77184A1D}"/>
    <cellStyle name="Normal 24 6 3 2 2" xfId="33539" xr:uid="{0362B5F8-107A-45B8-A72F-B6991F960FEB}"/>
    <cellStyle name="Normal 24 6 3 3" xfId="19958" xr:uid="{EFF8CD68-D5F8-4D0C-BC98-CDF5003296D5}"/>
    <cellStyle name="Normal 24 6 3 3 2" xfId="40326" xr:uid="{BD8D6057-C05E-4B17-A57F-DC9CD8388FF0}"/>
    <cellStyle name="Normal 24 6 3 4" xfId="26747" xr:uid="{9E2816C1-87D1-4FC7-B32C-71BEA3A700B6}"/>
    <cellStyle name="Normal 24 6 3 5" xfId="47115" xr:uid="{63233400-CD86-47FE-BC32-3055DA7A042E}"/>
    <cellStyle name="Normal 24 6 4" xfId="10179" xr:uid="{FDE44D3B-330D-4703-B91C-BE08057562B6}"/>
    <cellStyle name="Normal 24 6 4 2" xfId="30547" xr:uid="{BEB6FCC8-57CD-4159-B05A-64DC0A5C2757}"/>
    <cellStyle name="Normal 24 6 5" xfId="16966" xr:uid="{F9E39FE6-179D-4FF4-927B-ADEEF31A1EF6}"/>
    <cellStyle name="Normal 24 6 5 2" xfId="37334" xr:uid="{1C0727BB-DE5F-4587-8498-B368CFDABD11}"/>
    <cellStyle name="Normal 24 6 6" xfId="23755" xr:uid="{2B43EAF7-A5C1-42F7-9DAB-3BD68D4AD29A}"/>
    <cellStyle name="Normal 24 6 7" xfId="44123" xr:uid="{4F9DD97E-448C-49F5-A003-9127B4175813}"/>
    <cellStyle name="Normal 24 6_Exec Drivers" xfId="8410" xr:uid="{A5BC4600-786D-4FFE-8803-FE91DC1F0848}"/>
    <cellStyle name="Normal 24 7" xfId="1275" xr:uid="{06DB149C-AA4E-4C5E-A909-FC6458A2BF52}"/>
    <cellStyle name="Normal 24 7 2" xfId="1812" xr:uid="{D1E0C4C1-14D3-43D0-98FB-467B983BC208}"/>
    <cellStyle name="Normal 24 7 2 2" xfId="5953" xr:uid="{2BAC0AD1-F81A-4EA4-A4B3-C477BFF1836B}"/>
    <cellStyle name="Normal 24 7 2 2 2" xfId="14595" xr:uid="{D5C81663-EB22-4DB8-951F-2779155135F3}"/>
    <cellStyle name="Normal 24 7 2 2 2 2" xfId="34963" xr:uid="{84080674-BBA9-4864-BD6A-671CE315178A}"/>
    <cellStyle name="Normal 24 7 2 2 3" xfId="21382" xr:uid="{74B02478-5219-416C-81BC-A56C9BF878FC}"/>
    <cellStyle name="Normal 24 7 2 2 3 2" xfId="41750" xr:uid="{CD0C6B6A-EA6D-4542-A9A7-112F46064FCF}"/>
    <cellStyle name="Normal 24 7 2 2 4" xfId="28171" xr:uid="{2F8C6E5E-781C-4FDA-910F-B163B7448F73}"/>
    <cellStyle name="Normal 24 7 2 2 5" xfId="48539" xr:uid="{537D3788-144D-47A7-AF1E-1A013446E561}"/>
    <cellStyle name="Normal 24 7 2 3" xfId="10720" xr:uid="{C805763B-D6CE-41D5-8722-2050013D9DC6}"/>
    <cellStyle name="Normal 24 7 2 3 2" xfId="31088" xr:uid="{495C28DA-AD33-4D73-B980-0AAE62AF377E}"/>
    <cellStyle name="Normal 24 7 2 4" xfId="17507" xr:uid="{1CBED69A-C14E-47DA-AE5B-D6F760170B06}"/>
    <cellStyle name="Normal 24 7 2 4 2" xfId="37875" xr:uid="{C6CF90AF-C9D0-45E5-A3FA-2ECB6BFA8D50}"/>
    <cellStyle name="Normal 24 7 2 5" xfId="24296" xr:uid="{A731BC7C-65E1-410F-BADC-89E75F1A125E}"/>
    <cellStyle name="Normal 24 7 2 6" xfId="44664" xr:uid="{BD082FB3-F1B7-426F-8123-CF6B6114D1B9}"/>
    <cellStyle name="Normal 24 7 2_Exec Drivers" xfId="9124" xr:uid="{04C82117-B934-4C84-87F4-DFDFD4807933}"/>
    <cellStyle name="Normal 24 7 3" xfId="3033" xr:uid="{B4BFCAF8-FF1C-4757-971F-80AED26A50E7}"/>
    <cellStyle name="Normal 24 7 3 2" xfId="11747" xr:uid="{36AD3B84-F9F3-4D09-B789-63DB92C95072}"/>
    <cellStyle name="Normal 24 7 3 2 2" xfId="32115" xr:uid="{213E9C6D-5107-4720-8D3C-84DCDC49B97C}"/>
    <cellStyle name="Normal 24 7 3 3" xfId="18534" xr:uid="{E69DE5C2-EA11-40AD-A44A-79897A41A7C6}"/>
    <cellStyle name="Normal 24 7 3 3 2" xfId="38902" xr:uid="{ABF44997-3461-4EFC-B3C4-63EF14DE86A5}"/>
    <cellStyle name="Normal 24 7 3 4" xfId="25323" xr:uid="{F245E921-5FD0-4EE1-996E-10EA7EEA2A57}"/>
    <cellStyle name="Normal 24 7 3 5" xfId="45691" xr:uid="{05F29517-8700-47A2-B23D-5F40B875F7C7}"/>
    <cellStyle name="Normal 24 7 4" xfId="10194" xr:uid="{1AF89E9C-0366-4BD3-84DF-3680C55F24D3}"/>
    <cellStyle name="Normal 24 7 4 2" xfId="30562" xr:uid="{4A219390-A4E0-4010-B753-42CF5754E08A}"/>
    <cellStyle name="Normal 24 7 5" xfId="16981" xr:uid="{1BEECE93-FCA2-43BC-92C1-B9A8A26194D2}"/>
    <cellStyle name="Normal 24 7 5 2" xfId="37349" xr:uid="{03B505CC-01B2-4740-B766-0A012866C89D}"/>
    <cellStyle name="Normal 24 7 6" xfId="23770" xr:uid="{D9CDDF13-3A16-456E-8B37-095C5DA625E5}"/>
    <cellStyle name="Normal 24 7 7" xfId="44138" xr:uid="{ECC3229B-432E-4DF4-A058-1E1B89B92A12}"/>
    <cellStyle name="Normal 24 7_Exec Drivers" xfId="9149" xr:uid="{74E88509-5597-45B9-AFAF-84C58307D469}"/>
    <cellStyle name="Normal 24 8" xfId="1340" xr:uid="{0A73B77A-3DD7-442C-8ECA-07FF620049D2}"/>
    <cellStyle name="Normal 24 8 2" xfId="5241" xr:uid="{58ADABE5-794D-47CE-9978-731DA6583F16}"/>
    <cellStyle name="Normal 24 8 2 2" xfId="13883" xr:uid="{7D302C66-877D-4357-89AE-3B0DF38D3C4D}"/>
    <cellStyle name="Normal 24 8 2 2 2" xfId="34251" xr:uid="{F6457602-C206-4302-9571-25E56CA1EE03}"/>
    <cellStyle name="Normal 24 8 2 3" xfId="20670" xr:uid="{AFF47BFE-2234-49E2-ADC8-2E3ACDC3D9E2}"/>
    <cellStyle name="Normal 24 8 2 3 2" xfId="41038" xr:uid="{633C0161-E9E4-4330-B13F-E65355E713C4}"/>
    <cellStyle name="Normal 24 8 2 4" xfId="27459" xr:uid="{3133F794-5366-4E7A-9E68-7821E995DC72}"/>
    <cellStyle name="Normal 24 8 2 5" xfId="47827" xr:uid="{2D91DEAB-59B0-418E-8A46-C41D1EBB18FD}"/>
    <cellStyle name="Normal 24 8 3" xfId="10259" xr:uid="{8D416B6D-F2AC-4E71-879B-BB97CD7DDA3E}"/>
    <cellStyle name="Normal 24 8 3 2" xfId="30627" xr:uid="{9D1B3540-D8DD-463D-BEAB-2F60578DD66D}"/>
    <cellStyle name="Normal 24 8 4" xfId="17046" xr:uid="{7F50B3D4-E7CC-42DD-85F2-9151778C3480}"/>
    <cellStyle name="Normal 24 8 4 2" xfId="37414" xr:uid="{EAF9C387-7A14-403D-B17E-6FDEA8643ACA}"/>
    <cellStyle name="Normal 24 8 5" xfId="23835" xr:uid="{FFF6D374-1A9F-4C6D-9959-28D74D063E7D}"/>
    <cellStyle name="Normal 24 8 6" xfId="44203" xr:uid="{E1DE23E5-5EEF-4574-8701-4414C69C73F3}"/>
    <cellStyle name="Normal 24 8_Exec Drivers" xfId="9426" xr:uid="{33B2DC5E-E5F7-4094-9CC5-EEDBCBC30972}"/>
    <cellStyle name="Normal 24 9" xfId="1521" xr:uid="{786FF2D3-2074-4C9B-9B01-ABBD0780D138}"/>
    <cellStyle name="Normal 24 9 2" xfId="7972" xr:uid="{427A53B2-7B7F-480C-8779-CB2B474DB5BA}"/>
    <cellStyle name="Normal 24 9 2 2" xfId="16481" xr:uid="{6DCFF8AE-3879-484E-A114-D935CD680F35}"/>
    <cellStyle name="Normal 24 9 2 2 2" xfId="36849" xr:uid="{190B8652-7F19-4B33-844F-BD94848D6352}"/>
    <cellStyle name="Normal 24 9 2 3" xfId="23268" xr:uid="{B6051D60-A456-49A8-A13B-40D8B598E1D5}"/>
    <cellStyle name="Normal 24 9 2 3 2" xfId="43636" xr:uid="{B44CB516-6EE9-4F7C-ACA3-2808634240F1}"/>
    <cellStyle name="Normal 24 9 2 4" xfId="30057" xr:uid="{2FB1DBEC-013E-46FF-A641-5749869E2909}"/>
    <cellStyle name="Normal 24 9 2 5" xfId="50425" xr:uid="{0A54F7E2-0E89-4AB6-9722-7AE497142DE5}"/>
    <cellStyle name="Normal 24 9 3" xfId="10437" xr:uid="{3FC791D4-81EB-446E-8695-E0FAE0A5184E}"/>
    <cellStyle name="Normal 24 9 3 2" xfId="30805" xr:uid="{94479D0D-FF30-47D3-9803-9A756FD53E80}"/>
    <cellStyle name="Normal 24 9 4" xfId="17224" xr:uid="{1E46FF5F-F662-42AB-8654-1DE2F0B5859D}"/>
    <cellStyle name="Normal 24 9 4 2" xfId="37592" xr:uid="{2C4DB228-5899-450F-8008-5B275A9D653E}"/>
    <cellStyle name="Normal 24 9 5" xfId="24013" xr:uid="{D4BCB8B1-BB24-474C-B60F-C87BA640F87F}"/>
    <cellStyle name="Normal 24 9 6" xfId="44381" xr:uid="{42B35875-5692-4785-B781-EEEF8ED794D4}"/>
    <cellStyle name="Normal 24 9_Exec Drivers" xfId="9127" xr:uid="{D19BC43C-6F63-46B0-A0A7-AACFE97CA5F5}"/>
    <cellStyle name="Normal 24_Exec Drivers" xfId="8864" xr:uid="{4BE4A70B-942B-4EAC-8723-A04ECBF2BAED}"/>
    <cellStyle name="Normal 25" xfId="284" xr:uid="{B901A390-FD95-4899-A49E-156389624BB6}"/>
    <cellStyle name="Normal 25 10" xfId="9860" xr:uid="{503CC63B-BE2D-49E2-A1DB-53E15914F471}"/>
    <cellStyle name="Normal 25 10 2" xfId="30228" xr:uid="{7891B9CC-8DA9-4065-9368-DE623AEE8936}"/>
    <cellStyle name="Normal 25 11" xfId="16648" xr:uid="{F8421CE2-61F5-4EA6-BFEB-24B3B718A59B}"/>
    <cellStyle name="Normal 25 11 2" xfId="37016" xr:uid="{D17080BB-9B6C-4093-B541-EEC936CD927F}"/>
    <cellStyle name="Normal 25 12" xfId="23437" xr:uid="{133902E1-E9AF-4267-8F81-F11C9D83F556}"/>
    <cellStyle name="Normal 25 13" xfId="43805" xr:uid="{4E02ADE6-3631-4BD2-881E-31879C8A312B}"/>
    <cellStyle name="Normal 25 2" xfId="523" xr:uid="{08B31FC7-BEC2-41E5-94DF-760BD98DD8C1}"/>
    <cellStyle name="Normal 25 2 10" xfId="23572" xr:uid="{9F94E2BC-0D23-462C-896C-A8148DD7EF40}"/>
    <cellStyle name="Normal 25 2 11" xfId="43940" xr:uid="{E2090CD9-7E23-46B3-94B1-9811FAFC410B}"/>
    <cellStyle name="Normal 25 2 2" xfId="1662" xr:uid="{ED303ACF-4267-432B-98D1-BF4B975C6E0B}"/>
    <cellStyle name="Normal 25 2 2 10" xfId="44522" xr:uid="{34A9E2C0-9A05-486E-B255-B199675A8647}"/>
    <cellStyle name="Normal 25 2 2 2" xfId="4197" xr:uid="{92036FBC-F09B-4424-80F4-910277B36186}"/>
    <cellStyle name="Normal 25 2 2 2 2" xfId="7045" xr:uid="{DB033B07-C9CB-40DB-85BF-A44A738D0ABC}"/>
    <cellStyle name="Normal 25 2 2 2 2 2" xfId="15687" xr:uid="{57285F13-BFB0-4F7D-B8A1-DA9B6D47ADFB}"/>
    <cellStyle name="Normal 25 2 2 2 2 2 2" xfId="36055" xr:uid="{53BCDD16-D41B-401A-A1CE-0D5464B3F04D}"/>
    <cellStyle name="Normal 25 2 2 2 2 3" xfId="22474" xr:uid="{D46ADB2E-9BB6-4477-996D-B36E3ACF592C}"/>
    <cellStyle name="Normal 25 2 2 2 2 3 2" xfId="42842" xr:uid="{BED07022-F72C-4B37-A4B8-C83FB733EA8D}"/>
    <cellStyle name="Normal 25 2 2 2 2 4" xfId="29263" xr:uid="{4D60D14B-D394-489B-9D4B-91566937AD10}"/>
    <cellStyle name="Normal 25 2 2 2 2 5" xfId="49631" xr:uid="{739659BA-D929-45E6-9455-B1B34BDCFF2C}"/>
    <cellStyle name="Normal 25 2 2 2 3" xfId="12839" xr:uid="{992904F7-BEB6-44E4-819E-EA9AA5433528}"/>
    <cellStyle name="Normal 25 2 2 2 3 2" xfId="33207" xr:uid="{4FFBDFDE-9FDB-4663-AE6C-38FD748A0B3C}"/>
    <cellStyle name="Normal 25 2 2 2 4" xfId="19626" xr:uid="{FF706772-7C03-409C-8D19-1384D865C8CC}"/>
    <cellStyle name="Normal 25 2 2 2 4 2" xfId="39994" xr:uid="{BADA52FA-4D2D-44E2-A62A-50779BA1DA1B}"/>
    <cellStyle name="Normal 25 2 2 2 5" xfId="26415" xr:uid="{0DBBF73A-A5CF-4BEF-992B-2605BB831B83}"/>
    <cellStyle name="Normal 25 2 2 2 6" xfId="46783" xr:uid="{DAEDFB00-EAC5-4E14-AC61-BF77AC861403}"/>
    <cellStyle name="Normal 25 2 2 2_Exec Drivers" xfId="8556" xr:uid="{9F01E6F1-EE5E-44BA-A571-6201E9C323D1}"/>
    <cellStyle name="Normal 25 2 2 3" xfId="4909" xr:uid="{D639C6DF-5CD5-482B-867B-12CAD9FD53D4}"/>
    <cellStyle name="Normal 25 2 2 3 2" xfId="7757" xr:uid="{054B897C-63FF-45FF-BED6-62E2EB100B47}"/>
    <cellStyle name="Normal 25 2 2 3 2 2" xfId="16399" xr:uid="{683B14CF-BE97-4241-8C65-806B346C79D2}"/>
    <cellStyle name="Normal 25 2 2 3 2 2 2" xfId="36767" xr:uid="{5357EF11-CB32-4B23-83C6-EBC1CD78D835}"/>
    <cellStyle name="Normal 25 2 2 3 2 3" xfId="23186" xr:uid="{78BA2F57-8D73-4A0F-B121-88017F278340}"/>
    <cellStyle name="Normal 25 2 2 3 2 3 2" xfId="43554" xr:uid="{4BE4E77F-0723-4095-9907-1A126E3B96B2}"/>
    <cellStyle name="Normal 25 2 2 3 2 4" xfId="29975" xr:uid="{D8017135-5D04-423D-B29A-A1C303A99CDE}"/>
    <cellStyle name="Normal 25 2 2 3 2 5" xfId="50343" xr:uid="{3DE46F29-1E0F-4438-B3E1-9C55076E93FD}"/>
    <cellStyle name="Normal 25 2 2 3 3" xfId="13551" xr:uid="{D6823A23-D805-49F7-89EC-507C18C58B3F}"/>
    <cellStyle name="Normal 25 2 2 3 3 2" xfId="33919" xr:uid="{78C3441A-D9FC-45F5-B615-1376FD71AF5C}"/>
    <cellStyle name="Normal 25 2 2 3 4" xfId="20338" xr:uid="{32B4DE47-04D4-4D1E-9204-E23AE02E33E0}"/>
    <cellStyle name="Normal 25 2 2 3 4 2" xfId="40706" xr:uid="{D6BA60E0-3320-4650-85F2-AB057EF8B70A}"/>
    <cellStyle name="Normal 25 2 2 3 5" xfId="27127" xr:uid="{E1108CEC-7E83-4E94-BF3B-2617D34357FA}"/>
    <cellStyle name="Normal 25 2 2 3 6" xfId="47495" xr:uid="{71736E4F-E33F-4820-92E0-C2B45C544865}"/>
    <cellStyle name="Normal 25 2 2 4" xfId="3449" xr:uid="{F26FE17D-A927-4EA0-86F5-983DC5BCDF63}"/>
    <cellStyle name="Normal 25 2 2 4 2" xfId="6333" xr:uid="{985A9932-C24A-4B18-8077-065ADA3E0AD6}"/>
    <cellStyle name="Normal 25 2 2 4 2 2" xfId="14975" xr:uid="{8C945720-A51D-4B36-ADE2-3F73133E76D2}"/>
    <cellStyle name="Normal 25 2 2 4 2 2 2" xfId="35343" xr:uid="{7225E933-C634-43B5-8179-8F37E3DCB0D5}"/>
    <cellStyle name="Normal 25 2 2 4 2 3" xfId="21762" xr:uid="{52BCEB55-F45B-490B-814B-B8E41D20A901}"/>
    <cellStyle name="Normal 25 2 2 4 2 3 2" xfId="42130" xr:uid="{CD98A5BC-AC6E-4F42-928A-303B8DCDDF65}"/>
    <cellStyle name="Normal 25 2 2 4 2 4" xfId="28551" xr:uid="{CF143BF3-DA8D-4D2A-ABCC-B482B49BEA33}"/>
    <cellStyle name="Normal 25 2 2 4 2 5" xfId="48919" xr:uid="{49D8D5C4-38FF-4BF8-A56E-F4C864FF0CC4}"/>
    <cellStyle name="Normal 25 2 2 4 3" xfId="12127" xr:uid="{45CA16AE-E6C6-431C-96E0-AFFB702A33A2}"/>
    <cellStyle name="Normal 25 2 2 4 3 2" xfId="32495" xr:uid="{1BA74B70-1C99-4B23-8BDE-1438CD6CF106}"/>
    <cellStyle name="Normal 25 2 2 4 4" xfId="18914" xr:uid="{034AF488-BFEA-47CE-A617-3B20822D33AF}"/>
    <cellStyle name="Normal 25 2 2 4 4 2" xfId="39282" xr:uid="{6E509AA1-F1F0-488B-8D5F-B3DEA0B80117}"/>
    <cellStyle name="Normal 25 2 2 4 5" xfId="25703" xr:uid="{E9FDDB07-A9CE-454D-9767-3EFA96AC4C83}"/>
    <cellStyle name="Normal 25 2 2 4 6" xfId="46071" xr:uid="{5E6681DF-3855-4D49-8B67-026FF28C3A4B}"/>
    <cellStyle name="Normal 25 2 2 5" xfId="5621" xr:uid="{A422AC4B-92B5-4737-8061-A755883E3FB7}"/>
    <cellStyle name="Normal 25 2 2 5 2" xfId="14263" xr:uid="{C4A5B6FF-700C-4C6C-84FB-7E07C29FEB8B}"/>
    <cellStyle name="Normal 25 2 2 5 2 2" xfId="34631" xr:uid="{39F710B7-69D8-4AC8-AA48-C3144F7D2180}"/>
    <cellStyle name="Normal 25 2 2 5 3" xfId="21050" xr:uid="{13AC6D04-6333-4EFD-A0CC-B4DFDCD57A18}"/>
    <cellStyle name="Normal 25 2 2 5 3 2" xfId="41418" xr:uid="{7B78A4FA-30B8-4730-8272-E1D7E1CC2D44}"/>
    <cellStyle name="Normal 25 2 2 5 4" xfId="27839" xr:uid="{6EE00C26-16DC-4595-929D-6B71854A78FD}"/>
    <cellStyle name="Normal 25 2 2 5 5" xfId="48207" xr:uid="{802DE1E2-A250-4739-8526-20E520AEDFAB}"/>
    <cellStyle name="Normal 25 2 2 6" xfId="2700" xr:uid="{64AA4446-2CFD-471B-9F93-3AAF4C1B935F}"/>
    <cellStyle name="Normal 25 2 2 6 2" xfId="11415" xr:uid="{D537FBB7-1DD4-4298-AFC2-4F9C14D4AA29}"/>
    <cellStyle name="Normal 25 2 2 6 2 2" xfId="31783" xr:uid="{9761762D-C238-4D59-8CDC-8D4F34E4271C}"/>
    <cellStyle name="Normal 25 2 2 6 3" xfId="18202" xr:uid="{10B2E179-AEE3-40E1-8D86-718BB0CAF70C}"/>
    <cellStyle name="Normal 25 2 2 6 3 2" xfId="38570" xr:uid="{652FDB0F-E75E-4953-86F5-C9AE62245462}"/>
    <cellStyle name="Normal 25 2 2 6 4" xfId="24991" xr:uid="{60D0EDBA-913B-4D56-8192-4B1CCE78A221}"/>
    <cellStyle name="Normal 25 2 2 6 5" xfId="45359" xr:uid="{2D8D438C-5FFF-4F25-8D1E-604533B4889E}"/>
    <cellStyle name="Normal 25 2 2 7" xfId="10578" xr:uid="{5BB578B0-C666-48AB-A939-49FF2E6C15EE}"/>
    <cellStyle name="Normal 25 2 2 7 2" xfId="30946" xr:uid="{CF8CC5E5-B717-4C78-B4BD-AAC9CA8B4371}"/>
    <cellStyle name="Normal 25 2 2 8" xfId="17365" xr:uid="{9150F887-30AD-4763-B914-78D3FB1B8C93}"/>
    <cellStyle name="Normal 25 2 2 8 2" xfId="37733" xr:uid="{63859E75-6ABB-44ED-A541-833E7DBDD06D}"/>
    <cellStyle name="Normal 25 2 2 9" xfId="24154" xr:uid="{3C136C15-5BB5-479A-9394-0B952795B840}"/>
    <cellStyle name="Normal 25 2 2_Exec Drivers" xfId="8191" xr:uid="{8C1B7729-4793-4498-BFA5-F43B0759812F}"/>
    <cellStyle name="Normal 25 2 3" xfId="3785" xr:uid="{FABD2AE6-BD2A-48D7-82DC-16FAAAC50A03}"/>
    <cellStyle name="Normal 25 2 3 2" xfId="6669" xr:uid="{2D03DE85-466D-4722-9E50-510248621E82}"/>
    <cellStyle name="Normal 25 2 3 2 2" xfId="15311" xr:uid="{FA5E979E-11E5-4BA7-9E89-3065745B249F}"/>
    <cellStyle name="Normal 25 2 3 2 2 2" xfId="35679" xr:uid="{3B13A00B-EE06-46D6-AC7D-5C90462B339D}"/>
    <cellStyle name="Normal 25 2 3 2 3" xfId="22098" xr:uid="{9D22F5DD-66FE-416F-8B42-ABD0E95DDCAF}"/>
    <cellStyle name="Normal 25 2 3 2 3 2" xfId="42466" xr:uid="{77A8FD09-525E-4C7E-B544-3E65EA4C9BA9}"/>
    <cellStyle name="Normal 25 2 3 2 4" xfId="28887" xr:uid="{F552773E-9596-47A7-A777-D12869FE2ECB}"/>
    <cellStyle name="Normal 25 2 3 2 5" xfId="49255" xr:uid="{44533289-420E-4ABC-A506-65F317321DA6}"/>
    <cellStyle name="Normal 25 2 3 3" xfId="12463" xr:uid="{547457D3-32CC-466A-A4B0-E38BA11F22C2}"/>
    <cellStyle name="Normal 25 2 3 3 2" xfId="32831" xr:uid="{E79E4698-7507-4A40-9626-C22ABC60E661}"/>
    <cellStyle name="Normal 25 2 3 4" xfId="19250" xr:uid="{4D9F75BE-DE85-49D1-993C-B537B87E776B}"/>
    <cellStyle name="Normal 25 2 3 4 2" xfId="39618" xr:uid="{090C862A-62C7-4E2D-8F7E-D80F74F58033}"/>
    <cellStyle name="Normal 25 2 3 5" xfId="26039" xr:uid="{C63F6B76-FCD5-497B-AC97-7E7B9B8528A7}"/>
    <cellStyle name="Normal 25 2 3 6" xfId="46407" xr:uid="{E609A728-5925-47C1-9998-67230DD656A6}"/>
    <cellStyle name="Normal 25 2 3_Exec Drivers" xfId="8319" xr:uid="{D24ACF81-3D01-4725-BFCA-8A08876530FA}"/>
    <cellStyle name="Normal 25 2 4" xfId="4533" xr:uid="{F2187359-F523-4DE5-96F5-DA725AA22C96}"/>
    <cellStyle name="Normal 25 2 4 2" xfId="7381" xr:uid="{C1C4C7E6-D636-432F-94D6-FB3E9A6B1881}"/>
    <cellStyle name="Normal 25 2 4 2 2" xfId="16023" xr:uid="{7BB5DD6F-D7D2-4882-A05C-DCC824673C31}"/>
    <cellStyle name="Normal 25 2 4 2 2 2" xfId="36391" xr:uid="{135896BB-9DE8-4697-A5A6-EBD1E7B1576F}"/>
    <cellStyle name="Normal 25 2 4 2 3" xfId="22810" xr:uid="{DDA1C316-FF0D-4B3A-A41A-5E5642FA73BF}"/>
    <cellStyle name="Normal 25 2 4 2 3 2" xfId="43178" xr:uid="{18844782-77E4-4D11-B97F-9BA1F9E0E372}"/>
    <cellStyle name="Normal 25 2 4 2 4" xfId="29599" xr:uid="{61458D0D-0A71-4B13-A59B-CBBD3B31525F}"/>
    <cellStyle name="Normal 25 2 4 2 5" xfId="49967" xr:uid="{7F46D0D3-E2BC-432A-9A0A-D2A3F9594E9A}"/>
    <cellStyle name="Normal 25 2 4 3" xfId="13175" xr:uid="{E9B4C665-DA87-4B46-9B2B-08E8CBADF815}"/>
    <cellStyle name="Normal 25 2 4 3 2" xfId="33543" xr:uid="{B043B1C1-A170-442E-B9E1-C2103325A899}"/>
    <cellStyle name="Normal 25 2 4 4" xfId="19962" xr:uid="{B8DED249-47DE-4CD1-8E2E-FCE785C0032D}"/>
    <cellStyle name="Normal 25 2 4 4 2" xfId="40330" xr:uid="{F6C0F9C2-66C0-489F-BAC8-E2C5649DE22B}"/>
    <cellStyle name="Normal 25 2 4 5" xfId="26751" xr:uid="{B080D4B2-E586-48FC-AD89-24B379F3F7E6}"/>
    <cellStyle name="Normal 25 2 4 6" xfId="47119" xr:uid="{CF2B744D-F43F-4831-B5DF-F42938ABB8D5}"/>
    <cellStyle name="Normal 25 2 5" xfId="3037" xr:uid="{FAD70534-2477-4440-94E7-486C52EE2243}"/>
    <cellStyle name="Normal 25 2 5 2" xfId="5957" xr:uid="{AA3BDE46-17D1-4C77-9B41-30CC29C34A87}"/>
    <cellStyle name="Normal 25 2 5 2 2" xfId="14599" xr:uid="{3505ED2C-2564-4053-8023-54B1F3D625D3}"/>
    <cellStyle name="Normal 25 2 5 2 2 2" xfId="34967" xr:uid="{132B3EAE-6849-4921-AD0A-9627011ABBF5}"/>
    <cellStyle name="Normal 25 2 5 2 3" xfId="21386" xr:uid="{C861CEB6-86F0-417E-85D7-2064A1934143}"/>
    <cellStyle name="Normal 25 2 5 2 3 2" xfId="41754" xr:uid="{24DE7867-833D-49F9-91A1-BA1E557BFAF5}"/>
    <cellStyle name="Normal 25 2 5 2 4" xfId="28175" xr:uid="{3C6CCC09-4447-4071-AA52-2B20D662C690}"/>
    <cellStyle name="Normal 25 2 5 2 5" xfId="48543" xr:uid="{DB21D8DA-05F8-46F6-8CA6-798008E2FC0C}"/>
    <cellStyle name="Normal 25 2 5 3" xfId="11751" xr:uid="{646CEA05-4058-442C-97E9-74D990299B83}"/>
    <cellStyle name="Normal 25 2 5 3 2" xfId="32119" xr:uid="{82363149-938D-430C-AC50-1F14BA896E74}"/>
    <cellStyle name="Normal 25 2 5 4" xfId="18538" xr:uid="{0D8E67E6-11CB-41D2-9027-D5F9CEA66BA7}"/>
    <cellStyle name="Normal 25 2 5 4 2" xfId="38906" xr:uid="{5BC095AD-7FCC-4B29-8069-57CC744DB611}"/>
    <cellStyle name="Normal 25 2 5 5" xfId="25327" xr:uid="{6B80A1D6-891D-48BD-BD54-7844D9E4FA71}"/>
    <cellStyle name="Normal 25 2 5 6" xfId="45695" xr:uid="{F532F095-6EE9-4B19-83B0-FE054813DBE5}"/>
    <cellStyle name="Normal 25 2 6" xfId="5245" xr:uid="{C6813D27-B64E-4388-910B-3C969D44A973}"/>
    <cellStyle name="Normal 25 2 6 2" xfId="13887" xr:uid="{C020BE98-7EDB-4156-AEBC-13A635CE2603}"/>
    <cellStyle name="Normal 25 2 6 2 2" xfId="34255" xr:uid="{42105313-10B7-4FCF-8E17-C10BA9B430CE}"/>
    <cellStyle name="Normal 25 2 6 3" xfId="20674" xr:uid="{570F9252-C452-4361-9EB7-4164DD4DF465}"/>
    <cellStyle name="Normal 25 2 6 3 2" xfId="41042" xr:uid="{1BD4FE0C-705A-4380-AD44-ACCA50155869}"/>
    <cellStyle name="Normal 25 2 6 4" xfId="27463" xr:uid="{DB0E54DD-EB30-4713-B5FD-5AA201BD78B4}"/>
    <cellStyle name="Normal 25 2 6 5" xfId="47831" xr:uid="{33F5CAB0-17B8-4D04-B3F8-FACDEAD0EA07}"/>
    <cellStyle name="Normal 25 2 7" xfId="2188" xr:uid="{D9ABEEE1-B7D2-4737-992D-9E10998F269C}"/>
    <cellStyle name="Normal 25 2 7 2" xfId="11039" xr:uid="{A78DDC38-2A0E-40EC-B898-612D1F1A9F0E}"/>
    <cellStyle name="Normal 25 2 7 2 2" xfId="31407" xr:uid="{551FB1EE-E245-41F7-B84A-B9ABD295DD84}"/>
    <cellStyle name="Normal 25 2 7 3" xfId="17826" xr:uid="{BF07FEDE-FEDB-4674-A390-E475FDBDD86F}"/>
    <cellStyle name="Normal 25 2 7 3 2" xfId="38194" xr:uid="{86115AAD-3173-4000-97AE-AA1FB96BF813}"/>
    <cellStyle name="Normal 25 2 7 4" xfId="24615" xr:uid="{E52F8E31-66F8-498F-A437-38662A478FA6}"/>
    <cellStyle name="Normal 25 2 7 5" xfId="44983" xr:uid="{6291BE5A-1766-4238-B214-C4E1C49B414B}"/>
    <cellStyle name="Normal 25 2 8" xfId="9995" xr:uid="{FA06B98C-4D38-42F8-AAA1-C7A9D9348B6E}"/>
    <cellStyle name="Normal 25 2 8 2" xfId="30363" xr:uid="{6232EE85-60E5-4E5D-9DD6-CC06CC684834}"/>
    <cellStyle name="Normal 25 2 9" xfId="16783" xr:uid="{8F3456DF-C897-4EF5-BAB2-57D7712617BF}"/>
    <cellStyle name="Normal 25 2 9 2" xfId="37151" xr:uid="{0FF5F335-50A9-4F7F-9AB0-34BF12E871D3}"/>
    <cellStyle name="Normal 25 2_Exec Drivers" xfId="9168" xr:uid="{060B0AE1-E640-45D1-9D0D-B4299BC8D47D}"/>
    <cellStyle name="Normal 25 3" xfId="457" xr:uid="{24CCFBF4-7EDC-4F4F-BAE0-9CEB817CFED4}"/>
    <cellStyle name="Normal 25 3 10" xfId="23529" xr:uid="{15F09B11-E3B6-40BF-B523-BCC2EC8DBD85}"/>
    <cellStyle name="Normal 25 3 11" xfId="43897" xr:uid="{E5857D92-F7E3-4285-8A10-3823A4052B62}"/>
    <cellStyle name="Normal 25 3 2" xfId="1620" xr:uid="{E57F4352-2E16-4720-9CC3-EE84A1DFBDF7}"/>
    <cellStyle name="Normal 25 3 2 10" xfId="44480" xr:uid="{530F3F06-9758-4E4B-9992-3EA22E608435}"/>
    <cellStyle name="Normal 25 3 2 2" xfId="4154" xr:uid="{44BE6836-293D-4764-97B7-2139741C20D3}"/>
    <cellStyle name="Normal 25 3 2 2 2" xfId="7002" xr:uid="{96583A96-9EF3-4D38-B034-E98B5B8D8642}"/>
    <cellStyle name="Normal 25 3 2 2 2 2" xfId="15644" xr:uid="{2ED44F78-CE94-415D-83DD-996790A048F9}"/>
    <cellStyle name="Normal 25 3 2 2 2 2 2" xfId="36012" xr:uid="{2A8B246F-E467-4D24-8622-C8BE7EE528CE}"/>
    <cellStyle name="Normal 25 3 2 2 2 3" xfId="22431" xr:uid="{50509E13-8540-4CC0-82FF-7339CFC94AE4}"/>
    <cellStyle name="Normal 25 3 2 2 2 3 2" xfId="42799" xr:uid="{6B5A92AC-A888-4669-98A1-872F85D24E94}"/>
    <cellStyle name="Normal 25 3 2 2 2 4" xfId="29220" xr:uid="{AADD0AB9-C103-41B1-A532-2915BACA1150}"/>
    <cellStyle name="Normal 25 3 2 2 2 5" xfId="49588" xr:uid="{F7422E42-F55D-4E5D-9742-34CC34E19A3D}"/>
    <cellStyle name="Normal 25 3 2 2 3" xfId="12796" xr:uid="{56CC9EB9-EA68-4C52-8BE6-FC87A9E406D2}"/>
    <cellStyle name="Normal 25 3 2 2 3 2" xfId="33164" xr:uid="{317031D7-5B2A-4646-A5FD-C3998A6C39C3}"/>
    <cellStyle name="Normal 25 3 2 2 4" xfId="19583" xr:uid="{8C6CF40D-CF06-452B-A8C4-2F7619527E9C}"/>
    <cellStyle name="Normal 25 3 2 2 4 2" xfId="39951" xr:uid="{2BEB9AFE-4A94-49C0-92FB-11BD258818E0}"/>
    <cellStyle name="Normal 25 3 2 2 5" xfId="26372" xr:uid="{223DC8DF-3589-4479-A8A5-FB44FBDBAE5E}"/>
    <cellStyle name="Normal 25 3 2 2 6" xfId="46740" xr:uid="{B0C61499-166B-435D-AA28-FC3655897948}"/>
    <cellStyle name="Normal 25 3 2 2_Exec Drivers" xfId="8821" xr:uid="{BEB35523-301D-408C-9726-3E339BB47194}"/>
    <cellStyle name="Normal 25 3 2 3" xfId="4866" xr:uid="{4F73B78B-2EAA-43B5-8D58-94F8B6A1D896}"/>
    <cellStyle name="Normal 25 3 2 3 2" xfId="7714" xr:uid="{E5C359C7-5E2B-4EA1-9E54-3BA8263F352D}"/>
    <cellStyle name="Normal 25 3 2 3 2 2" xfId="16356" xr:uid="{DC234526-A135-4A92-9A15-58673C0432B9}"/>
    <cellStyle name="Normal 25 3 2 3 2 2 2" xfId="36724" xr:uid="{EB52A259-A6C9-4CDC-9B9F-F1CC313C3DF4}"/>
    <cellStyle name="Normal 25 3 2 3 2 3" xfId="23143" xr:uid="{EE375577-5329-46E7-B252-5030B8F359E1}"/>
    <cellStyle name="Normal 25 3 2 3 2 3 2" xfId="43511" xr:uid="{45FD98C3-8951-4DFF-B0F5-DB3AFEEA1B56}"/>
    <cellStyle name="Normal 25 3 2 3 2 4" xfId="29932" xr:uid="{A8B22A07-F8EE-423A-A70E-97986F62C5AB}"/>
    <cellStyle name="Normal 25 3 2 3 2 5" xfId="50300" xr:uid="{9E33AF54-0F0B-4E82-A3B1-0F9A9DFDE57E}"/>
    <cellStyle name="Normal 25 3 2 3 3" xfId="13508" xr:uid="{1548FE13-349E-45BA-96B0-3AA56BCD7B5E}"/>
    <cellStyle name="Normal 25 3 2 3 3 2" xfId="33876" xr:uid="{9AAEC096-AF12-4790-B6CA-2BC34787C3BF}"/>
    <cellStyle name="Normal 25 3 2 3 4" xfId="20295" xr:uid="{97E4604B-7EE1-4ECE-8066-4A58B39EB37E}"/>
    <cellStyle name="Normal 25 3 2 3 4 2" xfId="40663" xr:uid="{C52F105B-4C77-4C4D-AC3E-8E9A82C93369}"/>
    <cellStyle name="Normal 25 3 2 3 5" xfId="27084" xr:uid="{2C44D636-031D-4878-9219-791BC9FBD5D0}"/>
    <cellStyle name="Normal 25 3 2 3 6" xfId="47452" xr:uid="{DA02FA5D-4F7F-4B33-9FCB-D0032086DC1D}"/>
    <cellStyle name="Normal 25 3 2 4" xfId="3406" xr:uid="{20E8E57E-F54E-4411-9755-F683195140B9}"/>
    <cellStyle name="Normal 25 3 2 4 2" xfId="6290" xr:uid="{414C7D8B-CDD7-40EE-A64E-539C921C5A9B}"/>
    <cellStyle name="Normal 25 3 2 4 2 2" xfId="14932" xr:uid="{520E1EA2-78BC-40B8-B047-DA8667049C25}"/>
    <cellStyle name="Normal 25 3 2 4 2 2 2" xfId="35300" xr:uid="{4BD317F6-FEE0-4C92-A276-D9B80F36F040}"/>
    <cellStyle name="Normal 25 3 2 4 2 3" xfId="21719" xr:uid="{531CF5CF-5492-42CD-870B-6AE13D5554C3}"/>
    <cellStyle name="Normal 25 3 2 4 2 3 2" xfId="42087" xr:uid="{83090290-7B01-4D66-88F7-B74C8BD90725}"/>
    <cellStyle name="Normal 25 3 2 4 2 4" xfId="28508" xr:uid="{FF31D8BD-752C-4481-A313-82D937E4CC5F}"/>
    <cellStyle name="Normal 25 3 2 4 2 5" xfId="48876" xr:uid="{937E76E1-4ADB-4940-98E3-1E9FB9D58509}"/>
    <cellStyle name="Normal 25 3 2 4 3" xfId="12084" xr:uid="{7A10E460-26A3-462A-A67B-92972AE9D558}"/>
    <cellStyle name="Normal 25 3 2 4 3 2" xfId="32452" xr:uid="{A973F880-85A6-4F5E-B952-4C809B6296A9}"/>
    <cellStyle name="Normal 25 3 2 4 4" xfId="18871" xr:uid="{9FEC4C07-75D5-4F17-B375-8FEBC548EE32}"/>
    <cellStyle name="Normal 25 3 2 4 4 2" xfId="39239" xr:uid="{6ABF67C9-C963-4678-9CD1-437F9ECAD3BA}"/>
    <cellStyle name="Normal 25 3 2 4 5" xfId="25660" xr:uid="{DB883204-A7CA-4436-9D1B-0FE9DF38CF8D}"/>
    <cellStyle name="Normal 25 3 2 4 6" xfId="46028" xr:uid="{E5950958-1B2A-4DC4-B14B-5C6447A772C2}"/>
    <cellStyle name="Normal 25 3 2 5" xfId="5578" xr:uid="{557D370E-743E-4D38-BA56-7CCB1CD4B733}"/>
    <cellStyle name="Normal 25 3 2 5 2" xfId="14220" xr:uid="{3F3A0A0D-0D30-47E0-B647-A1EE6955B67A}"/>
    <cellStyle name="Normal 25 3 2 5 2 2" xfId="34588" xr:uid="{92456273-270B-4397-8F5D-B11B44BA1887}"/>
    <cellStyle name="Normal 25 3 2 5 3" xfId="21007" xr:uid="{40B54077-A74C-4906-BA47-68B44573AC18}"/>
    <cellStyle name="Normal 25 3 2 5 3 2" xfId="41375" xr:uid="{11A12891-690C-4455-B335-397DD02886C3}"/>
    <cellStyle name="Normal 25 3 2 5 4" xfId="27796" xr:uid="{99B742AB-B208-4426-894F-18F5E29330F5}"/>
    <cellStyle name="Normal 25 3 2 5 5" xfId="48164" xr:uid="{989C079E-7587-4792-B956-61407BEF2A07}"/>
    <cellStyle name="Normal 25 3 2 6" xfId="2657" xr:uid="{47D5C046-9521-4B68-845A-C5710D1B6802}"/>
    <cellStyle name="Normal 25 3 2 6 2" xfId="11372" xr:uid="{1B62369C-9E8D-45BB-B94E-EAF6304CFA96}"/>
    <cellStyle name="Normal 25 3 2 6 2 2" xfId="31740" xr:uid="{42F8B65F-957D-479B-844E-83C25ECAB96A}"/>
    <cellStyle name="Normal 25 3 2 6 3" xfId="18159" xr:uid="{57763BCE-0303-4075-BD9C-5E789316A798}"/>
    <cellStyle name="Normal 25 3 2 6 3 2" xfId="38527" xr:uid="{18D2E42B-D99E-48FE-8035-88A0B9E0BAA4}"/>
    <cellStyle name="Normal 25 3 2 6 4" xfId="24948" xr:uid="{97EB96E5-40C8-480E-A3C8-5BA81A6605DC}"/>
    <cellStyle name="Normal 25 3 2 6 5" xfId="45316" xr:uid="{0EC66F65-4B57-4FA9-909E-D6D5489848D8}"/>
    <cellStyle name="Normal 25 3 2 7" xfId="10536" xr:uid="{511FC78E-B6C2-4690-B3BC-A3CEB074462F}"/>
    <cellStyle name="Normal 25 3 2 7 2" xfId="30904" xr:uid="{EE32CC09-2BA2-42CA-8AE1-244B94236069}"/>
    <cellStyle name="Normal 25 3 2 8" xfId="17323" xr:uid="{C05FD5B6-0EF1-4D96-B3E8-482922A682C9}"/>
    <cellStyle name="Normal 25 3 2 8 2" xfId="37691" xr:uid="{D17AA42C-9B31-4569-8DFB-52BF142D4BFB}"/>
    <cellStyle name="Normal 25 3 2 9" xfId="24112" xr:uid="{F92C7B44-2964-440B-ABC3-4DF70B91017E}"/>
    <cellStyle name="Normal 25 3 2_Exec Drivers" xfId="8357" xr:uid="{4ED5E7C5-F0DC-498A-9ECD-B54594C66D58}"/>
    <cellStyle name="Normal 25 3 3" xfId="3786" xr:uid="{8C441015-55C1-4B34-A100-7FE8383ED07F}"/>
    <cellStyle name="Normal 25 3 3 2" xfId="6670" xr:uid="{08EE67B9-CE04-451E-AAF4-B14EEF514203}"/>
    <cellStyle name="Normal 25 3 3 2 2" xfId="15312" xr:uid="{7E4F6E14-060D-408B-8072-0923B8B94824}"/>
    <cellStyle name="Normal 25 3 3 2 2 2" xfId="35680" xr:uid="{0A65AEDB-5D44-4AF8-8C78-ADE8AEBD4A59}"/>
    <cellStyle name="Normal 25 3 3 2 3" xfId="22099" xr:uid="{594AE619-884E-4FF5-9608-02E9ABDAD379}"/>
    <cellStyle name="Normal 25 3 3 2 3 2" xfId="42467" xr:uid="{59EA0EE3-DCD7-4F19-8D6A-5B3C96A71FB4}"/>
    <cellStyle name="Normal 25 3 3 2 4" xfId="28888" xr:uid="{50B1CE1F-C7D6-44E5-98FB-790E5CB4D7BE}"/>
    <cellStyle name="Normal 25 3 3 2 5" xfId="49256" xr:uid="{F9F3948C-8008-49B6-9CA8-06DD92D3F8F7}"/>
    <cellStyle name="Normal 25 3 3 3" xfId="12464" xr:uid="{A00811F4-D01F-4BD1-B914-E43BFB4571CE}"/>
    <cellStyle name="Normal 25 3 3 3 2" xfId="32832" xr:uid="{AC29CBC6-25A8-4879-B1C4-CE790F55C8C8}"/>
    <cellStyle name="Normal 25 3 3 4" xfId="19251" xr:uid="{8C417FE1-C825-4F2F-848B-7151A8ECE69F}"/>
    <cellStyle name="Normal 25 3 3 4 2" xfId="39619" xr:uid="{A480A25E-1357-4C74-8439-4793F02CDCCE}"/>
    <cellStyle name="Normal 25 3 3 5" xfId="26040" xr:uid="{1C664820-EBA3-4FE1-A617-75ABAD014B70}"/>
    <cellStyle name="Normal 25 3 3 6" xfId="46408" xr:uid="{EDAF80D3-CB81-490C-8926-75C03D0C8F62}"/>
    <cellStyle name="Normal 25 3 3_Exec Drivers" xfId="9094" xr:uid="{15FF4B28-E406-4190-B5E3-32E5CD30CCF5}"/>
    <cellStyle name="Normal 25 3 4" xfId="4534" xr:uid="{17399ABF-C6C8-401A-9E3C-671910E8C374}"/>
    <cellStyle name="Normal 25 3 4 2" xfId="7382" xr:uid="{901D52E4-F21E-450F-9A01-4C5E33403058}"/>
    <cellStyle name="Normal 25 3 4 2 2" xfId="16024" xr:uid="{770375ED-11B9-42C6-9A44-0219DC906A00}"/>
    <cellStyle name="Normal 25 3 4 2 2 2" xfId="36392" xr:uid="{02F9C639-3150-4B78-91B8-75B49BF826DD}"/>
    <cellStyle name="Normal 25 3 4 2 3" xfId="22811" xr:uid="{775D2D95-402D-4F2F-BCF3-DBC389C0D5B0}"/>
    <cellStyle name="Normal 25 3 4 2 3 2" xfId="43179" xr:uid="{CC0EB44A-C003-4626-8DA5-AE125A877980}"/>
    <cellStyle name="Normal 25 3 4 2 4" xfId="29600" xr:uid="{D9477099-5D5F-4BAD-AE72-B2D7AF6C0E6F}"/>
    <cellStyle name="Normal 25 3 4 2 5" xfId="49968" xr:uid="{28CDC839-7A11-4B29-8712-AC7A26B013EC}"/>
    <cellStyle name="Normal 25 3 4 3" xfId="13176" xr:uid="{03B75B1A-67BB-403F-ADD0-109A30A5F17F}"/>
    <cellStyle name="Normal 25 3 4 3 2" xfId="33544" xr:uid="{03D8B3BB-7782-4A1E-A582-991F489D7D88}"/>
    <cellStyle name="Normal 25 3 4 4" xfId="19963" xr:uid="{6F391D98-5614-4432-922B-0888EFEBC1D7}"/>
    <cellStyle name="Normal 25 3 4 4 2" xfId="40331" xr:uid="{8CB8C49E-5551-4981-94CA-A14E5C1808DE}"/>
    <cellStyle name="Normal 25 3 4 5" xfId="26752" xr:uid="{B803A42E-69A1-467F-A348-E067935BC3B2}"/>
    <cellStyle name="Normal 25 3 4 6" xfId="47120" xr:uid="{F805A2A5-CD9F-4ADC-96F0-D4A91EC8D58C}"/>
    <cellStyle name="Normal 25 3 5" xfId="3038" xr:uid="{E4C2827F-9E41-44B2-A42A-DBAB471ED46A}"/>
    <cellStyle name="Normal 25 3 5 2" xfId="5958" xr:uid="{F319C62A-BB81-4D3B-B3D7-502C5878F7BC}"/>
    <cellStyle name="Normal 25 3 5 2 2" xfId="14600" xr:uid="{E8EF3F70-5489-40EB-90BB-FFD46AEB50EA}"/>
    <cellStyle name="Normal 25 3 5 2 2 2" xfId="34968" xr:uid="{F1F426C6-F8B9-4979-89E7-5076FAE95240}"/>
    <cellStyle name="Normal 25 3 5 2 3" xfId="21387" xr:uid="{3A586553-0FB3-4A5A-B0EF-D1C080408712}"/>
    <cellStyle name="Normal 25 3 5 2 3 2" xfId="41755" xr:uid="{ADC11227-3470-4001-A820-BB0AD65B1D3C}"/>
    <cellStyle name="Normal 25 3 5 2 4" xfId="28176" xr:uid="{5F5C3B3C-FDB3-440D-B542-70BAF934C809}"/>
    <cellStyle name="Normal 25 3 5 2 5" xfId="48544" xr:uid="{3CC46BBB-8776-4010-9417-B2F89C7E69AD}"/>
    <cellStyle name="Normal 25 3 5 3" xfId="11752" xr:uid="{FF9DC9B9-88A4-4D46-BF42-9845794BE65E}"/>
    <cellStyle name="Normal 25 3 5 3 2" xfId="32120" xr:uid="{6B5FD2B3-AF7F-45DF-B3A1-ACD1AC75494D}"/>
    <cellStyle name="Normal 25 3 5 4" xfId="18539" xr:uid="{3952A94B-7999-449D-B406-A8D36C231461}"/>
    <cellStyle name="Normal 25 3 5 4 2" xfId="38907" xr:uid="{335E87AB-E0F7-4B94-A874-2F5A29635E02}"/>
    <cellStyle name="Normal 25 3 5 5" xfId="25328" xr:uid="{0AF418B2-CCD3-4462-878D-03257511A274}"/>
    <cellStyle name="Normal 25 3 5 6" xfId="45696" xr:uid="{FB0E671A-006F-40AB-8E3A-F5C961C4AF97}"/>
    <cellStyle name="Normal 25 3 6" xfId="5246" xr:uid="{FEB10525-F89E-48D0-B375-87C2E0E2FE1D}"/>
    <cellStyle name="Normal 25 3 6 2" xfId="13888" xr:uid="{4CD2D3B2-C7B2-4FAE-AC38-0AB69170E4C2}"/>
    <cellStyle name="Normal 25 3 6 2 2" xfId="34256" xr:uid="{2D1D54F2-2B92-41A8-940F-FD2D1E48FE36}"/>
    <cellStyle name="Normal 25 3 6 3" xfId="20675" xr:uid="{5E1013EA-B61F-447E-90FD-2E3B9A0E29B1}"/>
    <cellStyle name="Normal 25 3 6 3 2" xfId="41043" xr:uid="{90761089-23FF-4F9C-8637-7D074FA9553E}"/>
    <cellStyle name="Normal 25 3 6 4" xfId="27464" xr:uid="{98121CC4-7612-4869-827D-B62300EDD2E0}"/>
    <cellStyle name="Normal 25 3 6 5" xfId="47832" xr:uid="{3002E070-07F3-4649-99D7-B635DD80A4AA}"/>
    <cellStyle name="Normal 25 3 7" xfId="2189" xr:uid="{AA911D76-D654-4699-AAE5-6DDF1D798204}"/>
    <cellStyle name="Normal 25 3 7 2" xfId="11040" xr:uid="{CC04FD40-83E8-4D56-9CCA-A1A2C7DBDBB5}"/>
    <cellStyle name="Normal 25 3 7 2 2" xfId="31408" xr:uid="{1E4C76BA-B5B6-4A61-9FF7-705F03A1BD08}"/>
    <cellStyle name="Normal 25 3 7 3" xfId="17827" xr:uid="{57686201-3822-4286-96ED-003AE9357A5C}"/>
    <cellStyle name="Normal 25 3 7 3 2" xfId="38195" xr:uid="{43FDFEF6-07BD-49BD-91B6-026B303DC330}"/>
    <cellStyle name="Normal 25 3 7 4" xfId="24616" xr:uid="{DC65B8F8-7D81-483D-977E-C5F81B1F355C}"/>
    <cellStyle name="Normal 25 3 7 5" xfId="44984" xr:uid="{0FFED317-BC4A-4E20-B6D6-D95CD40257ED}"/>
    <cellStyle name="Normal 25 3 8" xfId="9952" xr:uid="{FF129465-D236-4BB9-AA96-C4ACD3701C2E}"/>
    <cellStyle name="Normal 25 3 8 2" xfId="30320" xr:uid="{93942E1E-368B-4438-83DC-9C3FEC903413}"/>
    <cellStyle name="Normal 25 3 9" xfId="16740" xr:uid="{1588573B-6B21-4FE4-AED0-6C1A82F2CA42}"/>
    <cellStyle name="Normal 25 3 9 2" xfId="37108" xr:uid="{F5B46CF7-6041-4BDD-884C-D9F0B0F49A93}"/>
    <cellStyle name="Normal 25 3_Exec Drivers" xfId="8387" xr:uid="{D56F9115-E02E-4E98-9BA9-2B584A4837F0}"/>
    <cellStyle name="Normal 25 4" xfId="1528" xr:uid="{F2AB3BED-A731-4578-8BE9-78E481DFB262}"/>
    <cellStyle name="Normal 25 4 10" xfId="44388" xr:uid="{6AD93D12-3201-44C4-9B69-07BC5B06B08D}"/>
    <cellStyle name="Normal 25 4 2" xfId="3974" xr:uid="{E7E29E97-9618-4788-96E0-7371B2B09B65}"/>
    <cellStyle name="Normal 25 4 2 2" xfId="6846" xr:uid="{0A7BD6A1-34BE-4429-94BF-AC8C7AA768A6}"/>
    <cellStyle name="Normal 25 4 2 2 2" xfId="15488" xr:uid="{A94EE1F3-5815-4412-B34D-E8D6239C3EF3}"/>
    <cellStyle name="Normal 25 4 2 2 2 2" xfId="35856" xr:uid="{7AEE1FBE-1AC0-4C63-B224-75DC375AFBF0}"/>
    <cellStyle name="Normal 25 4 2 2 3" xfId="22275" xr:uid="{5CF37131-6BEC-4784-9465-CFE46CF70174}"/>
    <cellStyle name="Normal 25 4 2 2 3 2" xfId="42643" xr:uid="{7B72A74B-3E96-4377-BAEC-D2FEDD6DAA4A}"/>
    <cellStyle name="Normal 25 4 2 2 4" xfId="29064" xr:uid="{C132CB87-AAF2-407E-A1C5-F06C4B6CC05B}"/>
    <cellStyle name="Normal 25 4 2 2 5" xfId="49432" xr:uid="{EFF705AF-5A81-4976-8C28-C53217A746BE}"/>
    <cellStyle name="Normal 25 4 2 3" xfId="12640" xr:uid="{7B8C4DC3-A9E5-4D18-A464-973DAF7FAC11}"/>
    <cellStyle name="Normal 25 4 2 3 2" xfId="33008" xr:uid="{6DF59FAE-D7C3-461C-B39C-9EC0A7177814}"/>
    <cellStyle name="Normal 25 4 2 4" xfId="19427" xr:uid="{AC0C1E4D-42B4-41F9-88B6-999CD1BA5D23}"/>
    <cellStyle name="Normal 25 4 2 4 2" xfId="39795" xr:uid="{D5668D50-9C9F-4AE4-A930-3489183DDDB7}"/>
    <cellStyle name="Normal 25 4 2 5" xfId="26216" xr:uid="{BAC004A5-0FC3-4F72-95DF-0FA528968D76}"/>
    <cellStyle name="Normal 25 4 2 6" xfId="46584" xr:uid="{DCF32D1D-9406-401E-B109-01041E03B2A3}"/>
    <cellStyle name="Normal 25 4 2_Exec Drivers" xfId="8888" xr:uid="{7DF52D69-FAE4-4548-87C5-AF57911118BD}"/>
    <cellStyle name="Normal 25 4 3" xfId="4710" xr:uid="{D031CB15-03D2-4E6D-8ACA-2B15F9DBAB4C}"/>
    <cellStyle name="Normal 25 4 3 2" xfId="7558" xr:uid="{33DC4916-2A64-4176-93CD-5F54B2DBAC2C}"/>
    <cellStyle name="Normal 25 4 3 2 2" xfId="16200" xr:uid="{5298D04D-A9A1-4634-8016-61E084566D23}"/>
    <cellStyle name="Normal 25 4 3 2 2 2" xfId="36568" xr:uid="{9E09F3EE-DA06-4D70-A3CE-1AFA0E45CA43}"/>
    <cellStyle name="Normal 25 4 3 2 3" xfId="22987" xr:uid="{42073F6F-C427-4E1E-BFA3-9B179AFD9F2B}"/>
    <cellStyle name="Normal 25 4 3 2 3 2" xfId="43355" xr:uid="{BE779D02-E393-4D69-9688-4E679BF7E769}"/>
    <cellStyle name="Normal 25 4 3 2 4" xfId="29776" xr:uid="{CF3537D1-8666-471A-A4F5-3BA6FA272DFD}"/>
    <cellStyle name="Normal 25 4 3 2 5" xfId="50144" xr:uid="{C8B33DD3-BDF5-480A-9405-E2B502746431}"/>
    <cellStyle name="Normal 25 4 3 3" xfId="13352" xr:uid="{EBE1BEFB-AD3C-4F1A-B87B-04664902F576}"/>
    <cellStyle name="Normal 25 4 3 3 2" xfId="33720" xr:uid="{1CC1F208-CBFA-45E1-B696-8B7505946898}"/>
    <cellStyle name="Normal 25 4 3 4" xfId="20139" xr:uid="{1C7BCCFC-B907-48BB-B1A4-5D278303D535}"/>
    <cellStyle name="Normal 25 4 3 4 2" xfId="40507" xr:uid="{294A035A-4B3D-4B75-8E6C-A6F42218751F}"/>
    <cellStyle name="Normal 25 4 3 5" xfId="26928" xr:uid="{29EE3B5E-D6CD-4361-8A7B-53077E573431}"/>
    <cellStyle name="Normal 25 4 3 6" xfId="47296" xr:uid="{C6FA3930-3EC1-485A-9FB4-CD9707B72260}"/>
    <cellStyle name="Normal 25 4 4" xfId="3226" xr:uid="{1237ED38-2B9F-4C19-9A1E-B9201D9C0760}"/>
    <cellStyle name="Normal 25 4 4 2" xfId="6134" xr:uid="{18984870-5016-4D88-A0FC-892E37240186}"/>
    <cellStyle name="Normal 25 4 4 2 2" xfId="14776" xr:uid="{411DE3EA-48FD-4BD8-997F-007A763E9F58}"/>
    <cellStyle name="Normal 25 4 4 2 2 2" xfId="35144" xr:uid="{F4A6E509-9200-45D0-AEC2-671455E1A8E6}"/>
    <cellStyle name="Normal 25 4 4 2 3" xfId="21563" xr:uid="{1A771BD7-EAC7-49A3-8C51-9A629627960E}"/>
    <cellStyle name="Normal 25 4 4 2 3 2" xfId="41931" xr:uid="{5CABD682-74DF-47A7-A179-7EC0000E6705}"/>
    <cellStyle name="Normal 25 4 4 2 4" xfId="28352" xr:uid="{72C19552-BC75-4092-B622-890F2D3BD58D}"/>
    <cellStyle name="Normal 25 4 4 2 5" xfId="48720" xr:uid="{B1F1578E-A200-417A-82A2-481A1AE60D0F}"/>
    <cellStyle name="Normal 25 4 4 3" xfId="11928" xr:uid="{1DE4889E-DDF3-42E2-99A9-4CE35858C6B4}"/>
    <cellStyle name="Normal 25 4 4 3 2" xfId="32296" xr:uid="{BD9A2831-076C-4F3B-8D2D-C8D5A4A39B86}"/>
    <cellStyle name="Normal 25 4 4 4" xfId="18715" xr:uid="{4848DE80-0817-49EC-B5DF-EEFF87BC6DDB}"/>
    <cellStyle name="Normal 25 4 4 4 2" xfId="39083" xr:uid="{E47CB41A-FA3E-47FC-99FF-2D49145D3693}"/>
    <cellStyle name="Normal 25 4 4 5" xfId="25504" xr:uid="{FE52830F-60A2-47BB-8D7B-CDB1BA22B044}"/>
    <cellStyle name="Normal 25 4 4 6" xfId="45872" xr:uid="{11DCF016-749B-48C1-AE31-5B709D2720BE}"/>
    <cellStyle name="Normal 25 4 5" xfId="5422" xr:uid="{62241424-20B5-41AA-81C8-2BA031B39E2E}"/>
    <cellStyle name="Normal 25 4 5 2" xfId="14064" xr:uid="{351E3A17-81F2-45FC-9580-C1334546040B}"/>
    <cellStyle name="Normal 25 4 5 2 2" xfId="34432" xr:uid="{BCF90224-4899-4EE3-9897-42F7A1B6D6D5}"/>
    <cellStyle name="Normal 25 4 5 3" xfId="20851" xr:uid="{83FEEE0E-9671-49F2-8FF2-F80622C25792}"/>
    <cellStyle name="Normal 25 4 5 3 2" xfId="41219" xr:uid="{9AC66B40-CD61-49C8-B8DE-5BFB1C372358}"/>
    <cellStyle name="Normal 25 4 5 4" xfId="27640" xr:uid="{9AB25E39-8021-4851-BC92-B31C25619721}"/>
    <cellStyle name="Normal 25 4 5 5" xfId="48008" xr:uid="{44341E17-E207-4F70-A04E-DF8A59EA2939}"/>
    <cellStyle name="Normal 25 4 6" xfId="2477" xr:uid="{62ABE8B7-878F-4E9E-8F2A-3488D5F08EB9}"/>
    <cellStyle name="Normal 25 4 6 2" xfId="11216" xr:uid="{6931EF99-24B4-4EA6-B2A3-82A594083889}"/>
    <cellStyle name="Normal 25 4 6 2 2" xfId="31584" xr:uid="{0708C3FB-DE64-4A2F-A5F8-61EFDBF5CDB2}"/>
    <cellStyle name="Normal 25 4 6 3" xfId="18003" xr:uid="{0C0D3CF3-40D3-4834-B425-294A94DB5F67}"/>
    <cellStyle name="Normal 25 4 6 3 2" xfId="38371" xr:uid="{A7046A78-BA07-427E-A0BE-2DDAC4ED36C9}"/>
    <cellStyle name="Normal 25 4 6 4" xfId="24792" xr:uid="{D8D67040-5191-4AB1-8C55-88B155364BC5}"/>
    <cellStyle name="Normal 25 4 6 5" xfId="45160" xr:uid="{90EEDD2F-7745-42B8-80B8-AE764B0578E0}"/>
    <cellStyle name="Normal 25 4 7" xfId="10444" xr:uid="{DEC0701E-F245-456A-9A9A-2A46967ADA67}"/>
    <cellStyle name="Normal 25 4 7 2" xfId="30812" xr:uid="{D4EF1512-4256-4867-ADC8-B24C13AC2D7D}"/>
    <cellStyle name="Normal 25 4 8" xfId="17231" xr:uid="{21E6E281-4556-42D6-BABA-21C999207E92}"/>
    <cellStyle name="Normal 25 4 8 2" xfId="37599" xr:uid="{D0E76C73-C56E-4DAD-BF3B-87C82CCC107D}"/>
    <cellStyle name="Normal 25 4 9" xfId="24020" xr:uid="{9FE04846-83DD-41DC-870E-56A26D2C4107}"/>
    <cellStyle name="Normal 25 4_Exec Drivers" xfId="9010" xr:uid="{9EA0E477-90BA-486F-A5C6-34CA688D08C0}"/>
    <cellStyle name="Normal 25 5" xfId="3784" xr:uid="{C020B57D-3D35-4CB9-9C8D-470F59B06364}"/>
    <cellStyle name="Normal 25 5 2" xfId="6668" xr:uid="{9CF5C271-070D-48DD-8509-1997A5E3E8E5}"/>
    <cellStyle name="Normal 25 5 2 2" xfId="15310" xr:uid="{F740C912-D2CC-46ED-A8B9-F279EB317751}"/>
    <cellStyle name="Normal 25 5 2 2 2" xfId="35678" xr:uid="{DA53F623-6741-4E34-8C4E-A38C61FBE20C}"/>
    <cellStyle name="Normal 25 5 2 3" xfId="22097" xr:uid="{742E1E25-9873-483D-B989-5E8CE72E5B0C}"/>
    <cellStyle name="Normal 25 5 2 3 2" xfId="42465" xr:uid="{0376063F-660E-4917-A8E2-B6CF6B8C2F1E}"/>
    <cellStyle name="Normal 25 5 2 4" xfId="28886" xr:uid="{DAB0D0BC-2BD0-4040-9B61-20AB3271DF7A}"/>
    <cellStyle name="Normal 25 5 2 5" xfId="49254" xr:uid="{2B54521B-F99D-4274-B99A-70B4755C4F60}"/>
    <cellStyle name="Normal 25 5 3" xfId="12462" xr:uid="{4936F863-536A-4016-9267-66DD8E3737BF}"/>
    <cellStyle name="Normal 25 5 3 2" xfId="32830" xr:uid="{9E0CF681-B9D1-4E80-BADC-00463C0D1DE3}"/>
    <cellStyle name="Normal 25 5 4" xfId="19249" xr:uid="{D822AA3C-EC69-4BCB-81DF-074E9F28E035}"/>
    <cellStyle name="Normal 25 5 4 2" xfId="39617" xr:uid="{456EE655-D2C5-409C-A833-60F3B7503E37}"/>
    <cellStyle name="Normal 25 5 5" xfId="26038" xr:uid="{34FACCBC-DAB0-4333-B731-3072CC36BB73}"/>
    <cellStyle name="Normal 25 5 6" xfId="46406" xr:uid="{5FE98993-9A0B-4BAC-990E-A0A141852A40}"/>
    <cellStyle name="Normal 25 5_Exec Drivers" xfId="2315" xr:uid="{50EB22DC-39C2-41AF-8118-CA2F986CCD05}"/>
    <cellStyle name="Normal 25 6" xfId="4532" xr:uid="{A4873E79-8B2D-43B8-91F8-D05E2BFC041C}"/>
    <cellStyle name="Normal 25 6 2" xfId="7380" xr:uid="{A3150211-1208-49E9-80FB-A8F33D60052D}"/>
    <cellStyle name="Normal 25 6 2 2" xfId="16022" xr:uid="{F7A63BDD-F397-4EED-8530-EF0D73681B0A}"/>
    <cellStyle name="Normal 25 6 2 2 2" xfId="36390" xr:uid="{B061526C-C613-4E99-BC1C-2FE6E60BFB84}"/>
    <cellStyle name="Normal 25 6 2 3" xfId="22809" xr:uid="{1BFF3D7D-E735-4648-9082-AB842EE19DDC}"/>
    <cellStyle name="Normal 25 6 2 3 2" xfId="43177" xr:uid="{DFBF4863-7983-442B-9D2E-0F6CF9C58C0B}"/>
    <cellStyle name="Normal 25 6 2 4" xfId="29598" xr:uid="{8AB69AE9-C17E-47D4-8225-E7D5AAD2EDDE}"/>
    <cellStyle name="Normal 25 6 2 5" xfId="49966" xr:uid="{C5D9F650-AB4B-47B1-AFFA-C1606AB3ED81}"/>
    <cellStyle name="Normal 25 6 3" xfId="13174" xr:uid="{38DA298A-66B9-4B4B-8C18-3EB592A40ED3}"/>
    <cellStyle name="Normal 25 6 3 2" xfId="33542" xr:uid="{A1F69D95-32C6-4396-AF26-B868C4979839}"/>
    <cellStyle name="Normal 25 6 4" xfId="19961" xr:uid="{64DD963E-F97F-47DB-97FF-A6584C48EA7D}"/>
    <cellStyle name="Normal 25 6 4 2" xfId="40329" xr:uid="{43BB880B-D0CB-4EAA-BD2C-0BA28E4BF825}"/>
    <cellStyle name="Normal 25 6 5" xfId="26750" xr:uid="{40DD79AA-AE0F-4EDE-8F5B-A3B5DF8CA6E0}"/>
    <cellStyle name="Normal 25 6 6" xfId="47118" xr:uid="{3534D553-E6EB-4609-8438-9E13DC00B84E}"/>
    <cellStyle name="Normal 25 7" xfId="3036" xr:uid="{7EF11CBD-1349-405E-914B-BD107E8029CD}"/>
    <cellStyle name="Normal 25 7 2" xfId="5956" xr:uid="{F56FAD7E-3030-4BBC-BC11-5B976EC0E660}"/>
    <cellStyle name="Normal 25 7 2 2" xfId="14598" xr:uid="{A030FA70-6492-4950-B1D1-3094A0571D9F}"/>
    <cellStyle name="Normal 25 7 2 2 2" xfId="34966" xr:uid="{D119EC0C-AA1F-4EBE-A69D-3C3570B16320}"/>
    <cellStyle name="Normal 25 7 2 3" xfId="21385" xr:uid="{E5925CE4-F7FA-4A72-82E5-114798296FE0}"/>
    <cellStyle name="Normal 25 7 2 3 2" xfId="41753" xr:uid="{433A6BB8-97A9-48C2-A99E-74DA52627416}"/>
    <cellStyle name="Normal 25 7 2 4" xfId="28174" xr:uid="{0691C6C8-0C5E-4134-A8E1-2DDEF3959663}"/>
    <cellStyle name="Normal 25 7 2 5" xfId="48542" xr:uid="{C468B140-87A0-4F1A-8BBB-6E19169692C3}"/>
    <cellStyle name="Normal 25 7 3" xfId="11750" xr:uid="{79B36AE2-65C3-4853-9E7E-A0AF5C72D208}"/>
    <cellStyle name="Normal 25 7 3 2" xfId="32118" xr:uid="{8C2B14CD-5801-47BA-B90C-DA1C2D2DAA41}"/>
    <cellStyle name="Normal 25 7 4" xfId="18537" xr:uid="{7BB40D0B-CAA1-4EE2-98EA-5F67D0540438}"/>
    <cellStyle name="Normal 25 7 4 2" xfId="38905" xr:uid="{645BD2CD-11CB-416F-BD40-1C5D7473E1FD}"/>
    <cellStyle name="Normal 25 7 5" xfId="25326" xr:uid="{CCABB8E6-86E4-49DE-9A78-D2DB7BCABCB7}"/>
    <cellStyle name="Normal 25 7 6" xfId="45694" xr:uid="{D124681D-F2D1-4BEF-985D-887EF6FE580E}"/>
    <cellStyle name="Normal 25 8" xfId="5244" xr:uid="{E1C95020-5760-40C1-8F4B-3AFED30C6923}"/>
    <cellStyle name="Normal 25 8 2" xfId="13886" xr:uid="{19CFB2C5-F9DD-413F-A4BE-A4D12960B743}"/>
    <cellStyle name="Normal 25 8 2 2" xfId="34254" xr:uid="{C969EFD5-0AD9-448F-82B5-315B2E45EE5A}"/>
    <cellStyle name="Normal 25 8 3" xfId="20673" xr:uid="{A46AE912-6042-4000-9242-47A0F5F52BF2}"/>
    <cellStyle name="Normal 25 8 3 2" xfId="41041" xr:uid="{F02CF844-2246-4655-9C56-0C2EF8057A41}"/>
    <cellStyle name="Normal 25 8 4" xfId="27462" xr:uid="{22AA2554-D668-46B5-B8B6-54B7797E0EE0}"/>
    <cellStyle name="Normal 25 8 5" xfId="47830" xr:uid="{0AA0097A-3F6E-47AA-AEF2-B2EC5021EF82}"/>
    <cellStyle name="Normal 25 9" xfId="2187" xr:uid="{34AAD8CD-68D8-49F1-A525-7CFFFA9181E6}"/>
    <cellStyle name="Normal 25 9 2" xfId="11038" xr:uid="{5C952525-B554-4597-A2B7-3BB09C77CF1F}"/>
    <cellStyle name="Normal 25 9 2 2" xfId="31406" xr:uid="{369395AE-31B0-4613-A64B-B06A4082B85C}"/>
    <cellStyle name="Normal 25 9 3" xfId="17825" xr:uid="{72531286-BFF8-4148-8890-94F354E7F42D}"/>
    <cellStyle name="Normal 25 9 3 2" xfId="38193" xr:uid="{03D35DD3-FD85-4AD3-AA0E-B060E5841DAC}"/>
    <cellStyle name="Normal 25 9 4" xfId="24614" xr:uid="{E45D10F6-FFB0-4189-BCAC-EEBCB7EBA3DA}"/>
    <cellStyle name="Normal 25 9 5" xfId="44982" xr:uid="{53DEB3DB-EC8D-4337-8392-0F27F8312B4C}"/>
    <cellStyle name="Normal 25_Exec Drivers" xfId="8781" xr:uid="{19171177-1EA7-4104-9FAE-9BFE9C69199B}"/>
    <cellStyle name="Normal 26" xfId="297" xr:uid="{642436E3-DE73-448E-8220-B1B5308BEA79}"/>
    <cellStyle name="Normal 26 10" xfId="9867" xr:uid="{0DC4EB21-DADD-48D6-8270-3D64123E6405}"/>
    <cellStyle name="Normal 26 10 2" xfId="30235" xr:uid="{AAA9A22A-F898-4D61-A3C8-FC77064B7D83}"/>
    <cellStyle name="Normal 26 11" xfId="16655" xr:uid="{0438492F-4BB6-4B01-9B88-41E78F415217}"/>
    <cellStyle name="Normal 26 11 2" xfId="37023" xr:uid="{F83CB6CA-47E5-4775-8408-BCF3F2C70D81}"/>
    <cellStyle name="Normal 26 12" xfId="23444" xr:uid="{E15DC4F0-0851-459E-95F7-0626A6F9B7BA}"/>
    <cellStyle name="Normal 26 13" xfId="43812" xr:uid="{2EF12E3B-1001-4059-9FA4-5DECE029F47F}"/>
    <cellStyle name="Normal 26 2" xfId="524" xr:uid="{2EA818B1-6040-44ED-9517-CC8AAD94239F}"/>
    <cellStyle name="Normal 26 2 10" xfId="23573" xr:uid="{7A99DF89-CBE7-4062-BB5A-A21C3BCA764C}"/>
    <cellStyle name="Normal 26 2 11" xfId="43941" xr:uid="{BE7A7C28-F180-4DFD-89E2-906C6B367C81}"/>
    <cellStyle name="Normal 26 2 2" xfId="1663" xr:uid="{49340260-D61A-41BA-BCFF-F03BEDD4B88E}"/>
    <cellStyle name="Normal 26 2 2 10" xfId="44523" xr:uid="{10ED17E0-0CCA-47C7-85D3-C1498CF91F40}"/>
    <cellStyle name="Normal 26 2 2 2" xfId="4198" xr:uid="{DDAE31B5-F586-4E2B-8BDB-5A339011EDA6}"/>
    <cellStyle name="Normal 26 2 2 2 2" xfId="7046" xr:uid="{8CDA2F11-4F9B-498B-8A04-DAA66C34D86C}"/>
    <cellStyle name="Normal 26 2 2 2 2 2" xfId="15688" xr:uid="{64D27460-637F-4178-BFBC-AE51BB26F536}"/>
    <cellStyle name="Normal 26 2 2 2 2 2 2" xfId="36056" xr:uid="{A79165C7-49FF-4517-B594-67B38C13F4C6}"/>
    <cellStyle name="Normal 26 2 2 2 2 3" xfId="22475" xr:uid="{75D6B42F-10FB-45D8-B658-9E262385F3FC}"/>
    <cellStyle name="Normal 26 2 2 2 2 3 2" xfId="42843" xr:uid="{8C613895-D103-43C7-8AF9-94C2150B4A0B}"/>
    <cellStyle name="Normal 26 2 2 2 2 4" xfId="29264" xr:uid="{9F50E187-0BC1-481B-9C7E-411009B9CDC1}"/>
    <cellStyle name="Normal 26 2 2 2 2 5" xfId="49632" xr:uid="{3C63821F-A75F-49E8-B0C2-CD1593AFD441}"/>
    <cellStyle name="Normal 26 2 2 2 3" xfId="12840" xr:uid="{89E85517-2B67-4A63-8687-271F91D5129E}"/>
    <cellStyle name="Normal 26 2 2 2 3 2" xfId="33208" xr:uid="{47F45C91-990F-416C-ACC3-10FC13F93315}"/>
    <cellStyle name="Normal 26 2 2 2 4" xfId="19627" xr:uid="{D2AB4230-FB68-4F14-81BB-34136EB58EB4}"/>
    <cellStyle name="Normal 26 2 2 2 4 2" xfId="39995" xr:uid="{EA2A463B-72D1-4643-9A6E-FC2FBDF78D42}"/>
    <cellStyle name="Normal 26 2 2 2 5" xfId="26416" xr:uid="{09B039C9-B23C-402F-B83A-8F4012BDF922}"/>
    <cellStyle name="Normal 26 2 2 2 6" xfId="46784" xr:uid="{A25C823D-00CC-4198-9748-0DC356F4D815}"/>
    <cellStyle name="Normal 26 2 2 2_Exec Drivers" xfId="9423" xr:uid="{C40E3252-8A2F-4DB3-8988-C81F78430315}"/>
    <cellStyle name="Normal 26 2 2 3" xfId="4910" xr:uid="{72E0CECD-EF0F-42F3-A54B-5879BD92014E}"/>
    <cellStyle name="Normal 26 2 2 3 2" xfId="7758" xr:uid="{D282AAA3-54DF-4FC9-8C16-93B7A2F50AC5}"/>
    <cellStyle name="Normal 26 2 2 3 2 2" xfId="16400" xr:uid="{68BEEEDF-1193-4E15-9E9F-F6912528EF23}"/>
    <cellStyle name="Normal 26 2 2 3 2 2 2" xfId="36768" xr:uid="{1E46039D-C60B-46C0-81B6-6E2F9D9E549F}"/>
    <cellStyle name="Normal 26 2 2 3 2 3" xfId="23187" xr:uid="{76060870-C57C-4EDB-88FF-406DED720CD6}"/>
    <cellStyle name="Normal 26 2 2 3 2 3 2" xfId="43555" xr:uid="{EED35517-9060-43A9-B88C-CE6EDC92A3F7}"/>
    <cellStyle name="Normal 26 2 2 3 2 4" xfId="29976" xr:uid="{961A6E8A-D0BA-47E7-9DCE-ECBAAA425461}"/>
    <cellStyle name="Normal 26 2 2 3 2 5" xfId="50344" xr:uid="{0FE067F9-6851-4584-A91A-8DB84AE2810A}"/>
    <cellStyle name="Normal 26 2 2 3 3" xfId="13552" xr:uid="{7DB87FDF-E520-443C-9C98-EAB8885C0178}"/>
    <cellStyle name="Normal 26 2 2 3 3 2" xfId="33920" xr:uid="{16DDBC2B-12E0-4ECB-B81C-E1B4181325A4}"/>
    <cellStyle name="Normal 26 2 2 3 4" xfId="20339" xr:uid="{35DB7F28-A81B-4359-B510-EFDD7EA3223B}"/>
    <cellStyle name="Normal 26 2 2 3 4 2" xfId="40707" xr:uid="{FBA6B634-1262-4C98-870A-D928982FD8A3}"/>
    <cellStyle name="Normal 26 2 2 3 5" xfId="27128" xr:uid="{93E9CEF5-A38A-4614-A78C-8E49936C7342}"/>
    <cellStyle name="Normal 26 2 2 3 6" xfId="47496" xr:uid="{CC3AF70D-16BA-4D7D-87B6-CC7A8A788104}"/>
    <cellStyle name="Normal 26 2 2 4" xfId="3450" xr:uid="{09081843-78D7-4FA2-B8E5-35CC2E7FD7B3}"/>
    <cellStyle name="Normal 26 2 2 4 2" xfId="6334" xr:uid="{CEA8A8CA-F7BA-48DC-9A04-10E400AC44AF}"/>
    <cellStyle name="Normal 26 2 2 4 2 2" xfId="14976" xr:uid="{2F8F8780-5A4E-41CA-8B9C-02EFCBA26D4B}"/>
    <cellStyle name="Normal 26 2 2 4 2 2 2" xfId="35344" xr:uid="{94A1A4DB-FA48-402F-AFFA-A86C173022F7}"/>
    <cellStyle name="Normal 26 2 2 4 2 3" xfId="21763" xr:uid="{64FBD578-2B41-4945-9FE1-025BE2103A4E}"/>
    <cellStyle name="Normal 26 2 2 4 2 3 2" xfId="42131" xr:uid="{63FF57F5-443B-4E5F-A677-020911ED189D}"/>
    <cellStyle name="Normal 26 2 2 4 2 4" xfId="28552" xr:uid="{D6FF30E2-CC21-4882-9A76-7E67ABDA7963}"/>
    <cellStyle name="Normal 26 2 2 4 2 5" xfId="48920" xr:uid="{BA76649A-E15E-432C-9F32-A46F0ED8FDAC}"/>
    <cellStyle name="Normal 26 2 2 4 3" xfId="12128" xr:uid="{775557B8-C523-4620-9137-7E80FD99D8B4}"/>
    <cellStyle name="Normal 26 2 2 4 3 2" xfId="32496" xr:uid="{3205804C-BF89-4371-9E70-A3E32C82B4B2}"/>
    <cellStyle name="Normal 26 2 2 4 4" xfId="18915" xr:uid="{AE4A4700-A072-4794-8095-8EA2F5100747}"/>
    <cellStyle name="Normal 26 2 2 4 4 2" xfId="39283" xr:uid="{CBB75A90-2DD8-411D-A564-A64E9F3964AC}"/>
    <cellStyle name="Normal 26 2 2 4 5" xfId="25704" xr:uid="{3D26E629-CCFD-4326-A527-F3A2D8C06531}"/>
    <cellStyle name="Normal 26 2 2 4 6" xfId="46072" xr:uid="{6B278A43-EC2C-4B76-8F3E-57ADBA91A34E}"/>
    <cellStyle name="Normal 26 2 2 5" xfId="5622" xr:uid="{D213B4C8-AC67-47AF-9D81-D7CF471EA86A}"/>
    <cellStyle name="Normal 26 2 2 5 2" xfId="14264" xr:uid="{FB6C3E40-529C-4A67-A6CB-AACD6D9D1DE8}"/>
    <cellStyle name="Normal 26 2 2 5 2 2" xfId="34632" xr:uid="{66D5E5CA-8855-40DE-8FF8-5C81BE2AA09A}"/>
    <cellStyle name="Normal 26 2 2 5 3" xfId="21051" xr:uid="{2E42228B-28DE-44B4-AFA4-C543A5A65BCD}"/>
    <cellStyle name="Normal 26 2 2 5 3 2" xfId="41419" xr:uid="{177FB236-23C7-491B-AFBB-711BD19E530A}"/>
    <cellStyle name="Normal 26 2 2 5 4" xfId="27840" xr:uid="{83ED5985-0150-4644-9107-C666AD062CA7}"/>
    <cellStyle name="Normal 26 2 2 5 5" xfId="48208" xr:uid="{829D43BC-8432-4F25-B3B5-4A51B50F2143}"/>
    <cellStyle name="Normal 26 2 2 6" xfId="2701" xr:uid="{E831A994-5A43-4705-A19F-2437447AF246}"/>
    <cellStyle name="Normal 26 2 2 6 2" xfId="11416" xr:uid="{5A3E2F09-6F1D-4EDD-911C-E2CA4569E4C8}"/>
    <cellStyle name="Normal 26 2 2 6 2 2" xfId="31784" xr:uid="{92E51F29-F948-4999-939E-51B362EF534C}"/>
    <cellStyle name="Normal 26 2 2 6 3" xfId="18203" xr:uid="{6CAEA317-C46B-46C0-9567-5DCBB907AA1D}"/>
    <cellStyle name="Normal 26 2 2 6 3 2" xfId="38571" xr:uid="{7F1B2155-AC46-4EF6-95B1-051816597EE6}"/>
    <cellStyle name="Normal 26 2 2 6 4" xfId="24992" xr:uid="{073B897A-938A-46C1-B949-DF11EFBB9B3B}"/>
    <cellStyle name="Normal 26 2 2 6 5" xfId="45360" xr:uid="{24D71A3E-2A5B-477E-BC5C-A1C7B8758C89}"/>
    <cellStyle name="Normal 26 2 2 7" xfId="10579" xr:uid="{3CCCD4E3-6056-464A-B615-5EEE40E4A314}"/>
    <cellStyle name="Normal 26 2 2 7 2" xfId="30947" xr:uid="{6F6DA99C-2DBC-40FC-B1C7-AA8671C92452}"/>
    <cellStyle name="Normal 26 2 2 8" xfId="17366" xr:uid="{D554FDA0-C9BA-463C-8F1F-5D0290594D17}"/>
    <cellStyle name="Normal 26 2 2 8 2" xfId="37734" xr:uid="{2F6A6FA0-AE9D-4B1E-8E7D-B4B8AE78DE93}"/>
    <cellStyle name="Normal 26 2 2 9" xfId="24155" xr:uid="{BD631C13-F968-437F-841F-14F7EEE20EBA}"/>
    <cellStyle name="Normal 26 2 2_Exec Drivers" xfId="2126" xr:uid="{F0EF4457-BDE6-4FF8-BE29-77E76384C124}"/>
    <cellStyle name="Normal 26 2 3" xfId="3788" xr:uid="{E6F3E82D-3D3C-4678-B212-B471D38863ED}"/>
    <cellStyle name="Normal 26 2 3 2" xfId="6672" xr:uid="{199A752A-AC6C-4A23-9213-C5AC8F394D68}"/>
    <cellStyle name="Normal 26 2 3 2 2" xfId="15314" xr:uid="{F1113F32-7EA4-4DF3-A4A4-1FA5F05BC0D2}"/>
    <cellStyle name="Normal 26 2 3 2 2 2" xfId="35682" xr:uid="{E89CE55A-5AA8-413A-A357-111B671DCF6C}"/>
    <cellStyle name="Normal 26 2 3 2 3" xfId="22101" xr:uid="{AAE765FD-4C7A-4F4C-9C56-36188356108F}"/>
    <cellStyle name="Normal 26 2 3 2 3 2" xfId="42469" xr:uid="{681A1C3C-BC2F-43D7-92B1-243B9C86901D}"/>
    <cellStyle name="Normal 26 2 3 2 4" xfId="28890" xr:uid="{03398E07-2000-45C0-BF94-5C92CBAC927B}"/>
    <cellStyle name="Normal 26 2 3 2 5" xfId="49258" xr:uid="{4D077E71-1D11-4982-AE0B-DC5713164E51}"/>
    <cellStyle name="Normal 26 2 3 3" xfId="12466" xr:uid="{DED482AD-E98D-44A4-AA7F-9C5E4558B1F2}"/>
    <cellStyle name="Normal 26 2 3 3 2" xfId="32834" xr:uid="{06F24510-9E7C-44E6-8A17-93F467DC13B6}"/>
    <cellStyle name="Normal 26 2 3 4" xfId="19253" xr:uid="{E5DF36B0-147C-4A7E-A6BB-4DF33A7C9CA5}"/>
    <cellStyle name="Normal 26 2 3 4 2" xfId="39621" xr:uid="{4AB8DE6C-C5E5-44E1-8CB7-FF850F18B043}"/>
    <cellStyle name="Normal 26 2 3 5" xfId="26042" xr:uid="{EB926ACC-9232-402D-9EF9-9A177BA085D9}"/>
    <cellStyle name="Normal 26 2 3 6" xfId="46410" xr:uid="{44EA768E-D9EB-4E30-8FBB-5B7F54DFBCDE}"/>
    <cellStyle name="Normal 26 2 3_Exec Drivers" xfId="8365" xr:uid="{25623D40-3219-419E-8D95-2E7D7C24BCBC}"/>
    <cellStyle name="Normal 26 2 4" xfId="4536" xr:uid="{629E538B-ACF8-4122-8EA9-BF1A017CBA18}"/>
    <cellStyle name="Normal 26 2 4 2" xfId="7384" xr:uid="{544348FB-B5CF-4E62-9141-B152F66B7181}"/>
    <cellStyle name="Normal 26 2 4 2 2" xfId="16026" xr:uid="{683A0B64-8C01-433B-B3F6-FB38893CDCBD}"/>
    <cellStyle name="Normal 26 2 4 2 2 2" xfId="36394" xr:uid="{0CACE988-1500-4968-8D21-7EBC9D102A4C}"/>
    <cellStyle name="Normal 26 2 4 2 3" xfId="22813" xr:uid="{B77F1530-8F4F-40DF-A64B-10AE823C7333}"/>
    <cellStyle name="Normal 26 2 4 2 3 2" xfId="43181" xr:uid="{0AC2CCEE-3FD4-4642-B821-FA98DE541D74}"/>
    <cellStyle name="Normal 26 2 4 2 4" xfId="29602" xr:uid="{D8C6FAB1-9555-44C9-8DBE-07B300D370D3}"/>
    <cellStyle name="Normal 26 2 4 2 5" xfId="49970" xr:uid="{8F5B8590-1BCF-4B9F-A8C4-8C9F2C858125}"/>
    <cellStyle name="Normal 26 2 4 3" xfId="13178" xr:uid="{8036C9E8-0E64-4424-8C7D-A3E4053FB5B8}"/>
    <cellStyle name="Normal 26 2 4 3 2" xfId="33546" xr:uid="{F7EC5100-A313-4AAC-A00B-C5B7B150B21F}"/>
    <cellStyle name="Normal 26 2 4 4" xfId="19965" xr:uid="{038A441B-5DD5-48FB-8A69-CAC54812A4A2}"/>
    <cellStyle name="Normal 26 2 4 4 2" xfId="40333" xr:uid="{C3B134A3-D124-4F93-B0BD-3F4D4526FFA0}"/>
    <cellStyle name="Normal 26 2 4 5" xfId="26754" xr:uid="{430D837C-CF7F-4357-8505-BC1DDD0FC6F6}"/>
    <cellStyle name="Normal 26 2 4 6" xfId="47122" xr:uid="{5D3D758D-C710-46D1-9A0C-14C8238FD60B}"/>
    <cellStyle name="Normal 26 2 5" xfId="3040" xr:uid="{7F84F5AC-0D6B-43C0-93FA-28EF908086AB}"/>
    <cellStyle name="Normal 26 2 5 2" xfId="5960" xr:uid="{642EE4BA-3F8F-4DA8-B190-7CB611621F36}"/>
    <cellStyle name="Normal 26 2 5 2 2" xfId="14602" xr:uid="{50249D32-97DB-4219-B98E-459A79657886}"/>
    <cellStyle name="Normal 26 2 5 2 2 2" xfId="34970" xr:uid="{56C3C990-7F8B-486B-A17E-A05B7CEA2D88}"/>
    <cellStyle name="Normal 26 2 5 2 3" xfId="21389" xr:uid="{B012916F-A609-49B3-8A31-35DE3536A295}"/>
    <cellStyle name="Normal 26 2 5 2 3 2" xfId="41757" xr:uid="{5A944F94-1EDD-4DB9-B6CF-B935625C88D5}"/>
    <cellStyle name="Normal 26 2 5 2 4" xfId="28178" xr:uid="{9227231C-58EF-4505-BCCC-51551CC69DB7}"/>
    <cellStyle name="Normal 26 2 5 2 5" xfId="48546" xr:uid="{02E8EDC8-A929-4A6F-B218-5EFC2295736F}"/>
    <cellStyle name="Normal 26 2 5 3" xfId="11754" xr:uid="{BA9E22E4-7B75-4BA5-A8AB-111EDC50ADE3}"/>
    <cellStyle name="Normal 26 2 5 3 2" xfId="32122" xr:uid="{579AA73D-E919-43E2-874B-ED32207BF8AC}"/>
    <cellStyle name="Normal 26 2 5 4" xfId="18541" xr:uid="{866F9C39-A062-4123-BDD6-64960BC334C2}"/>
    <cellStyle name="Normal 26 2 5 4 2" xfId="38909" xr:uid="{06F14106-1E24-4A52-ADAF-1E7858A8F2E7}"/>
    <cellStyle name="Normal 26 2 5 5" xfId="25330" xr:uid="{2A87FE3D-19BB-4169-8425-39BEA28407AD}"/>
    <cellStyle name="Normal 26 2 5 6" xfId="45698" xr:uid="{73E7BD34-C244-4834-96F1-C06B44D563A2}"/>
    <cellStyle name="Normal 26 2 6" xfId="5248" xr:uid="{96592E2C-1998-4F99-8925-5FBA532804C4}"/>
    <cellStyle name="Normal 26 2 6 2" xfId="13890" xr:uid="{82E1060A-25FC-4F00-8F9A-DD7F45F3440C}"/>
    <cellStyle name="Normal 26 2 6 2 2" xfId="34258" xr:uid="{05D963F8-D3D9-4DC8-BC03-E79D920922EC}"/>
    <cellStyle name="Normal 26 2 6 3" xfId="20677" xr:uid="{3E7FE2A5-B793-4F27-BDD2-1A8BE09BB496}"/>
    <cellStyle name="Normal 26 2 6 3 2" xfId="41045" xr:uid="{E48AC2D6-A677-416F-BE66-52F11F285255}"/>
    <cellStyle name="Normal 26 2 6 4" xfId="27466" xr:uid="{B01CF6F6-7E12-401B-9886-08009A5250C8}"/>
    <cellStyle name="Normal 26 2 6 5" xfId="47834" xr:uid="{06CA36DF-F8E0-46B8-AC0C-55BD9AA7365C}"/>
    <cellStyle name="Normal 26 2 7" xfId="2191" xr:uid="{9B69DAFD-276D-4CF3-A1C2-11741BCC1A59}"/>
    <cellStyle name="Normal 26 2 7 2" xfId="11042" xr:uid="{743367A2-8C2F-4A9F-BE34-5F759FEDD56F}"/>
    <cellStyle name="Normal 26 2 7 2 2" xfId="31410" xr:uid="{400ADCE2-9020-4CCC-BC11-9AC83809B838}"/>
    <cellStyle name="Normal 26 2 7 3" xfId="17829" xr:uid="{7C4162B4-8FA5-4662-A658-55722A38E8F7}"/>
    <cellStyle name="Normal 26 2 7 3 2" xfId="38197" xr:uid="{02C5B275-CF20-4A93-9403-7B2A3D405DB1}"/>
    <cellStyle name="Normal 26 2 7 4" xfId="24618" xr:uid="{D059BEA0-DD07-4F2E-BFAF-F8A39A1BA3C8}"/>
    <cellStyle name="Normal 26 2 7 5" xfId="44986" xr:uid="{C696A809-7E73-4354-812E-51B75A09766C}"/>
    <cellStyle name="Normal 26 2 8" xfId="9996" xr:uid="{BF843103-2EAD-49A5-8546-BEAA0DE2056A}"/>
    <cellStyle name="Normal 26 2 8 2" xfId="30364" xr:uid="{2BED7EFD-5F7B-486A-82E7-1E1A0A831F90}"/>
    <cellStyle name="Normal 26 2 9" xfId="16784" xr:uid="{E770F631-5AF7-4A5F-991B-AD1BD1721893}"/>
    <cellStyle name="Normal 26 2 9 2" xfId="37152" xr:uid="{A8E91C8F-DE63-4D5E-831C-FDEC8BB2808D}"/>
    <cellStyle name="Normal 26 2_Exec Drivers" xfId="8892" xr:uid="{3144F623-D2D6-464A-AE98-CFB253A732DF}"/>
    <cellStyle name="Normal 26 3" xfId="522" xr:uid="{1141D74F-9566-4C4A-ADCC-8EA03D7A7C6E}"/>
    <cellStyle name="Normal 26 3 10" xfId="23571" xr:uid="{CCB5FECB-3FBA-45E4-BF8A-0C359D683E40}"/>
    <cellStyle name="Normal 26 3 11" xfId="43939" xr:uid="{898BA2DB-48CF-4FF8-A6CC-D768E0B288B6}"/>
    <cellStyle name="Normal 26 3 2" xfId="1661" xr:uid="{519174E4-93B2-4F6A-BE64-5298AD8DD2D2}"/>
    <cellStyle name="Normal 26 3 2 10" xfId="44521" xr:uid="{A830DD36-F4F1-438E-99EF-3FF1C485451F}"/>
    <cellStyle name="Normal 26 3 2 2" xfId="4196" xr:uid="{EB8405F5-5EC7-4424-8779-A4A153F5D1BD}"/>
    <cellStyle name="Normal 26 3 2 2 2" xfId="7044" xr:uid="{028F1EB6-8C57-4CEA-8733-9C90C7106C76}"/>
    <cellStyle name="Normal 26 3 2 2 2 2" xfId="15686" xr:uid="{61819BE0-EABB-4CE3-948E-CF2BA386C840}"/>
    <cellStyle name="Normal 26 3 2 2 2 2 2" xfId="36054" xr:uid="{9CCF6AFB-0A39-465A-A700-8D2A51412FE6}"/>
    <cellStyle name="Normal 26 3 2 2 2 3" xfId="22473" xr:uid="{C510AE48-D136-4A3E-8B3F-BF9111AE1421}"/>
    <cellStyle name="Normal 26 3 2 2 2 3 2" xfId="42841" xr:uid="{7933F631-EF51-4C4A-9AD7-B4DC6806BF81}"/>
    <cellStyle name="Normal 26 3 2 2 2 4" xfId="29262" xr:uid="{419A2784-AE95-4D0B-AA39-2E6425D283A0}"/>
    <cellStyle name="Normal 26 3 2 2 2 5" xfId="49630" xr:uid="{83A644E1-FE29-434D-A85D-7A919BC0C1E5}"/>
    <cellStyle name="Normal 26 3 2 2 3" xfId="12838" xr:uid="{79E0D0FC-D6D3-42E8-BB00-5D850F66F7D8}"/>
    <cellStyle name="Normal 26 3 2 2 3 2" xfId="33206" xr:uid="{1D1728AA-263D-4EEF-9E16-F46BE1DBB957}"/>
    <cellStyle name="Normal 26 3 2 2 4" xfId="19625" xr:uid="{F3F8D6FD-9E98-4E68-9C3D-1A6A52E7A2BA}"/>
    <cellStyle name="Normal 26 3 2 2 4 2" xfId="39993" xr:uid="{E3E2E765-8850-456C-A95C-A68DEDA15C47}"/>
    <cellStyle name="Normal 26 3 2 2 5" xfId="26414" xr:uid="{4F459E2D-AFFF-4781-B667-00D99C4B63BC}"/>
    <cellStyle name="Normal 26 3 2 2 6" xfId="46782" xr:uid="{3C46CD4C-7930-4ED8-A1A8-ECA74C2A1184}"/>
    <cellStyle name="Normal 26 3 2 2_Exec Drivers" xfId="8804" xr:uid="{A3086719-DEFC-43C1-8579-79866841E106}"/>
    <cellStyle name="Normal 26 3 2 3" xfId="4908" xr:uid="{95E87E73-F827-4615-B978-8BE6FEAB5CF1}"/>
    <cellStyle name="Normal 26 3 2 3 2" xfId="7756" xr:uid="{9B33FCA6-9B9B-4A18-8C02-F07A38D9A261}"/>
    <cellStyle name="Normal 26 3 2 3 2 2" xfId="16398" xr:uid="{C1B12C77-E98D-4461-A5AF-2CEA22B12D1F}"/>
    <cellStyle name="Normal 26 3 2 3 2 2 2" xfId="36766" xr:uid="{1A9BF08B-8CEB-4E8C-861D-BC2A7E468CB4}"/>
    <cellStyle name="Normal 26 3 2 3 2 3" xfId="23185" xr:uid="{0F191801-38D2-4DFA-A39E-4608AC246B6B}"/>
    <cellStyle name="Normal 26 3 2 3 2 3 2" xfId="43553" xr:uid="{79F99B90-30F9-4E5D-BB25-4BFBF560AAD2}"/>
    <cellStyle name="Normal 26 3 2 3 2 4" xfId="29974" xr:uid="{136F5BC2-EFF2-4C98-B3CB-1617389A5294}"/>
    <cellStyle name="Normal 26 3 2 3 2 5" xfId="50342" xr:uid="{767E85F5-6389-4BE6-904E-A32A10A88FB8}"/>
    <cellStyle name="Normal 26 3 2 3 3" xfId="13550" xr:uid="{71588427-E068-431A-9C69-C5F92ABCD860}"/>
    <cellStyle name="Normal 26 3 2 3 3 2" xfId="33918" xr:uid="{3327F654-1E3D-4418-A96E-0FBB1AF161AA}"/>
    <cellStyle name="Normal 26 3 2 3 4" xfId="20337" xr:uid="{46E1B37F-04D3-4B85-8633-17D5CE029A55}"/>
    <cellStyle name="Normal 26 3 2 3 4 2" xfId="40705" xr:uid="{01FC3D0F-CAB3-4750-B2A2-BF8A55AFCD85}"/>
    <cellStyle name="Normal 26 3 2 3 5" xfId="27126" xr:uid="{EF0E11D5-78BE-4633-BB09-655A758D713E}"/>
    <cellStyle name="Normal 26 3 2 3 6" xfId="47494" xr:uid="{71976D11-CC85-4B2B-B0BB-74689687C25C}"/>
    <cellStyle name="Normal 26 3 2 4" xfId="3448" xr:uid="{63AD3AA8-866C-43C5-80E5-1B077497057B}"/>
    <cellStyle name="Normal 26 3 2 4 2" xfId="6332" xr:uid="{DF0EE3DB-C387-47A7-9379-976C2450B893}"/>
    <cellStyle name="Normal 26 3 2 4 2 2" xfId="14974" xr:uid="{83BC2AE9-D8C2-425A-8096-C0F22A0A8ABB}"/>
    <cellStyle name="Normal 26 3 2 4 2 2 2" xfId="35342" xr:uid="{94DD5FE5-CA8D-486D-B417-56398AC5B087}"/>
    <cellStyle name="Normal 26 3 2 4 2 3" xfId="21761" xr:uid="{1421D69A-FB96-4F62-8BA7-6E5A718E1D2F}"/>
    <cellStyle name="Normal 26 3 2 4 2 3 2" xfId="42129" xr:uid="{E70C48D5-F386-45F8-A1A1-720F701886A6}"/>
    <cellStyle name="Normal 26 3 2 4 2 4" xfId="28550" xr:uid="{E607C341-07CD-4DAA-935A-CB7D5B4FC83C}"/>
    <cellStyle name="Normal 26 3 2 4 2 5" xfId="48918" xr:uid="{E6973F0E-C4EB-40A8-82E0-B30F73BB2650}"/>
    <cellStyle name="Normal 26 3 2 4 3" xfId="12126" xr:uid="{E5ED64BB-AA8F-43BD-8573-4215F06DD029}"/>
    <cellStyle name="Normal 26 3 2 4 3 2" xfId="32494" xr:uid="{C10581B9-918B-49C4-B114-1256B4AF5209}"/>
    <cellStyle name="Normal 26 3 2 4 4" xfId="18913" xr:uid="{2C35BF7E-2C79-4152-9E83-A2684244A8C0}"/>
    <cellStyle name="Normal 26 3 2 4 4 2" xfId="39281" xr:uid="{F41D9E05-D71F-4860-8487-F972FF35D3CC}"/>
    <cellStyle name="Normal 26 3 2 4 5" xfId="25702" xr:uid="{9A0AA72C-1AF0-4B5A-A346-251B6AE92583}"/>
    <cellStyle name="Normal 26 3 2 4 6" xfId="46070" xr:uid="{EC1B3782-271C-4E0C-A2F7-94483625DD5B}"/>
    <cellStyle name="Normal 26 3 2 5" xfId="5620" xr:uid="{9DB51320-6ABD-4B4F-ABBF-2C159118E4CA}"/>
    <cellStyle name="Normal 26 3 2 5 2" xfId="14262" xr:uid="{21A5E4AF-1EE9-4F41-B5C2-4555004E9A93}"/>
    <cellStyle name="Normal 26 3 2 5 2 2" xfId="34630" xr:uid="{23F62859-AA0E-4EB6-A32E-5F18FA80FBF1}"/>
    <cellStyle name="Normal 26 3 2 5 3" xfId="21049" xr:uid="{0B881D84-C350-4398-955C-61E244B497F6}"/>
    <cellStyle name="Normal 26 3 2 5 3 2" xfId="41417" xr:uid="{556E4BF5-1772-4889-A9EB-7D1CC228F57D}"/>
    <cellStyle name="Normal 26 3 2 5 4" xfId="27838" xr:uid="{997AA810-EC7D-4D18-A41A-31E499543A25}"/>
    <cellStyle name="Normal 26 3 2 5 5" xfId="48206" xr:uid="{2EC7F64E-DBCC-4BE8-9490-618F4623B8A1}"/>
    <cellStyle name="Normal 26 3 2 6" xfId="2699" xr:uid="{1757B326-9623-45A5-9921-0BD2E3BF401A}"/>
    <cellStyle name="Normal 26 3 2 6 2" xfId="11414" xr:uid="{5A97FCE3-9D3B-4AFD-8821-8D8955A7FF5A}"/>
    <cellStyle name="Normal 26 3 2 6 2 2" xfId="31782" xr:uid="{2CC7A605-B61C-45B5-888A-C42EFDEAE5B6}"/>
    <cellStyle name="Normal 26 3 2 6 3" xfId="18201" xr:uid="{FE34A102-D308-482F-869D-831C8C5D4160}"/>
    <cellStyle name="Normal 26 3 2 6 3 2" xfId="38569" xr:uid="{9D4117A8-74D9-4793-B9C9-94084D2EBF44}"/>
    <cellStyle name="Normal 26 3 2 6 4" xfId="24990" xr:uid="{5B1E570F-D085-465A-8992-5CABDF83C086}"/>
    <cellStyle name="Normal 26 3 2 6 5" xfId="45358" xr:uid="{DCBB1240-F4DB-440F-B65D-5A1A9F2C7B83}"/>
    <cellStyle name="Normal 26 3 2 7" xfId="10577" xr:uid="{E9D123FA-F7D7-4FA2-855D-6507A8841877}"/>
    <cellStyle name="Normal 26 3 2 7 2" xfId="30945" xr:uid="{C4EF9EF1-F815-4D35-ABF0-6060B443F5C2}"/>
    <cellStyle name="Normal 26 3 2 8" xfId="17364" xr:uid="{A13BDD4C-752E-4683-8297-AE9284926C93}"/>
    <cellStyle name="Normal 26 3 2 8 2" xfId="37732" xr:uid="{842F5751-F7DE-4B5D-9FED-CE7F98C33493}"/>
    <cellStyle name="Normal 26 3 2 9" xfId="24153" xr:uid="{DA3C26D5-2941-49D6-A151-87E30D10AB78}"/>
    <cellStyle name="Normal 26 3 2_Exec Drivers" xfId="8131" xr:uid="{39C072E0-7BDB-4151-9503-A9EDC1AD1706}"/>
    <cellStyle name="Normal 26 3 3" xfId="3789" xr:uid="{1F4558F0-27E1-4101-BF19-7BB4E05920D1}"/>
    <cellStyle name="Normal 26 3 3 2" xfId="6673" xr:uid="{4E0B3CDF-BD5B-458C-87F5-622FD3DFA7BF}"/>
    <cellStyle name="Normal 26 3 3 2 2" xfId="15315" xr:uid="{FDF3BEA9-EBDB-48E5-BAA0-DD3F5B440DDF}"/>
    <cellStyle name="Normal 26 3 3 2 2 2" xfId="35683" xr:uid="{D4D18E49-49EF-453F-8D0C-CAED408A2B3A}"/>
    <cellStyle name="Normal 26 3 3 2 3" xfId="22102" xr:uid="{A1963FA4-4356-4A55-80ED-C9F22C1FA445}"/>
    <cellStyle name="Normal 26 3 3 2 3 2" xfId="42470" xr:uid="{A0A3D660-B91E-4927-9FD4-96F292CECFF6}"/>
    <cellStyle name="Normal 26 3 3 2 4" xfId="28891" xr:uid="{C10BFCB5-DC70-43FF-B44B-DF4D5A3DCA26}"/>
    <cellStyle name="Normal 26 3 3 2 5" xfId="49259" xr:uid="{C02596AD-07AA-4684-8CF7-813673B05FB7}"/>
    <cellStyle name="Normal 26 3 3 3" xfId="12467" xr:uid="{81D92C75-F787-4C36-A610-F09B423705F4}"/>
    <cellStyle name="Normal 26 3 3 3 2" xfId="32835" xr:uid="{7E075902-18FC-498D-A8B0-4FA7B44CC95E}"/>
    <cellStyle name="Normal 26 3 3 4" xfId="19254" xr:uid="{B2252893-CA18-4923-8204-DC05B753BE39}"/>
    <cellStyle name="Normal 26 3 3 4 2" xfId="39622" xr:uid="{94D74201-FF96-4549-BBD2-C2380981517C}"/>
    <cellStyle name="Normal 26 3 3 5" xfId="26043" xr:uid="{A49CF197-6601-467A-AA9A-17E92D5F4322}"/>
    <cellStyle name="Normal 26 3 3 6" xfId="46411" xr:uid="{3C104081-9326-4D07-A758-854466156993}"/>
    <cellStyle name="Normal 26 3 3_Exec Drivers" xfId="9355" xr:uid="{169944EA-110D-4BB3-813F-99778BA4AE9E}"/>
    <cellStyle name="Normal 26 3 4" xfId="4537" xr:uid="{978B9A36-0A9D-467A-9C9E-3586DE907C7D}"/>
    <cellStyle name="Normal 26 3 4 2" xfId="7385" xr:uid="{C476A303-7593-4B0D-A046-FAA055062A47}"/>
    <cellStyle name="Normal 26 3 4 2 2" xfId="16027" xr:uid="{D99D11CB-79F1-4B72-87C9-33F6ED8B8C31}"/>
    <cellStyle name="Normal 26 3 4 2 2 2" xfId="36395" xr:uid="{F7943D75-191A-4A47-BD33-4B4F061060BD}"/>
    <cellStyle name="Normal 26 3 4 2 3" xfId="22814" xr:uid="{7B2CC87D-3F73-4B28-A123-65F27D39A30A}"/>
    <cellStyle name="Normal 26 3 4 2 3 2" xfId="43182" xr:uid="{5428AA2E-7A30-4B4C-B7E2-1C612936E216}"/>
    <cellStyle name="Normal 26 3 4 2 4" xfId="29603" xr:uid="{EB082C01-BAAB-4948-AD56-E2DD1D1CFDF3}"/>
    <cellStyle name="Normal 26 3 4 2 5" xfId="49971" xr:uid="{056320C1-7A34-4846-8441-1E5A77CD25E7}"/>
    <cellStyle name="Normal 26 3 4 3" xfId="13179" xr:uid="{7C05F028-2D78-4E3E-81D3-66E80792E7AA}"/>
    <cellStyle name="Normal 26 3 4 3 2" xfId="33547" xr:uid="{C0C32C41-6FD4-4DCF-9E36-B38171A20C14}"/>
    <cellStyle name="Normal 26 3 4 4" xfId="19966" xr:uid="{835E8FB2-02E1-44F3-B7E1-8F963B7E7CF8}"/>
    <cellStyle name="Normal 26 3 4 4 2" xfId="40334" xr:uid="{286F168D-6330-40B4-8142-EBC4CCEA5CED}"/>
    <cellStyle name="Normal 26 3 4 5" xfId="26755" xr:uid="{392C28D0-0E9C-4861-8B84-DFFA8E753BEA}"/>
    <cellStyle name="Normal 26 3 4 6" xfId="47123" xr:uid="{F22C6433-7F8A-4D64-A7C0-E7CCF8D27968}"/>
    <cellStyle name="Normal 26 3 5" xfId="3041" xr:uid="{34C22051-B506-498C-8E4A-2183BC36B5AD}"/>
    <cellStyle name="Normal 26 3 5 2" xfId="5961" xr:uid="{E8A8D56A-3479-4AD2-94E7-57BFF134C87E}"/>
    <cellStyle name="Normal 26 3 5 2 2" xfId="14603" xr:uid="{5345CFE3-1791-4E10-BCEF-3522F2BB469F}"/>
    <cellStyle name="Normal 26 3 5 2 2 2" xfId="34971" xr:uid="{6E9C7F14-7B53-4AD6-A002-FBC8D77A5DBC}"/>
    <cellStyle name="Normal 26 3 5 2 3" xfId="21390" xr:uid="{45BB5FE8-4E34-4BD6-A432-9B7F94C2CAF6}"/>
    <cellStyle name="Normal 26 3 5 2 3 2" xfId="41758" xr:uid="{640DD8DA-C46B-4F4A-BE0C-F4ECBBE0EE2D}"/>
    <cellStyle name="Normal 26 3 5 2 4" xfId="28179" xr:uid="{6FC84288-7B0E-4495-B3C0-27031484F520}"/>
    <cellStyle name="Normal 26 3 5 2 5" xfId="48547" xr:uid="{51E77760-7680-42A8-BF14-F54D50D00C1C}"/>
    <cellStyle name="Normal 26 3 5 3" xfId="11755" xr:uid="{C4901EF4-1E02-4A8A-AB3E-3387364F3337}"/>
    <cellStyle name="Normal 26 3 5 3 2" xfId="32123" xr:uid="{C8F89AD9-2D28-4CCA-A631-7C21ADE0069F}"/>
    <cellStyle name="Normal 26 3 5 4" xfId="18542" xr:uid="{0ED8D827-6AE9-43B8-A848-CA0A27BEF57B}"/>
    <cellStyle name="Normal 26 3 5 4 2" xfId="38910" xr:uid="{6F78E05C-E603-4760-A71B-8B15FBAB5DC5}"/>
    <cellStyle name="Normal 26 3 5 5" xfId="25331" xr:uid="{B750C0E8-E43C-413E-A6C5-9EAC939BB484}"/>
    <cellStyle name="Normal 26 3 5 6" xfId="45699" xr:uid="{6F36916E-B33D-4C38-8A8B-3FAAFEE23C34}"/>
    <cellStyle name="Normal 26 3 6" xfId="5249" xr:uid="{3294EDE0-0F6D-420D-9482-665D963D8880}"/>
    <cellStyle name="Normal 26 3 6 2" xfId="13891" xr:uid="{2D597587-81BB-4434-AAEF-86B9A971F4BC}"/>
    <cellStyle name="Normal 26 3 6 2 2" xfId="34259" xr:uid="{AFE5CBF1-3F8F-4ED1-B02B-BD4995CEC95C}"/>
    <cellStyle name="Normal 26 3 6 3" xfId="20678" xr:uid="{E37440ED-3479-4266-BD17-0C6CC38F86BE}"/>
    <cellStyle name="Normal 26 3 6 3 2" xfId="41046" xr:uid="{78FD678E-90E0-4887-95DA-E9183CCE66D1}"/>
    <cellStyle name="Normal 26 3 6 4" xfId="27467" xr:uid="{C7E2A00D-DD23-4E83-BCA7-E115B08644BE}"/>
    <cellStyle name="Normal 26 3 6 5" xfId="47835" xr:uid="{06E34957-A2B3-4553-9CBF-EE5F7CC16265}"/>
    <cellStyle name="Normal 26 3 7" xfId="2192" xr:uid="{29DFA3D3-026C-4E90-A2CE-B6B4C3BFBCE4}"/>
    <cellStyle name="Normal 26 3 7 2" xfId="11043" xr:uid="{768F052C-4EE5-41D9-A93A-EF40BC25960A}"/>
    <cellStyle name="Normal 26 3 7 2 2" xfId="31411" xr:uid="{509CAC8A-1E66-49A5-8E99-3018CF2CF93A}"/>
    <cellStyle name="Normal 26 3 7 3" xfId="17830" xr:uid="{2D42D46D-EEF4-4F0B-BB8E-3EF0811A31F3}"/>
    <cellStyle name="Normal 26 3 7 3 2" xfId="38198" xr:uid="{9AA991D3-4046-4FAA-B46E-C8516DCF678E}"/>
    <cellStyle name="Normal 26 3 7 4" xfId="24619" xr:uid="{85300B07-F414-4322-B2B9-738067632A23}"/>
    <cellStyle name="Normal 26 3 7 5" xfId="44987" xr:uid="{852A1B58-238D-421A-A860-E789CF1C0034}"/>
    <cellStyle name="Normal 26 3 8" xfId="9994" xr:uid="{DD476DA1-8BAE-438B-95D3-A8A15261CC79}"/>
    <cellStyle name="Normal 26 3 8 2" xfId="30362" xr:uid="{21FA17E4-5760-4D49-ABC1-760144962F00}"/>
    <cellStyle name="Normal 26 3 9" xfId="16782" xr:uid="{7A05935A-F22E-4BE8-8CE2-14BF4895DB5B}"/>
    <cellStyle name="Normal 26 3 9 2" xfId="37150" xr:uid="{FE227922-D1E6-4DBF-B3CF-3C7B6F434F4E}"/>
    <cellStyle name="Normal 26 3_Exec Drivers" xfId="8439" xr:uid="{BF1742C8-D427-4B88-AC88-586DED3BE539}"/>
    <cellStyle name="Normal 26 4" xfId="681" xr:uid="{4ED0936F-0F7F-4BC5-A18C-BBC896BED2E6}"/>
    <cellStyle name="Normal 26 4 2" xfId="3967" xr:uid="{04C61165-F2E5-486B-B16E-E1339EBE63BC}"/>
    <cellStyle name="Normal 26 4 2 2" xfId="6839" xr:uid="{CFA45F70-7CEF-4470-A05C-8773D0F1CEF8}"/>
    <cellStyle name="Normal 26 4 2 2 2" xfId="15481" xr:uid="{71CEEF00-7B9E-47BF-A1E9-B10981258BA1}"/>
    <cellStyle name="Normal 26 4 2 2 2 2" xfId="35849" xr:uid="{8424A3BC-233F-43C9-BC7D-6D0A64DA6425}"/>
    <cellStyle name="Normal 26 4 2 2 3" xfId="22268" xr:uid="{9117F822-5F30-4E81-BCA8-590A441FF872}"/>
    <cellStyle name="Normal 26 4 2 2 3 2" xfId="42636" xr:uid="{C6061415-13D2-4626-BA5E-D4B0904CA105}"/>
    <cellStyle name="Normal 26 4 2 2 4" xfId="29057" xr:uid="{403BF76E-034A-4652-BDA9-C5ADA267B927}"/>
    <cellStyle name="Normal 26 4 2 2 5" xfId="49425" xr:uid="{C0AD753F-903A-40AE-A37D-067E301FF4C4}"/>
    <cellStyle name="Normal 26 4 2 3" xfId="12633" xr:uid="{900B7C37-3324-43AF-93E3-A9A850EAC4D5}"/>
    <cellStyle name="Normal 26 4 2 3 2" xfId="33001" xr:uid="{398C80A1-8D3E-4120-9F5F-4301EF722639}"/>
    <cellStyle name="Normal 26 4 2 4" xfId="19420" xr:uid="{C151CC68-C3BE-4BE1-9583-A29E1C39FF6C}"/>
    <cellStyle name="Normal 26 4 2 4 2" xfId="39788" xr:uid="{5A97630B-1635-4BA5-AAD9-71B77658F97A}"/>
    <cellStyle name="Normal 26 4 2 5" xfId="26209" xr:uid="{C31080CC-F054-4CAC-AA3C-3DDCB2B482DE}"/>
    <cellStyle name="Normal 26 4 2 6" xfId="46577" xr:uid="{7E493EE2-C905-4C31-ACB1-87AD025D0AE2}"/>
    <cellStyle name="Normal 26 4 3" xfId="4703" xr:uid="{28A8106C-CC0C-437C-BFD4-C89717E5689A}"/>
    <cellStyle name="Normal 26 4 3 2" xfId="7551" xr:uid="{0B82F3E6-CE8E-4DF4-A553-B877B3A593B0}"/>
    <cellStyle name="Normal 26 4 3 2 2" xfId="16193" xr:uid="{241CC4BC-31EE-402E-B66A-B652B3410856}"/>
    <cellStyle name="Normal 26 4 3 2 2 2" xfId="36561" xr:uid="{E54DD99F-3CEC-4D3A-A8B3-8C94844436A5}"/>
    <cellStyle name="Normal 26 4 3 2 3" xfId="22980" xr:uid="{10CB3EC2-1D84-42D0-83EE-4C54E6FB7CB3}"/>
    <cellStyle name="Normal 26 4 3 2 3 2" xfId="43348" xr:uid="{DB312169-18DC-4783-AC62-E09889D32263}"/>
    <cellStyle name="Normal 26 4 3 2 4" xfId="29769" xr:uid="{79704372-4D88-4FFA-9EEA-07DDE77AECD8}"/>
    <cellStyle name="Normal 26 4 3 2 5" xfId="50137" xr:uid="{CEE6F575-4FD9-4598-8C06-B6A4087DDFC1}"/>
    <cellStyle name="Normal 26 4 3 3" xfId="13345" xr:uid="{0E3C7F5F-F373-4332-9A28-39B386ED8172}"/>
    <cellStyle name="Normal 26 4 3 3 2" xfId="33713" xr:uid="{9C78A59F-3225-4CB0-8066-43207CE11232}"/>
    <cellStyle name="Normal 26 4 3 4" xfId="20132" xr:uid="{42A0ECCB-BEEC-453A-A974-B6DDB523117F}"/>
    <cellStyle name="Normal 26 4 3 4 2" xfId="40500" xr:uid="{9F4F1A5B-5F8E-4909-A454-900A7160AECA}"/>
    <cellStyle name="Normal 26 4 3 5" xfId="26921" xr:uid="{51D43CC3-28C2-4991-979D-2612803EA7F1}"/>
    <cellStyle name="Normal 26 4 3 6" xfId="47289" xr:uid="{9BDAFE19-B28E-43C3-8D33-B20927E9A7D0}"/>
    <cellStyle name="Normal 26 4 4" xfId="3219" xr:uid="{283FB10F-14F7-4AC9-A0F4-D905A089381D}"/>
    <cellStyle name="Normal 26 4 4 2" xfId="6127" xr:uid="{3FBE055E-13C6-43A4-9842-6B2717C39AA1}"/>
    <cellStyle name="Normal 26 4 4 2 2" xfId="14769" xr:uid="{63BC94F4-57C6-4FBE-9E7C-33B5E22A88A4}"/>
    <cellStyle name="Normal 26 4 4 2 2 2" xfId="35137" xr:uid="{338FC028-B399-4F6F-B9E3-7E1864C82B21}"/>
    <cellStyle name="Normal 26 4 4 2 3" xfId="21556" xr:uid="{79FAB4E8-D4B6-4270-A0BE-B09F68E4ADD7}"/>
    <cellStyle name="Normal 26 4 4 2 3 2" xfId="41924" xr:uid="{4139DC93-C797-405C-B0FD-F391C9A5933C}"/>
    <cellStyle name="Normal 26 4 4 2 4" xfId="28345" xr:uid="{1FD5B7B7-34DA-4280-94A1-4B9ABAE0ECC0}"/>
    <cellStyle name="Normal 26 4 4 2 5" xfId="48713" xr:uid="{BD5E66FE-27B1-4D57-A68F-3647C7EA9425}"/>
    <cellStyle name="Normal 26 4 4 3" xfId="11921" xr:uid="{054906F7-8699-4D73-9887-D5582D77D40B}"/>
    <cellStyle name="Normal 26 4 4 3 2" xfId="32289" xr:uid="{0C4EFBC2-D58D-473F-BE41-8A91DB3F0F1F}"/>
    <cellStyle name="Normal 26 4 4 4" xfId="18708" xr:uid="{2A11E10D-892F-4BE3-BEE6-20F36A158E55}"/>
    <cellStyle name="Normal 26 4 4 4 2" xfId="39076" xr:uid="{CFAF0DF9-09F7-4F46-BFFC-1E4F9DAA33D7}"/>
    <cellStyle name="Normal 26 4 4 5" xfId="25497" xr:uid="{73AB1CC4-E690-4C7F-9E5E-9902B769C22B}"/>
    <cellStyle name="Normal 26 4 4 6" xfId="45865" xr:uid="{B82D5BD6-2243-44AC-A292-639C6F1AF135}"/>
    <cellStyle name="Normal 26 4 5" xfId="5415" xr:uid="{F1D6603A-8C57-4861-B469-0E839858666D}"/>
    <cellStyle name="Normal 26 4 5 2" xfId="14057" xr:uid="{FAF97F42-A3A6-4B45-B24F-B8E7CC5FECBF}"/>
    <cellStyle name="Normal 26 4 5 2 2" xfId="34425" xr:uid="{8CEE735D-759B-4413-A384-0D5CF49A7A8F}"/>
    <cellStyle name="Normal 26 4 5 3" xfId="20844" xr:uid="{428B04C4-C507-432E-952C-B746331FE06C}"/>
    <cellStyle name="Normal 26 4 5 3 2" xfId="41212" xr:uid="{16CFC62C-B585-4F7C-BCEA-E077DF3445DD}"/>
    <cellStyle name="Normal 26 4 5 4" xfId="27633" xr:uid="{DF83537A-B3E0-43FC-BA18-79AE7D1C14EA}"/>
    <cellStyle name="Normal 26 4 5 5" xfId="48001" xr:uid="{246F257E-2726-4445-9D90-73A1836F4A33}"/>
    <cellStyle name="Normal 26 4 6" xfId="7911" xr:uid="{18A1AF90-8E30-4E67-B5B5-2B6CFCC2EF41}"/>
    <cellStyle name="Normal 26 4 7" xfId="2470" xr:uid="{0DB3B369-5468-4735-8FDB-DF57312375AA}"/>
    <cellStyle name="Normal 26 4 7 2" xfId="11209" xr:uid="{46963535-FB2B-44D4-874E-81F18466460E}"/>
    <cellStyle name="Normal 26 4 7 2 2" xfId="31577" xr:uid="{C8E0A87A-7EF7-479B-AEFC-1290D93BE982}"/>
    <cellStyle name="Normal 26 4 7 3" xfId="17996" xr:uid="{8FF1C4E6-424A-41B3-8660-3CFDA7A2CDED}"/>
    <cellStyle name="Normal 26 4 7 3 2" xfId="38364" xr:uid="{0CAFDB76-92AA-448D-8F67-65CC0B261BE1}"/>
    <cellStyle name="Normal 26 4 7 4" xfId="24785" xr:uid="{2240027E-56CB-4AF1-A504-A47A59EFB357}"/>
    <cellStyle name="Normal 26 4 7 5" xfId="45153" xr:uid="{F9150EF4-58FE-4158-8EA5-7DEA411C81EB}"/>
    <cellStyle name="Normal 26 5" xfId="1535" xr:uid="{F3619BBC-9E86-41B8-849A-FBDB96B10C7A}"/>
    <cellStyle name="Normal 26 5 2" xfId="6671" xr:uid="{B369247B-7320-438F-8113-BCDD98ACC554}"/>
    <cellStyle name="Normal 26 5 2 2" xfId="15313" xr:uid="{8997149B-8934-4DD2-A08C-5570FA1591E9}"/>
    <cellStyle name="Normal 26 5 2 2 2" xfId="35681" xr:uid="{B0B0AFAB-E706-4078-98AE-D4E9052838F0}"/>
    <cellStyle name="Normal 26 5 2 3" xfId="22100" xr:uid="{233E45C8-48DB-4067-93DB-B323E94721C5}"/>
    <cellStyle name="Normal 26 5 2 3 2" xfId="42468" xr:uid="{7A4CA6D5-1DF2-4890-B005-7DF70097BA76}"/>
    <cellStyle name="Normal 26 5 2 4" xfId="28889" xr:uid="{F5949A4D-51E3-4454-A263-D70EBEEDBF5E}"/>
    <cellStyle name="Normal 26 5 2 5" xfId="49257" xr:uid="{FBBAEDB2-8F26-4E9A-8E1C-421304C50247}"/>
    <cellStyle name="Normal 26 5 3" xfId="3787" xr:uid="{71EFE3CE-91BB-455B-A734-394E73D6BFD4}"/>
    <cellStyle name="Normal 26 5 3 2" xfId="12465" xr:uid="{A2C26197-25BB-4B95-823C-03FC45791280}"/>
    <cellStyle name="Normal 26 5 3 2 2" xfId="32833" xr:uid="{21E88AAC-63D7-4820-A9C7-486852451754}"/>
    <cellStyle name="Normal 26 5 3 3" xfId="19252" xr:uid="{46127C18-371D-4FFA-9F10-7CD3CB9E559C}"/>
    <cellStyle name="Normal 26 5 3 3 2" xfId="39620" xr:uid="{84487C89-FFD7-426F-A7CE-10752766CAA4}"/>
    <cellStyle name="Normal 26 5 3 4" xfId="26041" xr:uid="{10C7163B-DAF9-4036-94D9-E712DCF9D673}"/>
    <cellStyle name="Normal 26 5 3 5" xfId="46409" xr:uid="{BEC76D31-1193-4C4B-9CE6-A021F78BD705}"/>
    <cellStyle name="Normal 26 5 4" xfId="10451" xr:uid="{76A02589-46A9-41B2-99EA-EE8654A1B27D}"/>
    <cellStyle name="Normal 26 5 4 2" xfId="30819" xr:uid="{47A67A64-CC9D-4FD0-A886-CC3257252493}"/>
    <cellStyle name="Normal 26 5 5" xfId="17238" xr:uid="{66E0B906-DA80-4607-92B6-4320BEA44798}"/>
    <cellStyle name="Normal 26 5 5 2" xfId="37606" xr:uid="{3AB4A51B-C0BE-4761-8DAA-5E73A44A35D2}"/>
    <cellStyle name="Normal 26 5 6" xfId="24027" xr:uid="{FBEFD234-270E-423E-9E87-1D2F7BA6FB36}"/>
    <cellStyle name="Normal 26 5 7" xfId="44395" xr:uid="{A95AB996-BFC7-4E50-946B-446DCCF0501F}"/>
    <cellStyle name="Normal 26 5_Exec Drivers" xfId="8953" xr:uid="{F4886401-1F4C-4156-ADE5-4FFBDB4DA84E}"/>
    <cellStyle name="Normal 26 6" xfId="4535" xr:uid="{2B6CEC1A-9519-4E6E-903B-D3C515AFD155}"/>
    <cellStyle name="Normal 26 6 2" xfId="7383" xr:uid="{CC7B071F-5F7A-4F17-8F2E-9099BEDABD25}"/>
    <cellStyle name="Normal 26 6 2 2" xfId="16025" xr:uid="{DCE93117-D522-4120-881F-70087DF723AC}"/>
    <cellStyle name="Normal 26 6 2 2 2" xfId="36393" xr:uid="{21BC225B-C442-4729-9901-3A6F9777F48B}"/>
    <cellStyle name="Normal 26 6 2 3" xfId="22812" xr:uid="{FBECC790-4ABD-47A6-A1E7-2250FE586087}"/>
    <cellStyle name="Normal 26 6 2 3 2" xfId="43180" xr:uid="{51F945E1-A8B0-4827-A9A7-457D4CDD9DAE}"/>
    <cellStyle name="Normal 26 6 2 4" xfId="29601" xr:uid="{566430BB-A934-4C3C-8B93-480A0AA42BEA}"/>
    <cellStyle name="Normal 26 6 2 5" xfId="49969" xr:uid="{75EC9FB1-0AA0-44B7-902A-03782AAFABEC}"/>
    <cellStyle name="Normal 26 6 3" xfId="13177" xr:uid="{B8755E8B-A79D-422B-AF0B-0D581A49BF02}"/>
    <cellStyle name="Normal 26 6 3 2" xfId="33545" xr:uid="{D027FF8F-FCE4-4CC4-A4CA-8AE16BBF6644}"/>
    <cellStyle name="Normal 26 6 4" xfId="19964" xr:uid="{C2DFF020-6E6A-439B-944F-12CA5E75216C}"/>
    <cellStyle name="Normal 26 6 4 2" xfId="40332" xr:uid="{53C7065C-D68B-4751-83FC-AECC3480E2B0}"/>
    <cellStyle name="Normal 26 6 5" xfId="26753" xr:uid="{1F200DA2-5E88-4081-8DE1-CEB874AC17AA}"/>
    <cellStyle name="Normal 26 6 6" xfId="47121" xr:uid="{1252F941-1395-4396-811D-1C3DED72D9B1}"/>
    <cellStyle name="Normal 26 6_Exec Drivers" xfId="9020" xr:uid="{63AF30E0-45CD-49D6-874C-568B1FBBB0B4}"/>
    <cellStyle name="Normal 26 7" xfId="3039" xr:uid="{68B242C8-CC92-4711-9F94-F929B2CE1E13}"/>
    <cellStyle name="Normal 26 7 2" xfId="5959" xr:uid="{D7237871-E7E3-4788-941D-4FFD34ADF670}"/>
    <cellStyle name="Normal 26 7 2 2" xfId="14601" xr:uid="{7B7EE8B0-7776-4978-8BEE-4C23220C25CB}"/>
    <cellStyle name="Normal 26 7 2 2 2" xfId="34969" xr:uid="{90947C44-0FBC-4E5F-AC82-B881D4052622}"/>
    <cellStyle name="Normal 26 7 2 3" xfId="21388" xr:uid="{C6D6BCFE-A339-4EDB-8B0F-9E37499664FE}"/>
    <cellStyle name="Normal 26 7 2 3 2" xfId="41756" xr:uid="{3348C8F9-3415-4531-8A3C-CEE078DE71F5}"/>
    <cellStyle name="Normal 26 7 2 4" xfId="28177" xr:uid="{0A86ECE2-CC1B-403C-B73C-55B322C92CD6}"/>
    <cellStyle name="Normal 26 7 2 5" xfId="48545" xr:uid="{A249C31E-0D5B-4524-A3D7-EE92B0CA5D65}"/>
    <cellStyle name="Normal 26 7 3" xfId="11753" xr:uid="{3192D233-88ED-49F3-92CC-0AE53D47DA4A}"/>
    <cellStyle name="Normal 26 7 3 2" xfId="32121" xr:uid="{9DC411A2-8D27-4DFA-9D5D-CE2A5CB12DE2}"/>
    <cellStyle name="Normal 26 7 4" xfId="18540" xr:uid="{88FD3CEE-5ABC-4278-8D0D-662933A74CE3}"/>
    <cellStyle name="Normal 26 7 4 2" xfId="38908" xr:uid="{20E72C6E-FEC0-4E26-AF4D-8E13D6F3EB94}"/>
    <cellStyle name="Normal 26 7 5" xfId="25329" xr:uid="{34204DFB-C2B4-43FC-B9B3-91026A66DAD3}"/>
    <cellStyle name="Normal 26 7 6" xfId="45697" xr:uid="{A0AAC75F-8377-4C24-A791-EB787B0FA388}"/>
    <cellStyle name="Normal 26 8" xfId="5247" xr:uid="{5B43DAE1-DD1D-488C-BB5B-B043E2E55AB4}"/>
    <cellStyle name="Normal 26 8 2" xfId="13889" xr:uid="{6DC75C7F-D7EA-40B7-A3A6-A99C05C415D0}"/>
    <cellStyle name="Normal 26 8 2 2" xfId="34257" xr:uid="{8B0117A0-42B7-4C0B-9B75-A2B636E02041}"/>
    <cellStyle name="Normal 26 8 3" xfId="20676" xr:uid="{B0CF5FF0-13A2-4ECC-B96F-2F9375DC2E83}"/>
    <cellStyle name="Normal 26 8 3 2" xfId="41044" xr:uid="{2DCAAD56-FDFA-488B-AC31-BA51ACFC33AF}"/>
    <cellStyle name="Normal 26 8 4" xfId="27465" xr:uid="{289B938E-0D30-44C5-ACBC-7A80A729AB90}"/>
    <cellStyle name="Normal 26 8 5" xfId="47833" xr:uid="{39CE5A7D-F6E3-4397-9205-91FDDF58A3E3}"/>
    <cellStyle name="Normal 26 9" xfId="2190" xr:uid="{175BF33E-77C9-404E-AF16-FE4D0253EC2C}"/>
    <cellStyle name="Normal 26 9 2" xfId="11041" xr:uid="{A8FC7086-7529-40AB-B57C-D11EC440E0ED}"/>
    <cellStyle name="Normal 26 9 2 2" xfId="31409" xr:uid="{5BDE5A0B-C6C5-4056-8B7F-42BBBD45B724}"/>
    <cellStyle name="Normal 26 9 3" xfId="17828" xr:uid="{FFAD91C8-A75C-48EE-90B9-2615782D60CA}"/>
    <cellStyle name="Normal 26 9 3 2" xfId="38196" xr:uid="{7C511290-827C-41E2-A646-BDA1DB8DD58E}"/>
    <cellStyle name="Normal 26 9 4" xfId="24617" xr:uid="{72D8CE07-3146-4CE3-9C59-6CBF5D687E17}"/>
    <cellStyle name="Normal 26 9 5" xfId="44985" xr:uid="{DDAB486B-8317-4974-BE31-440671A13BDE}"/>
    <cellStyle name="Normal 26_Exec Drivers" xfId="9477" xr:uid="{41833C54-A231-4780-AC85-8CCB52E43B1B}"/>
    <cellStyle name="Normal 27" xfId="310" xr:uid="{F12D6CE8-E949-472D-877D-6FE2C02551B1}"/>
    <cellStyle name="Normal 27 10" xfId="9874" xr:uid="{D295E4A9-6F46-40CB-A176-F6F98D154A90}"/>
    <cellStyle name="Normal 27 10 2" xfId="30242" xr:uid="{07351859-6468-4290-856C-4856E2FB83CC}"/>
    <cellStyle name="Normal 27 11" xfId="16662" xr:uid="{B3784364-85C8-4CF2-BC00-D15C9E2BF7B4}"/>
    <cellStyle name="Normal 27 11 2" xfId="37030" xr:uid="{C0160BAA-79BB-4A73-82CF-3BADD36C296B}"/>
    <cellStyle name="Normal 27 12" xfId="23451" xr:uid="{429366AC-BEFE-46EC-8B2E-0956B3AAD16C}"/>
    <cellStyle name="Normal 27 13" xfId="43819" xr:uid="{8E5D7D46-8992-44EF-A858-48582086A1A1}"/>
    <cellStyle name="Normal 27 2" xfId="527" xr:uid="{9A30235A-94A4-4E45-BBFC-5736B19487DD}"/>
    <cellStyle name="Normal 27 2 10" xfId="23576" xr:uid="{18F6AEBF-F79C-41A3-9697-43385345E797}"/>
    <cellStyle name="Normal 27 2 11" xfId="43944" xr:uid="{1B6F17D1-4E55-445B-BC42-F1105332B254}"/>
    <cellStyle name="Normal 27 2 2" xfId="1666" xr:uid="{0ECC8BBB-6443-4EF1-89EC-4EF5F8B85445}"/>
    <cellStyle name="Normal 27 2 2 10" xfId="44526" xr:uid="{2668E343-9FD7-420F-A9FD-6AE7FD3477F6}"/>
    <cellStyle name="Normal 27 2 2 2" xfId="4201" xr:uid="{9E709C6A-0977-4801-8A75-4FD96C613D27}"/>
    <cellStyle name="Normal 27 2 2 2 2" xfId="7049" xr:uid="{F18AC849-480B-466D-8B6E-C9A2D3FD7FB9}"/>
    <cellStyle name="Normal 27 2 2 2 2 2" xfId="15691" xr:uid="{4D45DE4D-A74D-45D2-B034-2E094FF31852}"/>
    <cellStyle name="Normal 27 2 2 2 2 2 2" xfId="36059" xr:uid="{7C097B4D-E56A-4FF1-A4C4-34E96845C857}"/>
    <cellStyle name="Normal 27 2 2 2 2 3" xfId="22478" xr:uid="{02AF7D56-9F16-4B02-9204-5A79662329E7}"/>
    <cellStyle name="Normal 27 2 2 2 2 3 2" xfId="42846" xr:uid="{AB9E72FF-8030-4DD5-89C7-1A3E99FCF82B}"/>
    <cellStyle name="Normal 27 2 2 2 2 4" xfId="29267" xr:uid="{A4FDD4D9-55F0-4F80-9B11-31C9CE4FA5C4}"/>
    <cellStyle name="Normal 27 2 2 2 2 5" xfId="49635" xr:uid="{B398CCF3-B059-4E97-AE1C-A0478B4B47E4}"/>
    <cellStyle name="Normal 27 2 2 2 3" xfId="12843" xr:uid="{2FAF9822-2814-408C-BC2B-F7DE932559CF}"/>
    <cellStyle name="Normal 27 2 2 2 3 2" xfId="33211" xr:uid="{A4079FDE-D1B0-4AB7-A850-51CE1187C997}"/>
    <cellStyle name="Normal 27 2 2 2 4" xfId="19630" xr:uid="{C68F1078-DCCD-4BDA-93CE-51A48D0CD6AD}"/>
    <cellStyle name="Normal 27 2 2 2 4 2" xfId="39998" xr:uid="{9E5906E1-F462-4847-8445-BD06AB07CAE0}"/>
    <cellStyle name="Normal 27 2 2 2 5" xfId="26419" xr:uid="{1C302415-CD95-4A80-B21E-EC384156DC12}"/>
    <cellStyle name="Normal 27 2 2 2 6" xfId="46787" xr:uid="{E8BF6B15-B92E-43E1-A96D-297BBE8DF406}"/>
    <cellStyle name="Normal 27 2 2 2_Exec Drivers" xfId="9653" xr:uid="{F474C0B9-8E00-4A1D-B52A-F6C68D901517}"/>
    <cellStyle name="Normal 27 2 2 3" xfId="4913" xr:uid="{78F8C300-4652-4E9F-AE01-B836BC9C3DB8}"/>
    <cellStyle name="Normal 27 2 2 3 2" xfId="7761" xr:uid="{2CD5D3EA-5AC8-4D8E-963A-0DF548648952}"/>
    <cellStyle name="Normal 27 2 2 3 2 2" xfId="16403" xr:uid="{D511CA93-27AC-4A1B-8709-D61D1CBE1A81}"/>
    <cellStyle name="Normal 27 2 2 3 2 2 2" xfId="36771" xr:uid="{6A0FA982-F484-47A5-A4C8-5D9063BC7773}"/>
    <cellStyle name="Normal 27 2 2 3 2 3" xfId="23190" xr:uid="{2699D9B1-36DF-47B2-873B-BE880824169C}"/>
    <cellStyle name="Normal 27 2 2 3 2 3 2" xfId="43558" xr:uid="{001BD737-A437-4C5D-99D1-F3FD59552CDA}"/>
    <cellStyle name="Normal 27 2 2 3 2 4" xfId="29979" xr:uid="{A8AC41D5-6739-4EE0-9148-2219E047BE50}"/>
    <cellStyle name="Normal 27 2 2 3 2 5" xfId="50347" xr:uid="{B9BE7874-6AE7-491A-919F-F3FB0ADFDE64}"/>
    <cellStyle name="Normal 27 2 2 3 3" xfId="13555" xr:uid="{20486204-58AA-4C66-BEFB-FEDF11A33DE8}"/>
    <cellStyle name="Normal 27 2 2 3 3 2" xfId="33923" xr:uid="{AA05D9DD-1B09-431F-A326-C038CCC9DBBF}"/>
    <cellStyle name="Normal 27 2 2 3 4" xfId="20342" xr:uid="{0ACE8C78-59AD-43CC-84CC-3844A4C805EF}"/>
    <cellStyle name="Normal 27 2 2 3 4 2" xfId="40710" xr:uid="{3F6777C0-DDFA-4CBB-B78E-938ED98A00D5}"/>
    <cellStyle name="Normal 27 2 2 3 5" xfId="27131" xr:uid="{7AD9396D-6AE9-454C-A730-5AC890AD7C6B}"/>
    <cellStyle name="Normal 27 2 2 3 6" xfId="47499" xr:uid="{84AE9550-7AB0-47C3-9363-38E9CEC57D9C}"/>
    <cellStyle name="Normal 27 2 2 4" xfId="3453" xr:uid="{6CD6FBAE-D6A9-49E1-A34B-572A067D6237}"/>
    <cellStyle name="Normal 27 2 2 4 2" xfId="6337" xr:uid="{05153EAB-0CFB-4EA6-BD9E-1610850359B2}"/>
    <cellStyle name="Normal 27 2 2 4 2 2" xfId="14979" xr:uid="{519CD161-0E08-4EDF-B08A-75D4DBA7D514}"/>
    <cellStyle name="Normal 27 2 2 4 2 2 2" xfId="35347" xr:uid="{52DD1881-D813-44A2-8338-89A34C9C1830}"/>
    <cellStyle name="Normal 27 2 2 4 2 3" xfId="21766" xr:uid="{57506C8A-BBBC-48F6-9BC0-ED8A72773894}"/>
    <cellStyle name="Normal 27 2 2 4 2 3 2" xfId="42134" xr:uid="{02EA7D8A-988A-4FD7-93D8-BB947197D164}"/>
    <cellStyle name="Normal 27 2 2 4 2 4" xfId="28555" xr:uid="{917BF549-F899-4281-BC9A-C0565575ECA8}"/>
    <cellStyle name="Normal 27 2 2 4 2 5" xfId="48923" xr:uid="{0226E68B-8780-43B0-AAA4-6F732DEF0C68}"/>
    <cellStyle name="Normal 27 2 2 4 3" xfId="12131" xr:uid="{B27719D0-3886-419F-B103-FDBEE0B158E5}"/>
    <cellStyle name="Normal 27 2 2 4 3 2" xfId="32499" xr:uid="{35006123-271C-4124-BB8F-366362B6325B}"/>
    <cellStyle name="Normal 27 2 2 4 4" xfId="18918" xr:uid="{96D35BD9-5E47-4138-9269-86DC48A37731}"/>
    <cellStyle name="Normal 27 2 2 4 4 2" xfId="39286" xr:uid="{D77013C0-2ED8-476B-A06E-2D490DA9C642}"/>
    <cellStyle name="Normal 27 2 2 4 5" xfId="25707" xr:uid="{1E6A5C8D-E05F-4761-89F0-C9DEA773F796}"/>
    <cellStyle name="Normal 27 2 2 4 6" xfId="46075" xr:uid="{C6E3377E-8C0B-488E-B6F6-6214539036A4}"/>
    <cellStyle name="Normal 27 2 2 5" xfId="5625" xr:uid="{0EDFA0D3-C23D-4227-B477-3EA69323B24E}"/>
    <cellStyle name="Normal 27 2 2 5 2" xfId="14267" xr:uid="{A5EB2835-D9A2-4AE0-A6AC-9D0AFA2407D3}"/>
    <cellStyle name="Normal 27 2 2 5 2 2" xfId="34635" xr:uid="{BA9E043F-76D0-43E4-96AE-A3590651CB93}"/>
    <cellStyle name="Normal 27 2 2 5 3" xfId="21054" xr:uid="{02BA7D7B-83C9-4948-95F6-ED24DCADA435}"/>
    <cellStyle name="Normal 27 2 2 5 3 2" xfId="41422" xr:uid="{ACBE8AE9-095B-4545-8E04-CD1E7D927C31}"/>
    <cellStyle name="Normal 27 2 2 5 4" xfId="27843" xr:uid="{C4BC6D43-1B4E-425B-A2C2-62FD73BB7924}"/>
    <cellStyle name="Normal 27 2 2 5 5" xfId="48211" xr:uid="{F389949F-E593-4553-AB4B-98BC86394DC3}"/>
    <cellStyle name="Normal 27 2 2 6" xfId="2704" xr:uid="{8FD323F3-4164-4A08-9BBB-AA270A38C049}"/>
    <cellStyle name="Normal 27 2 2 6 2" xfId="11419" xr:uid="{900B1CB2-8513-4E93-8B3E-DE9AB2193A1A}"/>
    <cellStyle name="Normal 27 2 2 6 2 2" xfId="31787" xr:uid="{7E4AB9F8-2B53-4797-8FD7-C0B2B3D291EE}"/>
    <cellStyle name="Normal 27 2 2 6 3" xfId="18206" xr:uid="{F70B48CF-932A-438C-8D7D-A85209111C7B}"/>
    <cellStyle name="Normal 27 2 2 6 3 2" xfId="38574" xr:uid="{B7F7CB7B-6981-4F4B-B893-BB86280E8E3E}"/>
    <cellStyle name="Normal 27 2 2 6 4" xfId="24995" xr:uid="{651B4C5D-E148-4D31-8A9C-92AB01F3C54A}"/>
    <cellStyle name="Normal 27 2 2 6 5" xfId="45363" xr:uid="{A827E557-CDFB-4808-9509-A88857F9B09E}"/>
    <cellStyle name="Normal 27 2 2 7" xfId="10582" xr:uid="{CF3487B1-E619-4B2A-8587-662AAEC3D1C2}"/>
    <cellStyle name="Normal 27 2 2 7 2" xfId="30950" xr:uid="{09400E04-3F31-4059-8D43-4D52E7383BE3}"/>
    <cellStyle name="Normal 27 2 2 8" xfId="17369" xr:uid="{62A9CF79-5BB5-44A8-8936-10F6B9BC7262}"/>
    <cellStyle name="Normal 27 2 2 8 2" xfId="37737" xr:uid="{2CD1FF83-5849-436F-91E6-601F1089BB92}"/>
    <cellStyle name="Normal 27 2 2 9" xfId="24158" xr:uid="{1F4D3EAC-BE0E-4855-AB2F-5371BFFCCAA4}"/>
    <cellStyle name="Normal 27 2 2_Exec Drivers" xfId="8621" xr:uid="{121CF7D0-5452-4C5D-A0D2-F62A58ABF09F}"/>
    <cellStyle name="Normal 27 2 3" xfId="3791" xr:uid="{9FDEB945-D6AB-4D55-B232-AEE00A4A9831}"/>
    <cellStyle name="Normal 27 2 3 2" xfId="6675" xr:uid="{B5E008B4-BB7B-4E56-9E83-8291400680BE}"/>
    <cellStyle name="Normal 27 2 3 2 2" xfId="15317" xr:uid="{604C9C5E-A734-4A4B-BCFF-5276C470769E}"/>
    <cellStyle name="Normal 27 2 3 2 2 2" xfId="35685" xr:uid="{E589737C-4BBC-408F-A919-4A5CF694B966}"/>
    <cellStyle name="Normal 27 2 3 2 3" xfId="22104" xr:uid="{2EBEEFD6-E4CB-49D9-B73F-E5462E5363FE}"/>
    <cellStyle name="Normal 27 2 3 2 3 2" xfId="42472" xr:uid="{14FBF67A-F14E-43DB-8412-F4FE33F8EACC}"/>
    <cellStyle name="Normal 27 2 3 2 4" xfId="28893" xr:uid="{55EB05CC-2F67-44DA-BADF-3E99692D0F26}"/>
    <cellStyle name="Normal 27 2 3 2 5" xfId="49261" xr:uid="{AA03DFB5-C3DF-465B-B361-1EDC286C287D}"/>
    <cellStyle name="Normal 27 2 3 3" xfId="12469" xr:uid="{F850AF7B-2445-45DB-A379-2C3A63A2E116}"/>
    <cellStyle name="Normal 27 2 3 3 2" xfId="32837" xr:uid="{DF83B141-6586-41EE-93EC-FA230DC46A21}"/>
    <cellStyle name="Normal 27 2 3 4" xfId="19256" xr:uid="{03512E8C-5C14-451A-BE8E-8B56DFAE29B1}"/>
    <cellStyle name="Normal 27 2 3 4 2" xfId="39624" xr:uid="{DDA1FC39-2906-491D-9227-04D347DF76AC}"/>
    <cellStyle name="Normal 27 2 3 5" xfId="26045" xr:uid="{FAFB4FFF-C047-4F1A-9165-5E13166D1F80}"/>
    <cellStyle name="Normal 27 2 3 6" xfId="46413" xr:uid="{0F3621B1-65B2-4B16-BE62-BDE23E1D4FEA}"/>
    <cellStyle name="Normal 27 2 3_Exec Drivers" xfId="8342" xr:uid="{065D2A1A-4E88-48F7-BED3-2D80BED014AE}"/>
    <cellStyle name="Normal 27 2 4" xfId="4539" xr:uid="{B38104F1-62A0-406D-8D22-0A929B285877}"/>
    <cellStyle name="Normal 27 2 4 2" xfId="7387" xr:uid="{4FFE9499-9627-4033-9697-0E8C64B7C1D0}"/>
    <cellStyle name="Normal 27 2 4 2 2" xfId="16029" xr:uid="{B679F689-99AD-4464-B270-965EDCB699A0}"/>
    <cellStyle name="Normal 27 2 4 2 2 2" xfId="36397" xr:uid="{47156019-7658-4F6C-9181-AFB7B3FC2758}"/>
    <cellStyle name="Normal 27 2 4 2 3" xfId="22816" xr:uid="{45AB4986-2116-4360-ABF9-89C4CA97576B}"/>
    <cellStyle name="Normal 27 2 4 2 3 2" xfId="43184" xr:uid="{77A9A28C-DF53-4F87-9842-60E6E7646765}"/>
    <cellStyle name="Normal 27 2 4 2 4" xfId="29605" xr:uid="{8BF94734-F324-40EB-8E76-89F1322EA3DA}"/>
    <cellStyle name="Normal 27 2 4 2 5" xfId="49973" xr:uid="{14374736-D25F-4303-95A4-EF744C7822B1}"/>
    <cellStyle name="Normal 27 2 4 3" xfId="13181" xr:uid="{4DB999B9-5DD2-499D-9A95-D070F6BC1762}"/>
    <cellStyle name="Normal 27 2 4 3 2" xfId="33549" xr:uid="{74A55AEA-924D-4961-8593-9E5AC8C61595}"/>
    <cellStyle name="Normal 27 2 4 4" xfId="19968" xr:uid="{F30AD79D-88ED-4CD0-B0F1-D67E337B5B99}"/>
    <cellStyle name="Normal 27 2 4 4 2" xfId="40336" xr:uid="{FFFAB8FD-DD00-4593-8FBC-A78C17726549}"/>
    <cellStyle name="Normal 27 2 4 5" xfId="26757" xr:uid="{A7DC7CD4-BED9-425C-942E-B57AF4FEBFAE}"/>
    <cellStyle name="Normal 27 2 4 6" xfId="47125" xr:uid="{D2C458AC-DF85-40A9-9E71-54F6DC12BE3B}"/>
    <cellStyle name="Normal 27 2 5" xfId="3043" xr:uid="{308D0050-578D-4BAF-AE78-735EF1F21F0E}"/>
    <cellStyle name="Normal 27 2 5 2" xfId="5963" xr:uid="{5F6BFC6B-7AE8-4DF8-883C-E716372F5901}"/>
    <cellStyle name="Normal 27 2 5 2 2" xfId="14605" xr:uid="{D24CC1EC-E8DD-4054-867C-564CB8A77A82}"/>
    <cellStyle name="Normal 27 2 5 2 2 2" xfId="34973" xr:uid="{9ADE95A4-D813-4DAA-9513-6F5B577DBEE8}"/>
    <cellStyle name="Normal 27 2 5 2 3" xfId="21392" xr:uid="{2C905048-5814-44AE-91CC-632F514729B7}"/>
    <cellStyle name="Normal 27 2 5 2 3 2" xfId="41760" xr:uid="{96AD3A3B-3BEE-466F-8CD8-42F74AE22EB7}"/>
    <cellStyle name="Normal 27 2 5 2 4" xfId="28181" xr:uid="{431B749C-FC9F-4259-BCB8-4D0DCD0B0039}"/>
    <cellStyle name="Normal 27 2 5 2 5" xfId="48549" xr:uid="{65B32E5F-0388-4DD1-97F5-28E3683B2553}"/>
    <cellStyle name="Normal 27 2 5 3" xfId="11757" xr:uid="{57036BCF-B845-4AB8-8A7F-8BDF7FCED7FA}"/>
    <cellStyle name="Normal 27 2 5 3 2" xfId="32125" xr:uid="{B0604C70-7FEE-4819-AAAB-122E3FC08837}"/>
    <cellStyle name="Normal 27 2 5 4" xfId="18544" xr:uid="{C6460D57-3A55-4AFC-8BCA-A3517088CA9E}"/>
    <cellStyle name="Normal 27 2 5 4 2" xfId="38912" xr:uid="{10EDE6FC-400C-4268-BF41-7CDE1C6676A5}"/>
    <cellStyle name="Normal 27 2 5 5" xfId="25333" xr:uid="{94E23276-8264-4AED-A145-5E650EFA8A03}"/>
    <cellStyle name="Normal 27 2 5 6" xfId="45701" xr:uid="{3D674BE2-C128-4CA0-B277-AF172D70DE42}"/>
    <cellStyle name="Normal 27 2 6" xfId="5251" xr:uid="{5C05C854-624E-4481-99FB-5B965E2C2F17}"/>
    <cellStyle name="Normal 27 2 6 2" xfId="13893" xr:uid="{9DBC4B78-845D-490F-9A35-A7201F437893}"/>
    <cellStyle name="Normal 27 2 6 2 2" xfId="34261" xr:uid="{C262BE1B-0848-4E8C-93FB-70B74D6A5C24}"/>
    <cellStyle name="Normal 27 2 6 3" xfId="20680" xr:uid="{25C075A4-7F27-4A94-BE7B-207BEDD44325}"/>
    <cellStyle name="Normal 27 2 6 3 2" xfId="41048" xr:uid="{90CEFCA6-4AFD-4B8F-B455-3F6BDA61B79F}"/>
    <cellStyle name="Normal 27 2 6 4" xfId="27469" xr:uid="{C4192888-7A55-4D2F-9184-F519959561EA}"/>
    <cellStyle name="Normal 27 2 6 5" xfId="47837" xr:uid="{CD11EC28-C852-43E4-A077-621369CB9DF0}"/>
    <cellStyle name="Normal 27 2 7" xfId="2194" xr:uid="{BB8BD747-D305-4E00-AB94-F0DE08032CA2}"/>
    <cellStyle name="Normal 27 2 7 2" xfId="11045" xr:uid="{3A580C65-C22F-42AE-A4F2-87C507140B5C}"/>
    <cellStyle name="Normal 27 2 7 2 2" xfId="31413" xr:uid="{DC3D6AE0-06EF-459A-AD0B-E3B26E181DB2}"/>
    <cellStyle name="Normal 27 2 7 3" xfId="17832" xr:uid="{14D30C7E-9DFC-4481-9CBC-982A328F5D8D}"/>
    <cellStyle name="Normal 27 2 7 3 2" xfId="38200" xr:uid="{FC2F6393-D057-4B1A-9504-2F5FC2FAECD3}"/>
    <cellStyle name="Normal 27 2 7 4" xfId="24621" xr:uid="{54E03346-FDF8-4816-B128-BEFA89C090C5}"/>
    <cellStyle name="Normal 27 2 7 5" xfId="44989" xr:uid="{B17945EB-2A3E-4F60-9066-460FE43B388E}"/>
    <cellStyle name="Normal 27 2 8" xfId="9999" xr:uid="{24FAD2D1-FA19-495B-BF2B-66B890110ABB}"/>
    <cellStyle name="Normal 27 2 8 2" xfId="30367" xr:uid="{966CEE09-524C-413B-9E82-143CE3C36544}"/>
    <cellStyle name="Normal 27 2 9" xfId="16787" xr:uid="{8E519835-A858-4305-88D2-69E7A0D7A9AF}"/>
    <cellStyle name="Normal 27 2 9 2" xfId="37155" xr:uid="{E846D089-64AF-42A6-8BF2-E5BC4BE52D11}"/>
    <cellStyle name="Normal 27 2_Exec Drivers" xfId="9357" xr:uid="{DD8843DB-6ECF-4063-B782-1E58D7805CC5}"/>
    <cellStyle name="Normal 27 3" xfId="541" xr:uid="{F9CA25D6-1665-490D-B313-F72BF54961B2}"/>
    <cellStyle name="Normal 27 3 10" xfId="23587" xr:uid="{D3167343-ADAB-4F82-B59D-CF776707F277}"/>
    <cellStyle name="Normal 27 3 11" xfId="43955" xr:uid="{9FC40DA0-BFE6-4E87-A698-84ADA0C3F6A2}"/>
    <cellStyle name="Normal 27 3 2" xfId="1677" xr:uid="{E6CDAC0F-4EAE-4847-83A9-EF3416D6FE64}"/>
    <cellStyle name="Normal 27 3 2 10" xfId="44537" xr:uid="{9A57D1DB-B1C6-4DDC-932B-AB5FF2D157F8}"/>
    <cellStyle name="Normal 27 3 2 2" xfId="4212" xr:uid="{9095E29E-87DB-41AD-9F94-8276022AE7D8}"/>
    <cellStyle name="Normal 27 3 2 2 2" xfId="7060" xr:uid="{8F29C972-E2A9-4741-ADF9-84B574FD755A}"/>
    <cellStyle name="Normal 27 3 2 2 2 2" xfId="15702" xr:uid="{D0BFA21B-FD17-4A49-807F-D5E575D01E0C}"/>
    <cellStyle name="Normal 27 3 2 2 2 2 2" xfId="36070" xr:uid="{77B34635-2DAF-478C-8CDA-A77D7D384DAF}"/>
    <cellStyle name="Normal 27 3 2 2 2 3" xfId="22489" xr:uid="{AD173829-7BC3-4262-A356-7FFEDFC3D9E6}"/>
    <cellStyle name="Normal 27 3 2 2 2 3 2" xfId="42857" xr:uid="{82ABE3D5-ABD2-4BBC-8CAA-29523588F3F3}"/>
    <cellStyle name="Normal 27 3 2 2 2 4" xfId="29278" xr:uid="{621A1E8A-A442-4997-953D-39165301EAE8}"/>
    <cellStyle name="Normal 27 3 2 2 2 5" xfId="49646" xr:uid="{0A9BF793-3A89-440A-99A9-49944022FCA7}"/>
    <cellStyle name="Normal 27 3 2 2 3" xfId="12854" xr:uid="{5411BF33-6C28-4051-A07E-95E37E5A5887}"/>
    <cellStyle name="Normal 27 3 2 2 3 2" xfId="33222" xr:uid="{AE71FDE2-7D99-4D69-AC6F-B17497F2E698}"/>
    <cellStyle name="Normal 27 3 2 2 4" xfId="19641" xr:uid="{0801BA85-026E-4914-B33D-D7D70D7DC19B}"/>
    <cellStyle name="Normal 27 3 2 2 4 2" xfId="40009" xr:uid="{DC90A1CE-7D7B-4BC8-A0E8-50E580D6240E}"/>
    <cellStyle name="Normal 27 3 2 2 5" xfId="26430" xr:uid="{D52417C5-AF38-4B32-9F4B-8BE405B92CC8}"/>
    <cellStyle name="Normal 27 3 2 2 6" xfId="46798" xr:uid="{4343B3CD-2A2C-4F03-A3B5-BD89FD7F695D}"/>
    <cellStyle name="Normal 27 3 2 2_Exec Drivers" xfId="2316" xr:uid="{57F42080-A53D-409C-AE39-F1F7F17C7DF7}"/>
    <cellStyle name="Normal 27 3 2 3" xfId="4924" xr:uid="{025AFBDF-3C8B-4CE1-BAC5-69108883AA26}"/>
    <cellStyle name="Normal 27 3 2 3 2" xfId="7772" xr:uid="{D8A31D1A-A3B4-49E4-B0BB-F8EABEC70E9F}"/>
    <cellStyle name="Normal 27 3 2 3 2 2" xfId="16414" xr:uid="{E37564DA-E7DB-46BC-8F2C-C73C5F84F2DA}"/>
    <cellStyle name="Normal 27 3 2 3 2 2 2" xfId="36782" xr:uid="{C7A28730-4BEA-48DF-A72A-7F4339C9E005}"/>
    <cellStyle name="Normal 27 3 2 3 2 3" xfId="23201" xr:uid="{78ECA41E-15AC-4F2D-AA96-B20B2E2BB876}"/>
    <cellStyle name="Normal 27 3 2 3 2 3 2" xfId="43569" xr:uid="{D0E39F78-06BD-4926-B1AC-6B19724E926F}"/>
    <cellStyle name="Normal 27 3 2 3 2 4" xfId="29990" xr:uid="{CDC9566D-0EA5-4328-AC0C-C0155B84D41C}"/>
    <cellStyle name="Normal 27 3 2 3 2 5" xfId="50358" xr:uid="{23311F6D-C788-4F5C-BD40-15B250813E33}"/>
    <cellStyle name="Normal 27 3 2 3 3" xfId="13566" xr:uid="{7E695CF6-B243-4AA6-9D69-075415A68F34}"/>
    <cellStyle name="Normal 27 3 2 3 3 2" xfId="33934" xr:uid="{E8707BCF-9E42-4ADD-92F8-531A53570AA1}"/>
    <cellStyle name="Normal 27 3 2 3 4" xfId="20353" xr:uid="{37A80E36-795B-47CC-97AE-A5B5E615EEC8}"/>
    <cellStyle name="Normal 27 3 2 3 4 2" xfId="40721" xr:uid="{E2735A9E-3E42-4D50-849A-5FFC0FEA6D09}"/>
    <cellStyle name="Normal 27 3 2 3 5" xfId="27142" xr:uid="{F62E46E4-B68B-414A-ABF1-321674B91C72}"/>
    <cellStyle name="Normal 27 3 2 3 6" xfId="47510" xr:uid="{00F7F2D4-8FA1-46DA-9C67-9CD781506576}"/>
    <cellStyle name="Normal 27 3 2 4" xfId="3464" xr:uid="{63EF1C9C-F57B-49F8-8D59-D5CC0D323C4B}"/>
    <cellStyle name="Normal 27 3 2 4 2" xfId="6348" xr:uid="{445FA36E-7329-43C1-B9F8-D6C16A9FA517}"/>
    <cellStyle name="Normal 27 3 2 4 2 2" xfId="14990" xr:uid="{9E8866DF-4934-435D-AEE7-AB3132B91C09}"/>
    <cellStyle name="Normal 27 3 2 4 2 2 2" xfId="35358" xr:uid="{372263EB-0094-4843-A940-EDF9374458A7}"/>
    <cellStyle name="Normal 27 3 2 4 2 3" xfId="21777" xr:uid="{174F3260-34F3-4B75-8554-D68287DAE996}"/>
    <cellStyle name="Normal 27 3 2 4 2 3 2" xfId="42145" xr:uid="{4F3D61B9-8D37-499F-BB0A-F12D374C8F98}"/>
    <cellStyle name="Normal 27 3 2 4 2 4" xfId="28566" xr:uid="{003F17EF-102E-4E00-A4F3-D8543E3158F4}"/>
    <cellStyle name="Normal 27 3 2 4 2 5" xfId="48934" xr:uid="{9AD0E715-6D93-41EF-8D13-6DCDF377133A}"/>
    <cellStyle name="Normal 27 3 2 4 3" xfId="12142" xr:uid="{E984E1CF-A148-46A6-AB45-75F17185742C}"/>
    <cellStyle name="Normal 27 3 2 4 3 2" xfId="32510" xr:uid="{1A65523E-F955-4EF2-9EB5-EDFE741BA511}"/>
    <cellStyle name="Normal 27 3 2 4 4" xfId="18929" xr:uid="{5B641517-D83C-4354-856B-2D0BFC005D81}"/>
    <cellStyle name="Normal 27 3 2 4 4 2" xfId="39297" xr:uid="{E6BCEDA1-1732-4EE9-84F6-52C96959361E}"/>
    <cellStyle name="Normal 27 3 2 4 5" xfId="25718" xr:uid="{40E8BC9F-42F0-4383-9B0B-B2441141836A}"/>
    <cellStyle name="Normal 27 3 2 4 6" xfId="46086" xr:uid="{633E141F-DB8E-4BDC-8F26-94CE97873F48}"/>
    <cellStyle name="Normal 27 3 2 5" xfId="5636" xr:uid="{DE794D81-E83C-446E-8722-59BF80D064DF}"/>
    <cellStyle name="Normal 27 3 2 5 2" xfId="14278" xr:uid="{9697224F-8AD8-4ABF-8056-6EF6DEC06659}"/>
    <cellStyle name="Normal 27 3 2 5 2 2" xfId="34646" xr:uid="{EA9BC136-FE89-4C0E-9171-1EA000E3C81D}"/>
    <cellStyle name="Normal 27 3 2 5 3" xfId="21065" xr:uid="{11AC1693-93FA-4A0A-9EA8-10B5FA4295A9}"/>
    <cellStyle name="Normal 27 3 2 5 3 2" xfId="41433" xr:uid="{364732F4-CA77-477E-A187-DDCACFA185F0}"/>
    <cellStyle name="Normal 27 3 2 5 4" xfId="27854" xr:uid="{4CBD34B0-933C-42D3-B218-F18540F9E636}"/>
    <cellStyle name="Normal 27 3 2 5 5" xfId="48222" xr:uid="{C73C1178-1EFE-4947-9ABE-59D14AB622C6}"/>
    <cellStyle name="Normal 27 3 2 6" xfId="2715" xr:uid="{849FE42C-CC6C-4CFD-B894-E86A06ADC5E8}"/>
    <cellStyle name="Normal 27 3 2 6 2" xfId="11430" xr:uid="{7252BC53-BB66-4CD3-A610-4657E4A3B976}"/>
    <cellStyle name="Normal 27 3 2 6 2 2" xfId="31798" xr:uid="{27D6BDB7-B25C-438D-BB5B-FF5447D4003A}"/>
    <cellStyle name="Normal 27 3 2 6 3" xfId="18217" xr:uid="{55A98991-B55E-40ED-B5AD-F5066C2A8B36}"/>
    <cellStyle name="Normal 27 3 2 6 3 2" xfId="38585" xr:uid="{525E92A6-83C0-4AED-B32C-0E734C0B5329}"/>
    <cellStyle name="Normal 27 3 2 6 4" xfId="25006" xr:uid="{F485F49A-2F45-4912-8028-FAF42E368E5F}"/>
    <cellStyle name="Normal 27 3 2 6 5" xfId="45374" xr:uid="{2F743310-F1C6-4EE2-AF61-7A741811B40B}"/>
    <cellStyle name="Normal 27 3 2 7" xfId="10593" xr:uid="{AC9864D4-105B-4EE3-B1D8-708DF5C5FF22}"/>
    <cellStyle name="Normal 27 3 2 7 2" xfId="30961" xr:uid="{2B6F793D-6DBB-489F-BC35-61C1EA5AB220}"/>
    <cellStyle name="Normal 27 3 2 8" xfId="17380" xr:uid="{460A9160-DE9C-44D7-9EF4-53BE749B232C}"/>
    <cellStyle name="Normal 27 3 2 8 2" xfId="37748" xr:uid="{96C40816-1DFB-4FA0-B79A-DB81DBE2D4A7}"/>
    <cellStyle name="Normal 27 3 2 9" xfId="24169" xr:uid="{68347F96-2DA8-4802-8006-1641596CE4CC}"/>
    <cellStyle name="Normal 27 3 2_Exec Drivers" xfId="8481" xr:uid="{5A385D7C-190E-4F7E-875E-F329999C6C9A}"/>
    <cellStyle name="Normal 27 3 3" xfId="3792" xr:uid="{B36EE349-45C2-4065-B4AC-844172389FD2}"/>
    <cellStyle name="Normal 27 3 3 2" xfId="6676" xr:uid="{24F57E63-808F-472E-85A9-361446AE6ECF}"/>
    <cellStyle name="Normal 27 3 3 2 2" xfId="15318" xr:uid="{BD438E88-7D06-47B3-B940-87CA0E5D868E}"/>
    <cellStyle name="Normal 27 3 3 2 2 2" xfId="35686" xr:uid="{4D3E7D7D-6E84-4362-AEA5-6235C6CE0478}"/>
    <cellStyle name="Normal 27 3 3 2 3" xfId="22105" xr:uid="{E9803364-F4D6-4B8F-A9BD-65DABEAE5736}"/>
    <cellStyle name="Normal 27 3 3 2 3 2" xfId="42473" xr:uid="{3D0A1463-A5D2-4DE5-8D16-2D315BC1BB13}"/>
    <cellStyle name="Normal 27 3 3 2 4" xfId="28894" xr:uid="{27A5F494-5EAA-4011-998C-0D4CED4F6C59}"/>
    <cellStyle name="Normal 27 3 3 2 5" xfId="49262" xr:uid="{CDB1E33E-A42E-4F64-BA12-20DA9E79D21F}"/>
    <cellStyle name="Normal 27 3 3 3" xfId="12470" xr:uid="{62DD5E22-82B7-4CED-B475-CD206FF5DF8D}"/>
    <cellStyle name="Normal 27 3 3 3 2" xfId="32838" xr:uid="{55D6DC47-8CE6-44C7-91F9-3EDDE089AF17}"/>
    <cellStyle name="Normal 27 3 3 4" xfId="19257" xr:uid="{11B2F25C-045D-495D-BA15-CDBE489CF387}"/>
    <cellStyle name="Normal 27 3 3 4 2" xfId="39625" xr:uid="{809EBDA5-0781-4D13-9FE9-442EE63CBC64}"/>
    <cellStyle name="Normal 27 3 3 5" xfId="26046" xr:uid="{21BA964C-D7F1-4566-B977-8EF9ABEBE3A7}"/>
    <cellStyle name="Normal 27 3 3 6" xfId="46414" xr:uid="{388917A7-ED13-410F-BFC9-990BA402EB26}"/>
    <cellStyle name="Normal 27 3 3_Exec Drivers" xfId="8405" xr:uid="{98BF64AE-0C8D-4160-96AB-CC740AC824B7}"/>
    <cellStyle name="Normal 27 3 4" xfId="4540" xr:uid="{980F8F47-2470-42DD-BE4C-DDF440DD05C5}"/>
    <cellStyle name="Normal 27 3 4 2" xfId="7388" xr:uid="{333E66C8-325D-4EA5-BC6F-A723A2B390D1}"/>
    <cellStyle name="Normal 27 3 4 2 2" xfId="16030" xr:uid="{4DC6518E-6831-4556-A2E3-1351FEB87028}"/>
    <cellStyle name="Normal 27 3 4 2 2 2" xfId="36398" xr:uid="{34BDC43A-02FD-491D-AC4E-C042729C10DA}"/>
    <cellStyle name="Normal 27 3 4 2 3" xfId="22817" xr:uid="{E35F547D-9EA8-4211-ADD4-A4F94C64693B}"/>
    <cellStyle name="Normal 27 3 4 2 3 2" xfId="43185" xr:uid="{898B1E99-B17E-4FD8-A87F-87415FC209B3}"/>
    <cellStyle name="Normal 27 3 4 2 4" xfId="29606" xr:uid="{714E818A-238C-4C68-B083-7A725649F64F}"/>
    <cellStyle name="Normal 27 3 4 2 5" xfId="49974" xr:uid="{A8BCFADB-5316-4FB6-A7F8-ACFB0DD066DB}"/>
    <cellStyle name="Normal 27 3 4 3" xfId="13182" xr:uid="{70AF6497-0EB0-4A1E-823A-D7AC1356E305}"/>
    <cellStyle name="Normal 27 3 4 3 2" xfId="33550" xr:uid="{06B1EDA3-D0DC-4D72-AE08-3C3D1C7F71B3}"/>
    <cellStyle name="Normal 27 3 4 4" xfId="19969" xr:uid="{8B0F89E2-3D48-4DCF-9DA5-2A7070F3EE06}"/>
    <cellStyle name="Normal 27 3 4 4 2" xfId="40337" xr:uid="{358D3BB6-2556-40DC-A822-54E05725A251}"/>
    <cellStyle name="Normal 27 3 4 5" xfId="26758" xr:uid="{1AE191E7-8E31-43FD-B9FC-AFC7B096E3AB}"/>
    <cellStyle name="Normal 27 3 4 6" xfId="47126" xr:uid="{8D91E0C5-297A-490F-B540-1D6E0AB9A70C}"/>
    <cellStyle name="Normal 27 3 5" xfId="3044" xr:uid="{5E10A68C-5331-461F-B18B-2DEC8DE13BAF}"/>
    <cellStyle name="Normal 27 3 5 2" xfId="5964" xr:uid="{0D1ECDFA-AB38-439D-BCD6-ED3DE33F1585}"/>
    <cellStyle name="Normal 27 3 5 2 2" xfId="14606" xr:uid="{AE3CA397-C087-4356-B93F-683C7F5933FA}"/>
    <cellStyle name="Normal 27 3 5 2 2 2" xfId="34974" xr:uid="{56ED9DA7-BD91-49F0-B076-BE085A8BC890}"/>
    <cellStyle name="Normal 27 3 5 2 3" xfId="21393" xr:uid="{3C6F5333-F159-46F2-A033-A30072902736}"/>
    <cellStyle name="Normal 27 3 5 2 3 2" xfId="41761" xr:uid="{117846FA-4A38-4EB2-AC06-8FD5B434175E}"/>
    <cellStyle name="Normal 27 3 5 2 4" xfId="28182" xr:uid="{7AF44C88-5608-44C5-B734-D877AADF7484}"/>
    <cellStyle name="Normal 27 3 5 2 5" xfId="48550" xr:uid="{CC37A461-C121-4C17-9558-6F99E7D507B1}"/>
    <cellStyle name="Normal 27 3 5 3" xfId="11758" xr:uid="{815F61C9-9912-46CA-B5F6-38FD47FF6DA8}"/>
    <cellStyle name="Normal 27 3 5 3 2" xfId="32126" xr:uid="{686F2AD8-DF01-4D94-B20E-4311F718EBAF}"/>
    <cellStyle name="Normal 27 3 5 4" xfId="18545" xr:uid="{761F6B81-A785-45F9-AFBC-BCFD700E2ACF}"/>
    <cellStyle name="Normal 27 3 5 4 2" xfId="38913" xr:uid="{18401FEC-E170-4012-9027-AB50627425F0}"/>
    <cellStyle name="Normal 27 3 5 5" xfId="25334" xr:uid="{5651FCB1-849E-491F-955B-8E3E40929D65}"/>
    <cellStyle name="Normal 27 3 5 6" xfId="45702" xr:uid="{D1A4104F-477A-4383-9F27-6D9AA92AB720}"/>
    <cellStyle name="Normal 27 3 6" xfId="5252" xr:uid="{B12381F1-FE03-4EB6-8A38-34324A1D58FD}"/>
    <cellStyle name="Normal 27 3 6 2" xfId="13894" xr:uid="{822FACD9-F0D2-4856-989A-70FC858A3AA4}"/>
    <cellStyle name="Normal 27 3 6 2 2" xfId="34262" xr:uid="{E9017C24-217A-422C-B681-0489780A86AE}"/>
    <cellStyle name="Normal 27 3 6 3" xfId="20681" xr:uid="{2503B603-45CD-47E1-BEF1-D8AFD7509BD2}"/>
    <cellStyle name="Normal 27 3 6 3 2" xfId="41049" xr:uid="{B3D01F86-E374-457F-9379-543F5EF458CA}"/>
    <cellStyle name="Normal 27 3 6 4" xfId="27470" xr:uid="{2DCCA7B0-3978-415C-A829-51746817C796}"/>
    <cellStyle name="Normal 27 3 6 5" xfId="47838" xr:uid="{5158BE03-04D6-4FEA-A355-3D5BAC0014CE}"/>
    <cellStyle name="Normal 27 3 7" xfId="2195" xr:uid="{95EB6CD1-934C-4ECF-AAF3-9A0015ECDCC7}"/>
    <cellStyle name="Normal 27 3 7 2" xfId="11046" xr:uid="{D58D26B2-13B8-48C9-99B1-B8E865ED6DFF}"/>
    <cellStyle name="Normal 27 3 7 2 2" xfId="31414" xr:uid="{9EF96810-3DA2-4B01-A914-E2D17D556695}"/>
    <cellStyle name="Normal 27 3 7 3" xfId="17833" xr:uid="{8A533086-194A-48AF-A50B-1D6D7F2089C7}"/>
    <cellStyle name="Normal 27 3 7 3 2" xfId="38201" xr:uid="{077062C3-82C7-4248-9742-1B99ACF3208D}"/>
    <cellStyle name="Normal 27 3 7 4" xfId="24622" xr:uid="{D6219093-EDA3-40FF-8148-5D1E9CC03020}"/>
    <cellStyle name="Normal 27 3 7 5" xfId="44990" xr:uid="{C284D1C5-53B7-4DC1-A4E2-935183FD3E06}"/>
    <cellStyle name="Normal 27 3 8" xfId="10010" xr:uid="{F55D541B-59CE-4DE4-9F26-D41B33AA20CD}"/>
    <cellStyle name="Normal 27 3 8 2" xfId="30378" xr:uid="{DCA5A5C3-9D90-4F57-82DD-59D501D7E428}"/>
    <cellStyle name="Normal 27 3 9" xfId="16798" xr:uid="{4F280246-3519-4F63-9A8B-54C501F98947}"/>
    <cellStyle name="Normal 27 3 9 2" xfId="37166" xr:uid="{BB737FA0-6F3D-42FF-964A-005F68535F75}"/>
    <cellStyle name="Normal 27 3_Exec Drivers" xfId="8929" xr:uid="{CE9D26F6-751C-4A17-AED8-41F04406D36D}"/>
    <cellStyle name="Normal 27 4" xfId="682" xr:uid="{46A69EAB-6483-4A9F-8581-D1769FF4CE32}"/>
    <cellStyle name="Normal 27 4 2" xfId="3960" xr:uid="{53D16CA2-946B-4A39-A22D-B64BD734EAF5}"/>
    <cellStyle name="Normal 27 4 2 2" xfId="6832" xr:uid="{D0040F75-A704-4734-B7D3-7B33067852EB}"/>
    <cellStyle name="Normal 27 4 2 2 2" xfId="15474" xr:uid="{95A892E4-C928-43E1-923A-E975353E6027}"/>
    <cellStyle name="Normal 27 4 2 2 2 2" xfId="35842" xr:uid="{40F5D90F-49FF-4F61-B6D0-1B4875211FE3}"/>
    <cellStyle name="Normal 27 4 2 2 3" xfId="22261" xr:uid="{6A3550A7-2A3B-49C1-AB8D-A3695EEC99A7}"/>
    <cellStyle name="Normal 27 4 2 2 3 2" xfId="42629" xr:uid="{07013A16-AD22-4F90-BDD9-B9EEF934243B}"/>
    <cellStyle name="Normal 27 4 2 2 4" xfId="29050" xr:uid="{5A684F23-86B7-4583-9B11-692B40F93036}"/>
    <cellStyle name="Normal 27 4 2 2 5" xfId="49418" xr:uid="{ADFBCDC4-777B-4001-9D1A-4F30B10058AA}"/>
    <cellStyle name="Normal 27 4 2 3" xfId="12626" xr:uid="{49167950-5139-4639-AE41-9B28E104FCD2}"/>
    <cellStyle name="Normal 27 4 2 3 2" xfId="32994" xr:uid="{6EDCBD07-7CBF-405E-B6D8-088D52A650B5}"/>
    <cellStyle name="Normal 27 4 2 4" xfId="19413" xr:uid="{F64D1DB0-CFFA-4CC6-BA29-78F812B6AC4F}"/>
    <cellStyle name="Normal 27 4 2 4 2" xfId="39781" xr:uid="{4A9A4FE7-A64B-462E-B7F7-D9EA40A9DF77}"/>
    <cellStyle name="Normal 27 4 2 5" xfId="26202" xr:uid="{01DC9815-C235-4D72-B7A9-32EA8213193B}"/>
    <cellStyle name="Normal 27 4 2 6" xfId="46570" xr:uid="{F708E856-1B47-4BDA-8D89-8784E71FCBE0}"/>
    <cellStyle name="Normal 27 4 3" xfId="4696" xr:uid="{802845D3-DD07-4223-87E4-0C06963306EE}"/>
    <cellStyle name="Normal 27 4 3 2" xfId="7544" xr:uid="{67D3951B-A6C8-4B20-AC8B-6A8A853388CC}"/>
    <cellStyle name="Normal 27 4 3 2 2" xfId="16186" xr:uid="{2A56AA5F-2831-43BD-8E19-24BA4ED59C1A}"/>
    <cellStyle name="Normal 27 4 3 2 2 2" xfId="36554" xr:uid="{64298633-368D-4FC9-B2B7-52D1E5BB9E82}"/>
    <cellStyle name="Normal 27 4 3 2 3" xfId="22973" xr:uid="{6AB1DDF5-DEC3-4CB2-A9D8-8C5917608B55}"/>
    <cellStyle name="Normal 27 4 3 2 3 2" xfId="43341" xr:uid="{C7013D58-6ADB-419C-BCFF-54873E73FC37}"/>
    <cellStyle name="Normal 27 4 3 2 4" xfId="29762" xr:uid="{CAA0E2D4-D8F4-44E2-BFE5-F149093BAB42}"/>
    <cellStyle name="Normal 27 4 3 2 5" xfId="50130" xr:uid="{9185371B-2364-4B0D-9B68-99F1C44B57FE}"/>
    <cellStyle name="Normal 27 4 3 3" xfId="13338" xr:uid="{3EC764C9-C99A-4484-B758-1E7C6A849402}"/>
    <cellStyle name="Normal 27 4 3 3 2" xfId="33706" xr:uid="{D6873BAA-4A18-4689-81D4-6F9F49C2FCFE}"/>
    <cellStyle name="Normal 27 4 3 4" xfId="20125" xr:uid="{A214866E-B2B3-41B1-8571-2FC4A70458EF}"/>
    <cellStyle name="Normal 27 4 3 4 2" xfId="40493" xr:uid="{CCEECB94-BF0F-44AA-8C18-023EB9035676}"/>
    <cellStyle name="Normal 27 4 3 5" xfId="26914" xr:uid="{29B00F27-B010-4502-AE62-BEFEB09399AB}"/>
    <cellStyle name="Normal 27 4 3 6" xfId="47282" xr:uid="{19EA656B-EA0D-489D-BB14-DEB4A9AACDA3}"/>
    <cellStyle name="Normal 27 4 4" xfId="3212" xr:uid="{E343A81D-F0D2-41DA-A351-E4066A013D39}"/>
    <cellStyle name="Normal 27 4 4 2" xfId="6120" xr:uid="{6026A4AA-F838-4918-B1A7-F0109D98E5CB}"/>
    <cellStyle name="Normal 27 4 4 2 2" xfId="14762" xr:uid="{0A094311-CFDA-4789-A2FB-F657CA821653}"/>
    <cellStyle name="Normal 27 4 4 2 2 2" xfId="35130" xr:uid="{8B9CE566-456F-45CC-9034-1E8F7617AB93}"/>
    <cellStyle name="Normal 27 4 4 2 3" xfId="21549" xr:uid="{C5B5EF05-5932-45B3-8775-ABAB777B8D4B}"/>
    <cellStyle name="Normal 27 4 4 2 3 2" xfId="41917" xr:uid="{225E583D-6C64-4A9E-8083-79BE72B45339}"/>
    <cellStyle name="Normal 27 4 4 2 4" xfId="28338" xr:uid="{4EC7E47C-B2C8-4BC3-90C5-4FD867158D65}"/>
    <cellStyle name="Normal 27 4 4 2 5" xfId="48706" xr:uid="{B69CA475-D82C-4C02-B38E-E12CC968FBB2}"/>
    <cellStyle name="Normal 27 4 4 3" xfId="11914" xr:uid="{4AA89ACD-3B62-4C55-8486-C7EE1C92A9E1}"/>
    <cellStyle name="Normal 27 4 4 3 2" xfId="32282" xr:uid="{C9A64894-6847-4F17-9D2C-D83A285BD7AF}"/>
    <cellStyle name="Normal 27 4 4 4" xfId="18701" xr:uid="{F01A09CB-4DE8-4DED-81A2-A65ACF0EB434}"/>
    <cellStyle name="Normal 27 4 4 4 2" xfId="39069" xr:uid="{DA9750D5-A0FC-4647-8E7A-F87D59FFE4FD}"/>
    <cellStyle name="Normal 27 4 4 5" xfId="25490" xr:uid="{7B2DBFD0-CD6B-4E7C-9368-8CCF4CCF5E8D}"/>
    <cellStyle name="Normal 27 4 4 6" xfId="45858" xr:uid="{57339BA2-B0AD-4579-874A-F239E542A98D}"/>
    <cellStyle name="Normal 27 4 5" xfId="5408" xr:uid="{F924391F-1311-44A3-8184-82C22252D703}"/>
    <cellStyle name="Normal 27 4 5 2" xfId="14050" xr:uid="{335E7255-0A54-4AB9-9585-1D9029B322F1}"/>
    <cellStyle name="Normal 27 4 5 2 2" xfId="34418" xr:uid="{51C62C82-20C4-41C6-BB54-60ADF43EA932}"/>
    <cellStyle name="Normal 27 4 5 3" xfId="20837" xr:uid="{B85CA57C-4669-441D-BB17-E41D8A7ACBAF}"/>
    <cellStyle name="Normal 27 4 5 3 2" xfId="41205" xr:uid="{4987BA5A-8462-4E9D-933B-F895E7B4BDCF}"/>
    <cellStyle name="Normal 27 4 5 4" xfId="27626" xr:uid="{7E1008D4-C226-4505-A1E0-93458FA549B9}"/>
    <cellStyle name="Normal 27 4 5 5" xfId="47994" xr:uid="{B0E2D9CB-2DDA-43C0-B04A-D8DBDD03D014}"/>
    <cellStyle name="Normal 27 4 6" xfId="7961" xr:uid="{3A8EF06E-C728-41EF-B9FD-8B703F1AB7E6}"/>
    <cellStyle name="Normal 27 4 7" xfId="2463" xr:uid="{302220A6-FBB8-4DE9-B30D-C4E91DFB5AFF}"/>
    <cellStyle name="Normal 27 4 7 2" xfId="11202" xr:uid="{BD33FF44-C3F1-475F-9F1A-33134B1AF530}"/>
    <cellStyle name="Normal 27 4 7 2 2" xfId="31570" xr:uid="{1082E148-99E9-4B06-B47F-A57E872BDC6F}"/>
    <cellStyle name="Normal 27 4 7 3" xfId="17989" xr:uid="{72252DC5-2F1B-49E6-9E80-50BCD040706B}"/>
    <cellStyle name="Normal 27 4 7 3 2" xfId="38357" xr:uid="{04249ABD-7721-4088-A81B-A44BE965CF0D}"/>
    <cellStyle name="Normal 27 4 7 4" xfId="24778" xr:uid="{AF3ABD51-E847-4AD0-A67D-C55D01017A0E}"/>
    <cellStyle name="Normal 27 4 7 5" xfId="45146" xr:uid="{BF42DA5E-7AE6-4A51-9918-005D74E77A4D}"/>
    <cellStyle name="Normal 27 4_Exec Drivers" xfId="9134" xr:uid="{2A2280B1-E799-429A-82CF-44D5CF16D5E9}"/>
    <cellStyle name="Normal 27 5" xfId="1542" xr:uid="{D35D1D4E-50C0-4801-9D00-49FD1C52E071}"/>
    <cellStyle name="Normal 27 5 2" xfId="6674" xr:uid="{AB6DCBF2-1418-4D86-94AE-D6B5B286DBEF}"/>
    <cellStyle name="Normal 27 5 2 2" xfId="15316" xr:uid="{9EE43369-9CAA-47AA-A6AE-C65D3EF3DA6F}"/>
    <cellStyle name="Normal 27 5 2 2 2" xfId="35684" xr:uid="{303F6219-523D-482F-B4DB-29BFEF722AE2}"/>
    <cellStyle name="Normal 27 5 2 3" xfId="22103" xr:uid="{5EA05B66-9CCC-4B32-9F35-2B6F06A592B8}"/>
    <cellStyle name="Normal 27 5 2 3 2" xfId="42471" xr:uid="{0CCC0CFB-339B-46E6-BD1E-BB54B2329B78}"/>
    <cellStyle name="Normal 27 5 2 4" xfId="28892" xr:uid="{084F30F0-4E76-451F-A7E2-8A37B825F5BB}"/>
    <cellStyle name="Normal 27 5 2 5" xfId="49260" xr:uid="{4DC33298-420A-4860-847D-A4F7DB7FF9D1}"/>
    <cellStyle name="Normal 27 5 3" xfId="3790" xr:uid="{0C48F3C6-9DD8-4BAB-AA46-543DD2929A0D}"/>
    <cellStyle name="Normal 27 5 3 2" xfId="12468" xr:uid="{B1769F23-99A4-4391-B24D-EBD0BC214FA9}"/>
    <cellStyle name="Normal 27 5 3 2 2" xfId="32836" xr:uid="{7463C9A2-38C0-4FB6-AD28-DC22190D12C8}"/>
    <cellStyle name="Normal 27 5 3 3" xfId="19255" xr:uid="{980F8C96-4152-4381-BE51-CF56135DA8C6}"/>
    <cellStyle name="Normal 27 5 3 3 2" xfId="39623" xr:uid="{7B2B1636-ECC3-4A6C-BC96-405699AC137D}"/>
    <cellStyle name="Normal 27 5 3 4" xfId="26044" xr:uid="{0F66EAA7-87AA-4455-8B50-DA58E8DFACF1}"/>
    <cellStyle name="Normal 27 5 3 5" xfId="46412" xr:uid="{CF021EEE-06B1-42D6-B666-3BC877491E71}"/>
    <cellStyle name="Normal 27 5 4" xfId="10458" xr:uid="{56869C51-E959-4A36-A6F4-155E560D48CD}"/>
    <cellStyle name="Normal 27 5 4 2" xfId="30826" xr:uid="{F140FC09-E6FB-466C-9DAE-318E0E7995CD}"/>
    <cellStyle name="Normal 27 5 5" xfId="17245" xr:uid="{85051801-9CA0-4757-A589-11CDAA423502}"/>
    <cellStyle name="Normal 27 5 5 2" xfId="37613" xr:uid="{CA260F4F-46ED-483F-9B41-56D015F9E556}"/>
    <cellStyle name="Normal 27 5 6" xfId="24034" xr:uid="{9D094917-B088-47E5-BC9B-F16ACF78A382}"/>
    <cellStyle name="Normal 27 5 7" xfId="44402" xr:uid="{B72936AA-36BA-4A8B-86AD-D2381B22CEBB}"/>
    <cellStyle name="Normal 27 5_Exec Drivers" xfId="8494" xr:uid="{6124941A-E975-427F-9A9B-16FADD4EBC56}"/>
    <cellStyle name="Normal 27 6" xfId="4538" xr:uid="{8F958D7C-CE3F-43F9-93E3-1C3911E2BFA6}"/>
    <cellStyle name="Normal 27 6 2" xfId="7386" xr:uid="{0BCBAF38-59C9-4630-91EA-F4BCAF39AB99}"/>
    <cellStyle name="Normal 27 6 2 2" xfId="16028" xr:uid="{B4CAB938-B30D-4AA3-91F2-8C9ACCD3D898}"/>
    <cellStyle name="Normal 27 6 2 2 2" xfId="36396" xr:uid="{522AF9CA-AD1A-4131-8146-1718750BF798}"/>
    <cellStyle name="Normal 27 6 2 3" xfId="22815" xr:uid="{298F23E2-07D2-4FDD-A98B-BE8C6EB6F3EE}"/>
    <cellStyle name="Normal 27 6 2 3 2" xfId="43183" xr:uid="{430B1E92-284F-4A76-AF3F-E5CAABC94DBE}"/>
    <cellStyle name="Normal 27 6 2 4" xfId="29604" xr:uid="{424DDAA6-422D-4F3A-AE53-462FF0610091}"/>
    <cellStyle name="Normal 27 6 2 5" xfId="49972" xr:uid="{B990E601-5471-428F-9652-53253E5AE55B}"/>
    <cellStyle name="Normal 27 6 3" xfId="13180" xr:uid="{47DE31A5-2712-4AF3-A3BC-6FC681F91986}"/>
    <cellStyle name="Normal 27 6 3 2" xfId="33548" xr:uid="{F0451FF1-62A0-4D48-A30F-E0CE78429736}"/>
    <cellStyle name="Normal 27 6 4" xfId="19967" xr:uid="{5FE81C10-5A6E-49CB-ADAE-2024AFB25C87}"/>
    <cellStyle name="Normal 27 6 4 2" xfId="40335" xr:uid="{CBE49BC6-BE07-48F0-9AEA-57EFDF98B964}"/>
    <cellStyle name="Normal 27 6 5" xfId="26756" xr:uid="{286B3D2F-3A12-4DC6-8929-9CE0A3A754DF}"/>
    <cellStyle name="Normal 27 6 6" xfId="47124" xr:uid="{85C669B9-7A90-4393-935C-5B1CBEB06CD1}"/>
    <cellStyle name="Normal 27 6_Exec Drivers" xfId="9364" xr:uid="{9869CFAD-174C-4A7E-96F6-631785B80913}"/>
    <cellStyle name="Normal 27 7" xfId="3042" xr:uid="{67523D0F-6AC6-4CCE-BDBA-D67FBF0ED790}"/>
    <cellStyle name="Normal 27 7 2" xfId="5962" xr:uid="{D195FE74-3C44-49E6-89AE-3038CA53DD8C}"/>
    <cellStyle name="Normal 27 7 2 2" xfId="14604" xr:uid="{26562F75-674B-42BB-876B-CC1532D20A32}"/>
    <cellStyle name="Normal 27 7 2 2 2" xfId="34972" xr:uid="{E025CC8B-1173-4AC9-8378-C22C1931F20B}"/>
    <cellStyle name="Normal 27 7 2 3" xfId="21391" xr:uid="{FACB79BF-FD89-4821-B0B0-F0849DA92FD2}"/>
    <cellStyle name="Normal 27 7 2 3 2" xfId="41759" xr:uid="{C6C6E77C-57B2-4F7C-A10F-BD26FF2B6173}"/>
    <cellStyle name="Normal 27 7 2 4" xfId="28180" xr:uid="{0AE6806C-FD67-493C-A028-F34AFD897512}"/>
    <cellStyle name="Normal 27 7 2 5" xfId="48548" xr:uid="{7B6BA3D1-AE1F-4B70-9BD4-31DC637EFEA0}"/>
    <cellStyle name="Normal 27 7 3" xfId="11756" xr:uid="{B63AA7A7-8F6E-42D3-988B-BEB787E058AF}"/>
    <cellStyle name="Normal 27 7 3 2" xfId="32124" xr:uid="{C8E8A74D-3963-4C4D-9888-09525D9A7676}"/>
    <cellStyle name="Normal 27 7 4" xfId="18543" xr:uid="{EF6211BC-0908-49C3-B2E6-55694C173171}"/>
    <cellStyle name="Normal 27 7 4 2" xfId="38911" xr:uid="{BB555FD0-A5BA-449C-B0C3-A74BDB6EDE94}"/>
    <cellStyle name="Normal 27 7 5" xfId="25332" xr:uid="{A3280F8C-22F7-49B7-B9DE-67648840F86D}"/>
    <cellStyle name="Normal 27 7 6" xfId="45700" xr:uid="{13FE08D2-305B-4CB8-834F-5583E44CD661}"/>
    <cellStyle name="Normal 27 8" xfId="5250" xr:uid="{44BE4236-E67E-498E-9CC9-55236A2578FC}"/>
    <cellStyle name="Normal 27 8 2" xfId="13892" xr:uid="{C06DFCE5-23FF-4706-AAD5-40880F99EB63}"/>
    <cellStyle name="Normal 27 8 2 2" xfId="34260" xr:uid="{E0377D54-EF07-467E-921D-F17F4AF5B6D2}"/>
    <cellStyle name="Normal 27 8 3" xfId="20679" xr:uid="{19C428B6-43E8-4491-AE97-305A95D8EF8D}"/>
    <cellStyle name="Normal 27 8 3 2" xfId="41047" xr:uid="{43C1AF7D-70D0-4774-A91E-862202D99473}"/>
    <cellStyle name="Normal 27 8 4" xfId="27468" xr:uid="{A4498ED1-043B-4D75-84A0-5A11A6F5A465}"/>
    <cellStyle name="Normal 27 8 5" xfId="47836" xr:uid="{7698124E-2183-4C90-B77F-6093EBF8C19C}"/>
    <cellStyle name="Normal 27 9" xfId="2193" xr:uid="{A8817A49-1329-476C-AFA3-978A390BDBA4}"/>
    <cellStyle name="Normal 27 9 2" xfId="11044" xr:uid="{E2BB953D-9B8A-4A6E-87C2-11534DA10F61}"/>
    <cellStyle name="Normal 27 9 2 2" xfId="31412" xr:uid="{E642D51D-B90B-4168-B6D6-8A697CA3D8BA}"/>
    <cellStyle name="Normal 27 9 3" xfId="17831" xr:uid="{90ACAD8D-03CA-4CAB-A6FF-1433D3040EDF}"/>
    <cellStyle name="Normal 27 9 3 2" xfId="38199" xr:uid="{E3959031-17B5-4478-BC88-43B4D2DC0A3E}"/>
    <cellStyle name="Normal 27 9 4" xfId="24620" xr:uid="{FC2F7102-FC5B-450B-B300-C26AE9E19113}"/>
    <cellStyle name="Normal 27 9 5" xfId="44988" xr:uid="{C1D8D838-2E41-4A72-90F3-02407451B9A1}"/>
    <cellStyle name="Normal 27_Exec Drivers" xfId="8490" xr:uid="{83ED1010-E8A3-4672-B041-DAB2C30DDCC6}"/>
    <cellStyle name="Normal 28" xfId="323" xr:uid="{67EE64E0-9F91-41F7-B6CB-967DAA75DC36}"/>
    <cellStyle name="Normal 28 10" xfId="9881" xr:uid="{C06E84FE-4EEA-4497-AE18-6950B92DEF24}"/>
    <cellStyle name="Normal 28 10 2" xfId="30249" xr:uid="{2A45CDA4-05A7-483B-B1D0-E821F8B93184}"/>
    <cellStyle name="Normal 28 11" xfId="16669" xr:uid="{59DF3658-D76F-4B19-925C-8084BF1DE6EF}"/>
    <cellStyle name="Normal 28 11 2" xfId="37037" xr:uid="{61A73F1A-2A27-470B-89F9-77C115F8010A}"/>
    <cellStyle name="Normal 28 12" xfId="23458" xr:uid="{54E4EE0B-15E3-4DDE-B4A6-3620441570AE}"/>
    <cellStyle name="Normal 28 13" xfId="43826" xr:uid="{78FCB508-7FB0-4A3F-AFCF-677EF3C5039C}"/>
    <cellStyle name="Normal 28 2" xfId="528" xr:uid="{8ECAA7BD-0A02-459D-820A-D9F621F071C9}"/>
    <cellStyle name="Normal 28 2 10" xfId="23577" xr:uid="{2EE698D7-6392-4C91-96FC-61FB9C8D7D99}"/>
    <cellStyle name="Normal 28 2 11" xfId="43945" xr:uid="{C8C0DA91-9662-41C8-B155-B7E3FCBAB4DF}"/>
    <cellStyle name="Normal 28 2 2" xfId="1667" xr:uid="{B4E458C1-9E86-4703-966D-FBC3AE510233}"/>
    <cellStyle name="Normal 28 2 2 10" xfId="44527" xr:uid="{A12E474B-06E6-49DB-932D-EEB7BB948141}"/>
    <cellStyle name="Normal 28 2 2 2" xfId="4202" xr:uid="{9CD3ECC8-94A3-4654-AC7C-10639776DBC5}"/>
    <cellStyle name="Normal 28 2 2 2 2" xfId="7050" xr:uid="{5CE51508-47C0-44A7-99DF-ADFA2F6084F5}"/>
    <cellStyle name="Normal 28 2 2 2 2 2" xfId="15692" xr:uid="{738170BF-7BFF-4700-BEAF-E74E417A1409}"/>
    <cellStyle name="Normal 28 2 2 2 2 2 2" xfId="36060" xr:uid="{08348A38-D58D-4C30-84EC-CD524BD58DC8}"/>
    <cellStyle name="Normal 28 2 2 2 2 3" xfId="22479" xr:uid="{9F299219-68FF-40FF-817B-1B0B20982D84}"/>
    <cellStyle name="Normal 28 2 2 2 2 3 2" xfId="42847" xr:uid="{CD8E9313-5398-484F-8772-B9812D4A1B71}"/>
    <cellStyle name="Normal 28 2 2 2 2 4" xfId="29268" xr:uid="{F79A3E48-6A2E-4353-9CA1-E5C3214B8BCC}"/>
    <cellStyle name="Normal 28 2 2 2 2 5" xfId="49636" xr:uid="{5BA2FD20-5DA0-49FC-8907-A60594DE936E}"/>
    <cellStyle name="Normal 28 2 2 2 3" xfId="12844" xr:uid="{223F2B3C-33EB-42D1-A158-B655D2AD9B4D}"/>
    <cellStyle name="Normal 28 2 2 2 3 2" xfId="33212" xr:uid="{01C49737-FAC6-4D90-AFC9-356DC16CB379}"/>
    <cellStyle name="Normal 28 2 2 2 4" xfId="19631" xr:uid="{3FA28523-695E-4C54-B6F5-E23BCF902E1B}"/>
    <cellStyle name="Normal 28 2 2 2 4 2" xfId="39999" xr:uid="{334DE7C5-F9D0-417F-A385-8CDE3AC388A4}"/>
    <cellStyle name="Normal 28 2 2 2 5" xfId="26420" xr:uid="{92DE3A8A-BA76-419B-92B6-F45F44888908}"/>
    <cellStyle name="Normal 28 2 2 2 6" xfId="46788" xr:uid="{2865D8D3-769F-4A9A-BBBB-531EE94A8A85}"/>
    <cellStyle name="Normal 28 2 2 2_Exec Drivers" xfId="9050" xr:uid="{838C4236-42DA-4B15-9554-1E85B149AB10}"/>
    <cellStyle name="Normal 28 2 2 3" xfId="4914" xr:uid="{6634EB4F-6494-4BBD-AA27-08EF2D97D42D}"/>
    <cellStyle name="Normal 28 2 2 3 2" xfId="7762" xr:uid="{20531F8D-57FD-4BF5-AE47-786F985872BA}"/>
    <cellStyle name="Normal 28 2 2 3 2 2" xfId="16404" xr:uid="{E24122D0-0E6C-4D62-A126-02729439E298}"/>
    <cellStyle name="Normal 28 2 2 3 2 2 2" xfId="36772" xr:uid="{EFB61E20-B0F8-4559-9460-978F39B4CA41}"/>
    <cellStyle name="Normal 28 2 2 3 2 3" xfId="23191" xr:uid="{5165A772-E8C5-4938-B8C3-EE79F8EB5A72}"/>
    <cellStyle name="Normal 28 2 2 3 2 3 2" xfId="43559" xr:uid="{9BC83978-AA55-4F2F-A5B9-F213DAC3FD81}"/>
    <cellStyle name="Normal 28 2 2 3 2 4" xfId="29980" xr:uid="{062FC4B8-82F3-4A3C-B988-F64F3B6CADB3}"/>
    <cellStyle name="Normal 28 2 2 3 2 5" xfId="50348" xr:uid="{BE5233C7-38BD-49E5-A0A8-1DABDB8A6AFC}"/>
    <cellStyle name="Normal 28 2 2 3 3" xfId="13556" xr:uid="{0BAFF03E-8B53-4D30-A5E4-D6843378D760}"/>
    <cellStyle name="Normal 28 2 2 3 3 2" xfId="33924" xr:uid="{438A13BF-62AD-4280-9FEE-A942D134C4B4}"/>
    <cellStyle name="Normal 28 2 2 3 4" xfId="20343" xr:uid="{27B3EF52-9FE0-4B7F-9505-F4E437B24CDE}"/>
    <cellStyle name="Normal 28 2 2 3 4 2" xfId="40711" xr:uid="{BA5CA141-BFDC-4FAF-8776-1C93981F3A1E}"/>
    <cellStyle name="Normal 28 2 2 3 5" xfId="27132" xr:uid="{E6BAE6EA-CB8B-4AD7-907D-0EDC4C55AAB9}"/>
    <cellStyle name="Normal 28 2 2 3 6" xfId="47500" xr:uid="{5B32489C-F640-49B0-B061-90C7ECC59A6D}"/>
    <cellStyle name="Normal 28 2 2 4" xfId="3454" xr:uid="{4D5DB2A7-E1FC-47E5-9A84-79FC53E10CCB}"/>
    <cellStyle name="Normal 28 2 2 4 2" xfId="6338" xr:uid="{11EF728A-0100-4554-88DF-6D772BC82716}"/>
    <cellStyle name="Normal 28 2 2 4 2 2" xfId="14980" xr:uid="{B53E02A0-F54F-4D0E-898B-5203481E8D91}"/>
    <cellStyle name="Normal 28 2 2 4 2 2 2" xfId="35348" xr:uid="{CFE07045-5C89-4050-B0B5-F9F31C70A367}"/>
    <cellStyle name="Normal 28 2 2 4 2 3" xfId="21767" xr:uid="{34F3D232-8DA1-41F1-A425-9C0015CDF2BE}"/>
    <cellStyle name="Normal 28 2 2 4 2 3 2" xfId="42135" xr:uid="{70D1387F-DA8D-4B05-A0D1-F4CE8973096E}"/>
    <cellStyle name="Normal 28 2 2 4 2 4" xfId="28556" xr:uid="{6E708D71-1F9C-4703-9A7D-EB7C63639A30}"/>
    <cellStyle name="Normal 28 2 2 4 2 5" xfId="48924" xr:uid="{4FE71A2E-7D1E-4450-BA66-F75AAEAFA1B4}"/>
    <cellStyle name="Normal 28 2 2 4 3" xfId="12132" xr:uid="{BB7139BC-EF07-4776-8A47-156D5AA875E2}"/>
    <cellStyle name="Normal 28 2 2 4 3 2" xfId="32500" xr:uid="{EBE11D6C-D251-435B-89CF-5F848C54A350}"/>
    <cellStyle name="Normal 28 2 2 4 4" xfId="18919" xr:uid="{0AC3288B-28AD-4F60-9F37-C04C2CCF8C0C}"/>
    <cellStyle name="Normal 28 2 2 4 4 2" xfId="39287" xr:uid="{0EF74DEE-6758-4657-9650-53058B5CC96F}"/>
    <cellStyle name="Normal 28 2 2 4 5" xfId="25708" xr:uid="{33D31136-6603-424D-9B7B-263B059F8CBB}"/>
    <cellStyle name="Normal 28 2 2 4 6" xfId="46076" xr:uid="{424D5311-7B65-4908-A071-716E555DF909}"/>
    <cellStyle name="Normal 28 2 2 5" xfId="5626" xr:uid="{A74BD188-42CB-4065-B283-490E7AB56478}"/>
    <cellStyle name="Normal 28 2 2 5 2" xfId="14268" xr:uid="{4FFB14FC-2C8F-4691-BD85-54CD48E0ABC1}"/>
    <cellStyle name="Normal 28 2 2 5 2 2" xfId="34636" xr:uid="{E49BA037-6C82-45C9-8E1A-678AA1129D0D}"/>
    <cellStyle name="Normal 28 2 2 5 3" xfId="21055" xr:uid="{B25CBFF4-AFEF-4C9D-B571-23BD128EF233}"/>
    <cellStyle name="Normal 28 2 2 5 3 2" xfId="41423" xr:uid="{8F66612A-311D-4F03-B54A-34C7AEA015ED}"/>
    <cellStyle name="Normal 28 2 2 5 4" xfId="27844" xr:uid="{86AD42EE-9456-41D9-ADB3-9E8BD906C059}"/>
    <cellStyle name="Normal 28 2 2 5 5" xfId="48212" xr:uid="{F2AF6EC7-30CB-4066-B2D5-C75D181D8A9E}"/>
    <cellStyle name="Normal 28 2 2 6" xfId="2705" xr:uid="{3B4C12B1-F822-432E-BEC3-531FC04C9E79}"/>
    <cellStyle name="Normal 28 2 2 6 2" xfId="11420" xr:uid="{755566DD-B8C7-43EF-9492-4CE65B53BA4D}"/>
    <cellStyle name="Normal 28 2 2 6 2 2" xfId="31788" xr:uid="{9C0C28BE-7C2C-4E10-A67D-4FF39F3A3F9B}"/>
    <cellStyle name="Normal 28 2 2 6 3" xfId="18207" xr:uid="{2A943CB1-C940-485B-B3DD-CFE6CA94A814}"/>
    <cellStyle name="Normal 28 2 2 6 3 2" xfId="38575" xr:uid="{589A98C3-9301-412A-8A13-F917E7A8EFDA}"/>
    <cellStyle name="Normal 28 2 2 6 4" xfId="24996" xr:uid="{05EB0821-378D-41AD-834B-80E5AF30469B}"/>
    <cellStyle name="Normal 28 2 2 6 5" xfId="45364" xr:uid="{2F177033-4667-4FC3-B4D3-4E3683DF4D0F}"/>
    <cellStyle name="Normal 28 2 2 7" xfId="10583" xr:uid="{4C414E45-D59A-4890-8B99-A07601B28071}"/>
    <cellStyle name="Normal 28 2 2 7 2" xfId="30951" xr:uid="{30E3E520-3C04-4FEB-9078-E8A2DAB09232}"/>
    <cellStyle name="Normal 28 2 2 8" xfId="17370" xr:uid="{67BFAA55-C79E-4E9A-A492-53CE8B9313C6}"/>
    <cellStyle name="Normal 28 2 2 8 2" xfId="37738" xr:uid="{FB191827-544A-4F64-826A-9A73E1EB8CEB}"/>
    <cellStyle name="Normal 28 2 2 9" xfId="24159" xr:uid="{DB456966-2D48-4543-AA5C-2FA07D9348CC}"/>
    <cellStyle name="Normal 28 2 2_Exec Drivers" xfId="8628" xr:uid="{91E934D9-5A54-458B-9F77-7AC2E70C0129}"/>
    <cellStyle name="Normal 28 2 3" xfId="3794" xr:uid="{F93C9E77-AD29-485C-AE82-2075A66E7E36}"/>
    <cellStyle name="Normal 28 2 3 2" xfId="6678" xr:uid="{BCBAF347-D858-456B-B83F-12CE11029881}"/>
    <cellStyle name="Normal 28 2 3 2 2" xfId="15320" xr:uid="{DCBE82D8-D489-45FF-AAB5-7CED79AC13B0}"/>
    <cellStyle name="Normal 28 2 3 2 2 2" xfId="35688" xr:uid="{657974E6-1216-469F-9E48-ADFB324515CE}"/>
    <cellStyle name="Normal 28 2 3 2 3" xfId="22107" xr:uid="{C43A4380-0972-4C20-9EFB-4D1EB07009E0}"/>
    <cellStyle name="Normal 28 2 3 2 3 2" xfId="42475" xr:uid="{201576F3-1A07-4351-84F2-F3170A989A56}"/>
    <cellStyle name="Normal 28 2 3 2 4" xfId="28896" xr:uid="{FFC5C07B-5E9C-4B3C-A4FC-8667DF24F819}"/>
    <cellStyle name="Normal 28 2 3 2 5" xfId="49264" xr:uid="{28E6DB62-A259-4A09-8B1D-7B371A7EC065}"/>
    <cellStyle name="Normal 28 2 3 3" xfId="12472" xr:uid="{4A4B7BE5-63C1-4C99-B620-715D4DDBD02B}"/>
    <cellStyle name="Normal 28 2 3 3 2" xfId="32840" xr:uid="{B3B06C06-BE4E-43EC-8C57-FA0A9EA59410}"/>
    <cellStyle name="Normal 28 2 3 4" xfId="19259" xr:uid="{4CD9D037-6417-4D1A-A89D-8F0CA7677228}"/>
    <cellStyle name="Normal 28 2 3 4 2" xfId="39627" xr:uid="{65B5942A-D2B1-4475-9292-CB7DA912FB25}"/>
    <cellStyle name="Normal 28 2 3 5" xfId="26048" xr:uid="{FEBF5401-BD95-4858-9918-ED0CD62FB32E}"/>
    <cellStyle name="Normal 28 2 3 6" xfId="46416" xr:uid="{FBD36DF9-3E85-4AB5-B1C1-24CC3CC2CADC}"/>
    <cellStyle name="Normal 28 2 3_Exec Drivers" xfId="8765" xr:uid="{06EDCF96-0111-44AB-A8CB-A20905916522}"/>
    <cellStyle name="Normal 28 2 4" xfId="4542" xr:uid="{CEAB41EB-9448-40AB-AD25-7A550E5092C6}"/>
    <cellStyle name="Normal 28 2 4 2" xfId="7390" xr:uid="{3D7C3C3C-02DB-4F15-B5D1-C74F1B26B544}"/>
    <cellStyle name="Normal 28 2 4 2 2" xfId="16032" xr:uid="{CF1DB46E-02C0-48A2-A9CD-8EFB42D1C236}"/>
    <cellStyle name="Normal 28 2 4 2 2 2" xfId="36400" xr:uid="{3EC381A9-3596-4393-87CF-E90AFD971257}"/>
    <cellStyle name="Normal 28 2 4 2 3" xfId="22819" xr:uid="{F0B2B31B-9F40-44B7-8DDC-A7122A72ECC2}"/>
    <cellStyle name="Normal 28 2 4 2 3 2" xfId="43187" xr:uid="{AE41E486-1A47-4BEA-8FC0-9D27C8D39554}"/>
    <cellStyle name="Normal 28 2 4 2 4" xfId="29608" xr:uid="{4C857C25-1356-4C43-96B1-3223365A5E76}"/>
    <cellStyle name="Normal 28 2 4 2 5" xfId="49976" xr:uid="{A40C2903-E157-42E7-A838-21713EBED0C1}"/>
    <cellStyle name="Normal 28 2 4 3" xfId="13184" xr:uid="{F78E56F7-13DC-46EB-AD8B-68C0334E4FA9}"/>
    <cellStyle name="Normal 28 2 4 3 2" xfId="33552" xr:uid="{C26EBADB-E5A4-4D9B-9FDF-ACE9CF55F6B7}"/>
    <cellStyle name="Normal 28 2 4 4" xfId="19971" xr:uid="{9BCAA4DA-CD3B-4325-97DB-E78C3CFCC143}"/>
    <cellStyle name="Normal 28 2 4 4 2" xfId="40339" xr:uid="{B969AD08-E074-40B3-A29F-348613141870}"/>
    <cellStyle name="Normal 28 2 4 5" xfId="26760" xr:uid="{A4BB4C9C-6D3C-437F-A30D-BA29F2C15BCF}"/>
    <cellStyle name="Normal 28 2 4 6" xfId="47128" xr:uid="{F4AC64DC-9F8C-4F4E-B934-2784A143F13A}"/>
    <cellStyle name="Normal 28 2 5" xfId="3046" xr:uid="{C65B1157-EAA4-4DBC-9EDE-C2F93616E3B8}"/>
    <cellStyle name="Normal 28 2 5 2" xfId="5966" xr:uid="{46943551-6345-41DB-B9B5-910D59138810}"/>
    <cellStyle name="Normal 28 2 5 2 2" xfId="14608" xr:uid="{F02CE9A6-20D4-415C-8E9F-7E3264401A6C}"/>
    <cellStyle name="Normal 28 2 5 2 2 2" xfId="34976" xr:uid="{1AED083E-E34E-49C6-B674-BC827E317523}"/>
    <cellStyle name="Normal 28 2 5 2 3" xfId="21395" xr:uid="{6910E3A5-19D6-4417-A7A0-687A73B0BAA4}"/>
    <cellStyle name="Normal 28 2 5 2 3 2" xfId="41763" xr:uid="{721B3AA9-F25E-4E5D-A1BC-692BD45FC8AE}"/>
    <cellStyle name="Normal 28 2 5 2 4" xfId="28184" xr:uid="{BF7A26A2-638E-4D6B-91B9-3BF0F3311135}"/>
    <cellStyle name="Normal 28 2 5 2 5" xfId="48552" xr:uid="{2519E810-53EF-4F51-9D6F-058D8FA87DC7}"/>
    <cellStyle name="Normal 28 2 5 3" xfId="11760" xr:uid="{8625F3AC-3B71-42C8-AC32-A0506B586BA8}"/>
    <cellStyle name="Normal 28 2 5 3 2" xfId="32128" xr:uid="{928BE12C-59B8-4519-8BC6-E1575C047955}"/>
    <cellStyle name="Normal 28 2 5 4" xfId="18547" xr:uid="{BEAC0E02-E0B4-441D-B85C-9FF1497C680D}"/>
    <cellStyle name="Normal 28 2 5 4 2" xfId="38915" xr:uid="{9BA21113-072D-4D36-BAB9-6663A690CF4C}"/>
    <cellStyle name="Normal 28 2 5 5" xfId="25336" xr:uid="{1FF9BBF4-8EA4-463A-9969-8CD060E41973}"/>
    <cellStyle name="Normal 28 2 5 6" xfId="45704" xr:uid="{E5232D19-71F4-4478-8397-233499A93652}"/>
    <cellStyle name="Normal 28 2 6" xfId="5254" xr:uid="{9EBF427D-E491-4FBB-823C-895E53D5B241}"/>
    <cellStyle name="Normal 28 2 6 2" xfId="13896" xr:uid="{275D3E0D-2A29-4C6D-88BE-FED47AFF5FE8}"/>
    <cellStyle name="Normal 28 2 6 2 2" xfId="34264" xr:uid="{3E9726CC-D4C8-4091-9C49-111133975B89}"/>
    <cellStyle name="Normal 28 2 6 3" xfId="20683" xr:uid="{5578712C-ABBD-45DF-AED2-3A12C84830E8}"/>
    <cellStyle name="Normal 28 2 6 3 2" xfId="41051" xr:uid="{EC7A1D42-209D-499F-A7C6-261808C25289}"/>
    <cellStyle name="Normal 28 2 6 4" xfId="27472" xr:uid="{8029E533-07F8-4A4B-90B3-C1781AB03B63}"/>
    <cellStyle name="Normal 28 2 6 5" xfId="47840" xr:uid="{0EE25BF4-F297-49F4-94FD-5FB1ECB0455D}"/>
    <cellStyle name="Normal 28 2 7" xfId="2197" xr:uid="{0328892E-0B2C-4EF9-83E4-07CB636C64AA}"/>
    <cellStyle name="Normal 28 2 7 2" xfId="11048" xr:uid="{D65F2A8A-6A8E-4072-9456-0F22561F1DBD}"/>
    <cellStyle name="Normal 28 2 7 2 2" xfId="31416" xr:uid="{A1BACA7D-E632-4556-B8D1-4364E8EE4655}"/>
    <cellStyle name="Normal 28 2 7 3" xfId="17835" xr:uid="{FE3070B7-4003-4A33-B644-B0EDFE97D3F3}"/>
    <cellStyle name="Normal 28 2 7 3 2" xfId="38203" xr:uid="{2A4834BC-0D9B-4B4E-8B4B-3F351640B6FB}"/>
    <cellStyle name="Normal 28 2 7 4" xfId="24624" xr:uid="{59FF41B9-C63A-4C82-89E7-7E6A96F3B444}"/>
    <cellStyle name="Normal 28 2 7 5" xfId="44992" xr:uid="{C717292C-401C-4F1B-85FD-F69462F1FEB4}"/>
    <cellStyle name="Normal 28 2 8" xfId="10000" xr:uid="{37326193-3673-4A9A-91B6-3F3E4ABD88EB}"/>
    <cellStyle name="Normal 28 2 8 2" xfId="30368" xr:uid="{611AD4C9-B27E-44F2-AE05-63A91CF2BB02}"/>
    <cellStyle name="Normal 28 2 9" xfId="16788" xr:uid="{6BEE696C-3F21-4A45-9FE1-BE1AD00BA80A}"/>
    <cellStyle name="Normal 28 2 9 2" xfId="37156" xr:uid="{DCC02183-D832-4480-A47D-84C254AC6BDC}"/>
    <cellStyle name="Normal 28 2_Exec Drivers" xfId="8414" xr:uid="{9E7987F7-6D3E-4FB4-810D-DD43383ABFE5}"/>
    <cellStyle name="Normal 28 3" xfId="514" xr:uid="{22871477-E448-4031-966B-C52B516BDDE1}"/>
    <cellStyle name="Normal 28 3 10" xfId="23563" xr:uid="{D471C1BD-22E3-42F7-8F29-9D6379CDB8AB}"/>
    <cellStyle name="Normal 28 3 11" xfId="43931" xr:uid="{266D1481-1961-4E31-A3B0-9C6E22182484}"/>
    <cellStyle name="Normal 28 3 2" xfId="1653" xr:uid="{16A62C2D-C1F1-439D-B28F-2B9B82FCBDE8}"/>
    <cellStyle name="Normal 28 3 2 10" xfId="44513" xr:uid="{629645CA-232C-4D4A-A308-A952A2BBC1E4}"/>
    <cellStyle name="Normal 28 3 2 2" xfId="4188" xr:uid="{F2FE7CB5-645E-44BF-8C3C-EABDC762A0DF}"/>
    <cellStyle name="Normal 28 3 2 2 2" xfId="7036" xr:uid="{0A5C301F-3BF1-435B-BAAD-1A8D58A1A30B}"/>
    <cellStyle name="Normal 28 3 2 2 2 2" xfId="15678" xr:uid="{B79E7996-6CF7-49CE-B52D-4C7492CD8277}"/>
    <cellStyle name="Normal 28 3 2 2 2 2 2" xfId="36046" xr:uid="{30CD316D-5F48-4940-9665-0AE79CB811DE}"/>
    <cellStyle name="Normal 28 3 2 2 2 3" xfId="22465" xr:uid="{7E9CD295-C872-4653-94FD-22C59613307A}"/>
    <cellStyle name="Normal 28 3 2 2 2 3 2" xfId="42833" xr:uid="{6E237E18-CB60-4BA7-8056-578E79736D42}"/>
    <cellStyle name="Normal 28 3 2 2 2 4" xfId="29254" xr:uid="{9FC39EC0-E71A-440C-9010-FED2AA05EF36}"/>
    <cellStyle name="Normal 28 3 2 2 2 5" xfId="49622" xr:uid="{8C5DA944-846B-4047-ACC5-E3399159C57A}"/>
    <cellStyle name="Normal 28 3 2 2 3" xfId="12830" xr:uid="{49FA4413-DE9D-4B54-AE2A-B95C2485E9A5}"/>
    <cellStyle name="Normal 28 3 2 2 3 2" xfId="33198" xr:uid="{48C7A144-1E08-481D-A3A6-D91A2D494BCA}"/>
    <cellStyle name="Normal 28 3 2 2 4" xfId="19617" xr:uid="{49269906-169E-4E69-A067-A4C035B2C879}"/>
    <cellStyle name="Normal 28 3 2 2 4 2" xfId="39985" xr:uid="{8DD36947-E9A5-4C41-A580-353DDDE6ABD3}"/>
    <cellStyle name="Normal 28 3 2 2 5" xfId="26406" xr:uid="{45BE9A5A-8E16-45F7-B125-617F9E684F4C}"/>
    <cellStyle name="Normal 28 3 2 2 6" xfId="46774" xr:uid="{87796130-0B71-4C95-9761-1F16E8BC40E8}"/>
    <cellStyle name="Normal 28 3 2 2_Exec Drivers" xfId="8447" xr:uid="{59069592-6550-4C87-A64D-8FCB3B84864E}"/>
    <cellStyle name="Normal 28 3 2 3" xfId="4900" xr:uid="{FFEC4017-61D4-4893-9509-A7E199589CA8}"/>
    <cellStyle name="Normal 28 3 2 3 2" xfId="7748" xr:uid="{B2410AFF-8A1A-40D6-9FB8-EA3718A78E63}"/>
    <cellStyle name="Normal 28 3 2 3 2 2" xfId="16390" xr:uid="{67885C6B-C24E-4A8E-83CF-4DA40D729069}"/>
    <cellStyle name="Normal 28 3 2 3 2 2 2" xfId="36758" xr:uid="{E30A7EDD-00D4-4121-8A9B-1210DD2DD0C0}"/>
    <cellStyle name="Normal 28 3 2 3 2 3" xfId="23177" xr:uid="{6D72EF0E-8F63-46CF-ADA5-CF255B9C23A9}"/>
    <cellStyle name="Normal 28 3 2 3 2 3 2" xfId="43545" xr:uid="{7D8BFAFA-2801-47E7-8776-83EB84C96951}"/>
    <cellStyle name="Normal 28 3 2 3 2 4" xfId="29966" xr:uid="{27BFDB8E-CD51-4CCE-9C8C-56DF9D5925C4}"/>
    <cellStyle name="Normal 28 3 2 3 2 5" xfId="50334" xr:uid="{44B2B8E4-89F5-4E8A-90E3-1080D659D6ED}"/>
    <cellStyle name="Normal 28 3 2 3 3" xfId="13542" xr:uid="{E75B7BBB-4201-437B-BC34-366AE8D5A5BA}"/>
    <cellStyle name="Normal 28 3 2 3 3 2" xfId="33910" xr:uid="{437FC5C2-27D2-4587-BCEC-DA198A8A02A3}"/>
    <cellStyle name="Normal 28 3 2 3 4" xfId="20329" xr:uid="{9E8D67E4-8B1A-4799-AF1E-9A0CD3AA7A19}"/>
    <cellStyle name="Normal 28 3 2 3 4 2" xfId="40697" xr:uid="{4EF47348-9365-4F56-81A5-8AEA32F12DDF}"/>
    <cellStyle name="Normal 28 3 2 3 5" xfId="27118" xr:uid="{73685A61-BA7A-4BB4-A189-286BF41D488C}"/>
    <cellStyle name="Normal 28 3 2 3 6" xfId="47486" xr:uid="{F3A569FC-57AF-4C39-9770-0FCAF04C15D6}"/>
    <cellStyle name="Normal 28 3 2 4" xfId="3440" xr:uid="{1DF69E81-1205-472E-BE42-A095E972FB92}"/>
    <cellStyle name="Normal 28 3 2 4 2" xfId="6324" xr:uid="{103BF7C8-ECCA-4A40-8387-D729D7252A93}"/>
    <cellStyle name="Normal 28 3 2 4 2 2" xfId="14966" xr:uid="{556B3B30-EA9F-42EA-BEE6-2204DA31DFF3}"/>
    <cellStyle name="Normal 28 3 2 4 2 2 2" xfId="35334" xr:uid="{8B53C6EA-BD96-4D9B-81A3-4CC595447FF1}"/>
    <cellStyle name="Normal 28 3 2 4 2 3" xfId="21753" xr:uid="{234E98F2-4460-49DE-A5A7-D22A964991B9}"/>
    <cellStyle name="Normal 28 3 2 4 2 3 2" xfId="42121" xr:uid="{C5D48481-1E30-49C7-B9F3-F4EAB562CAD4}"/>
    <cellStyle name="Normal 28 3 2 4 2 4" xfId="28542" xr:uid="{D8860D8B-05EE-4A75-8984-83D107020E66}"/>
    <cellStyle name="Normal 28 3 2 4 2 5" xfId="48910" xr:uid="{34531907-FC10-4D63-910B-B64D63EB3A33}"/>
    <cellStyle name="Normal 28 3 2 4 3" xfId="12118" xr:uid="{3379E2A7-45E6-4A23-936A-3200F362919C}"/>
    <cellStyle name="Normal 28 3 2 4 3 2" xfId="32486" xr:uid="{502979F8-95D0-4CAE-9CA1-0826C399D0CB}"/>
    <cellStyle name="Normal 28 3 2 4 4" xfId="18905" xr:uid="{826E602E-1414-4E0B-A42A-73E2AE816FC7}"/>
    <cellStyle name="Normal 28 3 2 4 4 2" xfId="39273" xr:uid="{F2BC6999-CCF7-41C3-AA88-2CF120F071F7}"/>
    <cellStyle name="Normal 28 3 2 4 5" xfId="25694" xr:uid="{52D3405E-1AA9-4A67-ABD2-867570FA63F4}"/>
    <cellStyle name="Normal 28 3 2 4 6" xfId="46062" xr:uid="{304A7034-3E12-414C-BCD2-AAE3927607D0}"/>
    <cellStyle name="Normal 28 3 2 5" xfId="5612" xr:uid="{ABB4D080-458C-4014-B7AB-49D5187BDDFE}"/>
    <cellStyle name="Normal 28 3 2 5 2" xfId="14254" xr:uid="{65367C09-9462-489D-A95E-8E2AA0072698}"/>
    <cellStyle name="Normal 28 3 2 5 2 2" xfId="34622" xr:uid="{BE67FFAC-99F2-44E2-9BFB-74109BF6C7FF}"/>
    <cellStyle name="Normal 28 3 2 5 3" xfId="21041" xr:uid="{39D866C5-F3B7-433D-9963-567CC512F4F6}"/>
    <cellStyle name="Normal 28 3 2 5 3 2" xfId="41409" xr:uid="{E526BCBB-95E8-4BA2-9825-5DF540D1226B}"/>
    <cellStyle name="Normal 28 3 2 5 4" xfId="27830" xr:uid="{9DB5B0EB-CDD9-4966-8F2A-7F1204AB15CE}"/>
    <cellStyle name="Normal 28 3 2 5 5" xfId="48198" xr:uid="{3C3B6A59-D70F-4FAF-B27C-B429922BF392}"/>
    <cellStyle name="Normal 28 3 2 6" xfId="2691" xr:uid="{FAB3EA05-9F9C-4FC0-AE69-A3D12760E2C6}"/>
    <cellStyle name="Normal 28 3 2 6 2" xfId="11406" xr:uid="{302C4A71-6029-4606-AC88-730871005B24}"/>
    <cellStyle name="Normal 28 3 2 6 2 2" xfId="31774" xr:uid="{CE1363FC-2CBC-46CD-B622-C1CEBAD9358D}"/>
    <cellStyle name="Normal 28 3 2 6 3" xfId="18193" xr:uid="{E68CB029-DBFE-4D83-8FC4-5F92133D5713}"/>
    <cellStyle name="Normal 28 3 2 6 3 2" xfId="38561" xr:uid="{68807D68-1D4B-45E6-BF70-656A19A95B32}"/>
    <cellStyle name="Normal 28 3 2 6 4" xfId="24982" xr:uid="{B7CB5A9C-DCB6-45DD-B0D7-3F35BF289DC2}"/>
    <cellStyle name="Normal 28 3 2 6 5" xfId="45350" xr:uid="{533EB162-B4FC-499F-831E-869661DF9962}"/>
    <cellStyle name="Normal 28 3 2 7" xfId="10569" xr:uid="{E5CB2A2A-0157-408D-A722-F07121D71037}"/>
    <cellStyle name="Normal 28 3 2 7 2" xfId="30937" xr:uid="{F172710E-8A3B-460C-9F85-1AB24450A49C}"/>
    <cellStyle name="Normal 28 3 2 8" xfId="17356" xr:uid="{616CDF4F-CEFC-421C-B7D9-C202983EADF5}"/>
    <cellStyle name="Normal 28 3 2 8 2" xfId="37724" xr:uid="{B6822C09-8C42-4CDD-B8F5-3CBF631D3669}"/>
    <cellStyle name="Normal 28 3 2 9" xfId="24145" xr:uid="{8BC2C073-788F-4DF6-9D01-DA658283602B}"/>
    <cellStyle name="Normal 28 3 2_Exec Drivers" xfId="8878" xr:uid="{864E8496-80A9-437A-8FE1-8724E08F515E}"/>
    <cellStyle name="Normal 28 3 3" xfId="3795" xr:uid="{3E43E913-6FDC-41FA-8057-9E74154AFB38}"/>
    <cellStyle name="Normal 28 3 3 2" xfId="6679" xr:uid="{5A284646-D0E8-498D-95CB-4A4F4B493A6D}"/>
    <cellStyle name="Normal 28 3 3 2 2" xfId="15321" xr:uid="{E0970EAC-27C7-48DE-B610-64DC7B7FCF36}"/>
    <cellStyle name="Normal 28 3 3 2 2 2" xfId="35689" xr:uid="{856A528D-9A95-4964-B5AD-77AFA96F41F3}"/>
    <cellStyle name="Normal 28 3 3 2 3" xfId="22108" xr:uid="{CFB0BE0C-C1BA-44FE-9D9A-15E3A919004D}"/>
    <cellStyle name="Normal 28 3 3 2 3 2" xfId="42476" xr:uid="{E10FB9E1-CC93-42AF-978A-EB066A53C3A8}"/>
    <cellStyle name="Normal 28 3 3 2 4" xfId="28897" xr:uid="{50F0BE88-7E5B-41A6-915A-999231099568}"/>
    <cellStyle name="Normal 28 3 3 2 5" xfId="49265" xr:uid="{D5E2239D-1A56-42AC-875C-8FBB1AA23792}"/>
    <cellStyle name="Normal 28 3 3 3" xfId="12473" xr:uid="{821F7E11-0CE9-459F-A378-41B85B3FC43B}"/>
    <cellStyle name="Normal 28 3 3 3 2" xfId="32841" xr:uid="{11C44DCF-379E-4CA2-BE62-E97E97E56C59}"/>
    <cellStyle name="Normal 28 3 3 4" xfId="19260" xr:uid="{F99F7237-B6DA-4A89-88C6-A4879E7B113F}"/>
    <cellStyle name="Normal 28 3 3 4 2" xfId="39628" xr:uid="{EBFFD00A-B025-42CB-A07C-63ACB62C2D21}"/>
    <cellStyle name="Normal 28 3 3 5" xfId="26049" xr:uid="{B71A621E-6589-4138-9C45-6BC334F69466}"/>
    <cellStyle name="Normal 28 3 3 6" xfId="46417" xr:uid="{060369E6-30B0-4A9B-8971-B44A97529681}"/>
    <cellStyle name="Normal 28 3 3_Exec Drivers" xfId="9211" xr:uid="{08C03F36-5560-4BCD-BEB2-94FD6ACBD0B2}"/>
    <cellStyle name="Normal 28 3 4" xfId="4543" xr:uid="{9AD027B6-C7E7-4C2D-9773-ACD91376E2B4}"/>
    <cellStyle name="Normal 28 3 4 2" xfId="7391" xr:uid="{CBE2AF68-4825-4965-A78F-B1E4F878FC25}"/>
    <cellStyle name="Normal 28 3 4 2 2" xfId="16033" xr:uid="{2A83D7A0-0116-416C-A019-42D318E8CA5A}"/>
    <cellStyle name="Normal 28 3 4 2 2 2" xfId="36401" xr:uid="{C48CD4E9-45C9-4251-85B5-3670F1BA6A32}"/>
    <cellStyle name="Normal 28 3 4 2 3" xfId="22820" xr:uid="{61781D0C-D460-4A43-8560-5100BAD0E216}"/>
    <cellStyle name="Normal 28 3 4 2 3 2" xfId="43188" xr:uid="{65E327DB-EAAB-45D2-8D12-BF39A099645E}"/>
    <cellStyle name="Normal 28 3 4 2 4" xfId="29609" xr:uid="{38D7F303-F645-43C8-9EFA-00F2DBA46768}"/>
    <cellStyle name="Normal 28 3 4 2 5" xfId="49977" xr:uid="{AA3C944C-93E7-4D3C-B99B-FE3A14245EF8}"/>
    <cellStyle name="Normal 28 3 4 3" xfId="13185" xr:uid="{073F9B6E-45FA-4959-BAA3-8ACC102DE0D8}"/>
    <cellStyle name="Normal 28 3 4 3 2" xfId="33553" xr:uid="{01824A1B-E1AD-484D-8A75-AE7E1DC02E42}"/>
    <cellStyle name="Normal 28 3 4 4" xfId="19972" xr:uid="{E68101A7-5885-4B95-88F3-D2E03A0CE3BD}"/>
    <cellStyle name="Normal 28 3 4 4 2" xfId="40340" xr:uid="{D3E4A719-450A-478F-8A7A-58AF8BCCAFB9}"/>
    <cellStyle name="Normal 28 3 4 5" xfId="26761" xr:uid="{7AC9AFF4-DF93-410F-B082-EFF417DB7F41}"/>
    <cellStyle name="Normal 28 3 4 6" xfId="47129" xr:uid="{6E2015C5-93F3-421D-A866-8BAAF6BA7BAD}"/>
    <cellStyle name="Normal 28 3 5" xfId="3047" xr:uid="{0BFB8C21-2F78-4BCC-984A-AED7D91D974B}"/>
    <cellStyle name="Normal 28 3 5 2" xfId="5967" xr:uid="{CFA8C6D9-2915-4E61-94B1-5605764FE020}"/>
    <cellStyle name="Normal 28 3 5 2 2" xfId="14609" xr:uid="{FEDE0714-2A0A-4D88-ACB8-FBDFD4205F1D}"/>
    <cellStyle name="Normal 28 3 5 2 2 2" xfId="34977" xr:uid="{58D85D26-353D-461E-83FB-CB6A6600B0E9}"/>
    <cellStyle name="Normal 28 3 5 2 3" xfId="21396" xr:uid="{AA48494D-A83C-42AD-AF49-2D621A7683FC}"/>
    <cellStyle name="Normal 28 3 5 2 3 2" xfId="41764" xr:uid="{2B1BF470-9B5C-43FD-847E-B2F3ED882F6D}"/>
    <cellStyle name="Normal 28 3 5 2 4" xfId="28185" xr:uid="{C6FCC80E-3806-4704-9412-17D23E7DF8E2}"/>
    <cellStyle name="Normal 28 3 5 2 5" xfId="48553" xr:uid="{C0B04D8A-D10E-4790-A999-061649117F50}"/>
    <cellStyle name="Normal 28 3 5 3" xfId="11761" xr:uid="{3C5C2578-3AD1-4DCC-9159-ED1EB35DD974}"/>
    <cellStyle name="Normal 28 3 5 3 2" xfId="32129" xr:uid="{41A53076-D608-4DDC-9D16-A6FE318B459F}"/>
    <cellStyle name="Normal 28 3 5 4" xfId="18548" xr:uid="{B76FBA9E-2B39-4D2B-8350-8DDF5D1FF4C8}"/>
    <cellStyle name="Normal 28 3 5 4 2" xfId="38916" xr:uid="{3BCE42AC-38F8-4C54-9DA7-681D9FF4F406}"/>
    <cellStyle name="Normal 28 3 5 5" xfId="25337" xr:uid="{4E0B274E-543E-49B8-91DD-E289073E7C1F}"/>
    <cellStyle name="Normal 28 3 5 6" xfId="45705" xr:uid="{EFE9963E-3FB9-473E-A805-16D66EF9A48F}"/>
    <cellStyle name="Normal 28 3 6" xfId="5255" xr:uid="{5995D3CA-6E2A-4FD3-A692-A056299E722F}"/>
    <cellStyle name="Normal 28 3 6 2" xfId="13897" xr:uid="{F6001518-4BDE-4B44-B4F5-C9E7EE7FA775}"/>
    <cellStyle name="Normal 28 3 6 2 2" xfId="34265" xr:uid="{A09B782C-BDFD-4AAF-8F96-A0F77C326B22}"/>
    <cellStyle name="Normal 28 3 6 3" xfId="20684" xr:uid="{D0A0D600-20DC-4CC8-A579-51FFFFDB5A13}"/>
    <cellStyle name="Normal 28 3 6 3 2" xfId="41052" xr:uid="{463B314D-9C02-4ED9-A90C-284EC447BF23}"/>
    <cellStyle name="Normal 28 3 6 4" xfId="27473" xr:uid="{1CB398BB-9A2F-4B74-AAB8-5589FB7D80C4}"/>
    <cellStyle name="Normal 28 3 6 5" xfId="47841" xr:uid="{5462EB36-0B4B-4195-9E18-B25D251C0E69}"/>
    <cellStyle name="Normal 28 3 7" xfId="2198" xr:uid="{3BD88329-F8E9-4B23-B6BA-D292D06F2A32}"/>
    <cellStyle name="Normal 28 3 7 2" xfId="11049" xr:uid="{4C9A6F48-3BC0-4BAC-8138-C55754610E3E}"/>
    <cellStyle name="Normal 28 3 7 2 2" xfId="31417" xr:uid="{9D995668-7FDB-43D5-BBE7-82F3BC407DC5}"/>
    <cellStyle name="Normal 28 3 7 3" xfId="17836" xr:uid="{14A9AD4C-7771-4AA3-93F4-8EA73EAEA207}"/>
    <cellStyle name="Normal 28 3 7 3 2" xfId="38204" xr:uid="{5645BC9D-8B21-46D4-80BF-4206A41A57BC}"/>
    <cellStyle name="Normal 28 3 7 4" xfId="24625" xr:uid="{52BF193F-DF87-4452-A09C-8869CFCC4FC7}"/>
    <cellStyle name="Normal 28 3 7 5" xfId="44993" xr:uid="{E4367EAB-0CE5-4D15-8A75-AEF2DB7E5A06}"/>
    <cellStyle name="Normal 28 3 8" xfId="9986" xr:uid="{22B942DF-BAF4-46DE-A886-FC358C15FC0E}"/>
    <cellStyle name="Normal 28 3 8 2" xfId="30354" xr:uid="{43C7D6C8-FB62-43C2-A7B4-2ADD900EC79F}"/>
    <cellStyle name="Normal 28 3 9" xfId="16774" xr:uid="{4B95C6C4-5460-427C-BDC3-AF89187B1438}"/>
    <cellStyle name="Normal 28 3 9 2" xfId="37142" xr:uid="{946A7176-D1E8-4B9F-80AB-22CE42933A80}"/>
    <cellStyle name="Normal 28 3_Exec Drivers" xfId="9007" xr:uid="{5C19F0F0-AE2D-459F-A73E-C8828E4728BB}"/>
    <cellStyle name="Normal 28 4" xfId="1549" xr:uid="{A398C40E-9B1F-4663-B393-AFD31A8A645B}"/>
    <cellStyle name="Normal 28 4 10" xfId="44409" xr:uid="{2A31E183-3DD0-4674-A804-B029FE1B29E4}"/>
    <cellStyle name="Normal 28 4 2" xfId="3953" xr:uid="{74302D9D-96FD-4B3F-A734-B07A68FA8D41}"/>
    <cellStyle name="Normal 28 4 2 2" xfId="6825" xr:uid="{E26DEF6E-B7EE-4847-8E4C-5B2725E5EDBC}"/>
    <cellStyle name="Normal 28 4 2 2 2" xfId="15467" xr:uid="{DF3107F2-6A0C-4635-8560-89E290071B4D}"/>
    <cellStyle name="Normal 28 4 2 2 2 2" xfId="35835" xr:uid="{F5C1503B-9A32-4D90-84FF-D22AF36E2F8B}"/>
    <cellStyle name="Normal 28 4 2 2 3" xfId="22254" xr:uid="{0F07D3C4-0517-4DE7-831C-74E21DBA52CE}"/>
    <cellStyle name="Normal 28 4 2 2 3 2" xfId="42622" xr:uid="{29FADD12-27D7-45AD-89CE-F2877E59A2C2}"/>
    <cellStyle name="Normal 28 4 2 2 4" xfId="29043" xr:uid="{45949130-D4D4-4731-8C4B-6033690FD76A}"/>
    <cellStyle name="Normal 28 4 2 2 5" xfId="49411" xr:uid="{DA12EDC7-2944-44F0-82A4-A2520DCA8522}"/>
    <cellStyle name="Normal 28 4 2 3" xfId="12619" xr:uid="{9487FC1C-B387-4937-A534-7333C5893D04}"/>
    <cellStyle name="Normal 28 4 2 3 2" xfId="32987" xr:uid="{9592152B-6480-4B49-8A7A-601620C601D8}"/>
    <cellStyle name="Normal 28 4 2 4" xfId="19406" xr:uid="{E3EBF6AB-3AEE-48F0-9D40-5FAAFC655BF0}"/>
    <cellStyle name="Normal 28 4 2 4 2" xfId="39774" xr:uid="{11E51E2C-D8C3-4748-8CC8-133E09779BA3}"/>
    <cellStyle name="Normal 28 4 2 5" xfId="26195" xr:uid="{ABF1505C-F270-4819-A9CD-5BBB71B99002}"/>
    <cellStyle name="Normal 28 4 2 6" xfId="46563" xr:uid="{E4C82F5C-16B7-468A-A727-996ADCC3687A}"/>
    <cellStyle name="Normal 28 4 2_Exec Drivers" xfId="8676" xr:uid="{BA866A76-33DD-4010-A1C8-6040AC6FFB84}"/>
    <cellStyle name="Normal 28 4 3" xfId="4689" xr:uid="{29A5F144-19C7-4F3B-A25B-3875F6F770DC}"/>
    <cellStyle name="Normal 28 4 3 2" xfId="7537" xr:uid="{B9B2E094-5F74-4955-B7B5-1D99681C9B38}"/>
    <cellStyle name="Normal 28 4 3 2 2" xfId="16179" xr:uid="{87495BC0-31A3-4678-995F-39BFABB00691}"/>
    <cellStyle name="Normal 28 4 3 2 2 2" xfId="36547" xr:uid="{3E4624BE-E615-4E35-9E8A-3A88465E220E}"/>
    <cellStyle name="Normal 28 4 3 2 3" xfId="22966" xr:uid="{76EB5E8E-14FA-4C55-9942-1E1463AD0505}"/>
    <cellStyle name="Normal 28 4 3 2 3 2" xfId="43334" xr:uid="{C24F5A5E-02A8-4BC4-A60A-1F0804F6B0EE}"/>
    <cellStyle name="Normal 28 4 3 2 4" xfId="29755" xr:uid="{18694353-1001-4F35-817F-2CC5B3EA3AD1}"/>
    <cellStyle name="Normal 28 4 3 2 5" xfId="50123" xr:uid="{0E1BFE73-70E3-4452-89DF-66F3E010EE2D}"/>
    <cellStyle name="Normal 28 4 3 3" xfId="13331" xr:uid="{AE1822CA-F339-430B-BF15-F3348EB97F5E}"/>
    <cellStyle name="Normal 28 4 3 3 2" xfId="33699" xr:uid="{DA4F7FC9-B3BB-4835-B79A-7D6043BC0BEC}"/>
    <cellStyle name="Normal 28 4 3 4" xfId="20118" xr:uid="{483A84FF-2D9F-4E26-A96B-D153207CEE7C}"/>
    <cellStyle name="Normal 28 4 3 4 2" xfId="40486" xr:uid="{CDA2CD8A-AAEB-4110-ABD1-3DBB57702E2E}"/>
    <cellStyle name="Normal 28 4 3 5" xfId="26907" xr:uid="{163F1628-377F-4B30-B158-E39AD5BB60FF}"/>
    <cellStyle name="Normal 28 4 3 6" xfId="47275" xr:uid="{2A8EB652-B7AC-47D9-B3B7-958CDBD2F533}"/>
    <cellStyle name="Normal 28 4 4" xfId="3205" xr:uid="{FCAAB73D-6F51-49E1-858F-ECCBDB0033F0}"/>
    <cellStyle name="Normal 28 4 4 2" xfId="6113" xr:uid="{D3FCFBBD-E1F0-46F1-A045-041F7994C59E}"/>
    <cellStyle name="Normal 28 4 4 2 2" xfId="14755" xr:uid="{637581C4-B787-4090-9020-A0711C160A72}"/>
    <cellStyle name="Normal 28 4 4 2 2 2" xfId="35123" xr:uid="{501EF47A-215D-498F-BBB4-C1EC038532C1}"/>
    <cellStyle name="Normal 28 4 4 2 3" xfId="21542" xr:uid="{383451E5-B23F-4271-A9F6-6CC20F3F9F09}"/>
    <cellStyle name="Normal 28 4 4 2 3 2" xfId="41910" xr:uid="{8A37F0D5-8EFE-42E9-BA53-6F4FEBBAE4D0}"/>
    <cellStyle name="Normal 28 4 4 2 4" xfId="28331" xr:uid="{188F726A-29BE-4B29-90CA-3487B2C5F8E4}"/>
    <cellStyle name="Normal 28 4 4 2 5" xfId="48699" xr:uid="{5C3E55C0-C0D9-419E-9130-16F21954C86D}"/>
    <cellStyle name="Normal 28 4 4 3" xfId="11907" xr:uid="{B49D8AC8-FD35-449F-A2C3-D8458277BDF1}"/>
    <cellStyle name="Normal 28 4 4 3 2" xfId="32275" xr:uid="{6B0FA3D1-FF46-4A91-A9D9-96183E006C97}"/>
    <cellStyle name="Normal 28 4 4 4" xfId="18694" xr:uid="{3B19F1A4-50FD-444B-A6BC-85B970211EAF}"/>
    <cellStyle name="Normal 28 4 4 4 2" xfId="39062" xr:uid="{0BEDEC35-14C5-4212-9DCE-FDA10F9E4B4A}"/>
    <cellStyle name="Normal 28 4 4 5" xfId="25483" xr:uid="{E7F0FAA7-9535-4196-8B4C-A6FEC522D0C2}"/>
    <cellStyle name="Normal 28 4 4 6" xfId="45851" xr:uid="{A22EC72B-E936-462D-9D4C-181FB410D875}"/>
    <cellStyle name="Normal 28 4 5" xfId="5401" xr:uid="{380655E9-67D7-428B-A2C7-56A224EA920B}"/>
    <cellStyle name="Normal 28 4 5 2" xfId="14043" xr:uid="{A47792C9-161D-4291-BFD1-251BDA31F619}"/>
    <cellStyle name="Normal 28 4 5 2 2" xfId="34411" xr:uid="{AE6EFF86-F0CA-41D1-8ADB-8FFE8104D2B1}"/>
    <cellStyle name="Normal 28 4 5 3" xfId="20830" xr:uid="{B34B1B0E-B207-4E78-84E1-75B9E02EE8D1}"/>
    <cellStyle name="Normal 28 4 5 3 2" xfId="41198" xr:uid="{48ABE0C4-DB40-43A6-9ED0-FEF572556E47}"/>
    <cellStyle name="Normal 28 4 5 4" xfId="27619" xr:uid="{E74DC470-EB1E-434C-92AF-70331F1ABF63}"/>
    <cellStyle name="Normal 28 4 5 5" xfId="47987" xr:uid="{83CD3CFA-A411-40D0-BC37-E2530F078000}"/>
    <cellStyle name="Normal 28 4 6" xfId="2456" xr:uid="{2A6FD295-F047-419D-B015-33F4741F94B7}"/>
    <cellStyle name="Normal 28 4 6 2" xfId="11195" xr:uid="{67773F64-5FF9-4844-B01F-5B998518272E}"/>
    <cellStyle name="Normal 28 4 6 2 2" xfId="31563" xr:uid="{9890CEE3-50AB-443B-990E-0C1C9B670B2C}"/>
    <cellStyle name="Normal 28 4 6 3" xfId="17982" xr:uid="{B196D35B-1F9A-43D6-A30A-D72B573549CD}"/>
    <cellStyle name="Normal 28 4 6 3 2" xfId="38350" xr:uid="{041152FF-978F-4877-AAAB-D8B2BD5E6D2F}"/>
    <cellStyle name="Normal 28 4 6 4" xfId="24771" xr:uid="{D63B0EAC-C2E9-4069-BFCE-E118E2DE7038}"/>
    <cellStyle name="Normal 28 4 6 5" xfId="45139" xr:uid="{1DB2B1AA-CFD9-42C4-AD3A-F2B0CA10FF6F}"/>
    <cellStyle name="Normal 28 4 7" xfId="10465" xr:uid="{C21174B4-EC1F-4494-91BA-C39F72729311}"/>
    <cellStyle name="Normal 28 4 7 2" xfId="30833" xr:uid="{1819F749-00E6-40BF-B875-1E5EFBB28196}"/>
    <cellStyle name="Normal 28 4 8" xfId="17252" xr:uid="{41699834-E948-4BDE-9ED0-6C2C5D6C6735}"/>
    <cellStyle name="Normal 28 4 8 2" xfId="37620" xr:uid="{CD503ADF-105D-47CE-A110-3349FC77E828}"/>
    <cellStyle name="Normal 28 4 9" xfId="24041" xr:uid="{9A30985F-561E-4F87-954F-49858BFF72AD}"/>
    <cellStyle name="Normal 28 4_Exec Drivers" xfId="1930" xr:uid="{6E33B8E9-CE83-4005-9723-BA6B60ED9CE3}"/>
    <cellStyle name="Normal 28 5" xfId="3793" xr:uid="{4E8D5B2F-094F-4562-A3FE-1C87183E1AA7}"/>
    <cellStyle name="Normal 28 5 2" xfId="6677" xr:uid="{38F6724D-F999-4F04-B64D-13F5543E372A}"/>
    <cellStyle name="Normal 28 5 2 2" xfId="15319" xr:uid="{4E9555AB-5736-495F-AA86-8A51C0764DED}"/>
    <cellStyle name="Normal 28 5 2 2 2" xfId="35687" xr:uid="{B94362FD-9B39-4DBA-AB5D-04C76C8BAD0D}"/>
    <cellStyle name="Normal 28 5 2 3" xfId="22106" xr:uid="{6553EA86-546E-4739-A552-28B13CE33254}"/>
    <cellStyle name="Normal 28 5 2 3 2" xfId="42474" xr:uid="{0703B2FF-4EA4-4DC0-8059-96372DB2E567}"/>
    <cellStyle name="Normal 28 5 2 4" xfId="28895" xr:uid="{CAE89E90-6336-48C4-8F9B-39D276F61917}"/>
    <cellStyle name="Normal 28 5 2 5" xfId="49263" xr:uid="{560CA153-BBD7-4BD4-A5FE-8A64D8DF02C5}"/>
    <cellStyle name="Normal 28 5 3" xfId="12471" xr:uid="{8254EE73-758E-4D16-947C-D6D6F6DEDA92}"/>
    <cellStyle name="Normal 28 5 3 2" xfId="32839" xr:uid="{7B9850CD-3577-4F20-9F7A-8BAEA4AD1907}"/>
    <cellStyle name="Normal 28 5 4" xfId="19258" xr:uid="{1BF88500-6788-4266-B7F5-9CCF752592EC}"/>
    <cellStyle name="Normal 28 5 4 2" xfId="39626" xr:uid="{2A3D3895-E327-4C1F-8C64-4224E929BCBE}"/>
    <cellStyle name="Normal 28 5 5" xfId="26047" xr:uid="{6873E022-54EB-4BD9-B1FF-5BAA205436C3}"/>
    <cellStyle name="Normal 28 5 6" xfId="46415" xr:uid="{A37EBE81-37BE-4186-9978-1A949C05003B}"/>
    <cellStyle name="Normal 28 5_Exec Drivers" xfId="8764" xr:uid="{F4F69297-6184-484D-BA15-0C9450FAD3A5}"/>
    <cellStyle name="Normal 28 6" xfId="4541" xr:uid="{866A4265-CCF6-4814-A656-81D7A5E29F77}"/>
    <cellStyle name="Normal 28 6 2" xfId="7389" xr:uid="{00C4B493-4673-4F92-8975-05E44C59B75C}"/>
    <cellStyle name="Normal 28 6 2 2" xfId="16031" xr:uid="{7AC707CE-ABB2-45D9-8210-B3BC5A0F209D}"/>
    <cellStyle name="Normal 28 6 2 2 2" xfId="36399" xr:uid="{A36EB772-7559-4503-B63A-D8F90DA759E4}"/>
    <cellStyle name="Normal 28 6 2 3" xfId="22818" xr:uid="{DA9EF563-162A-4C77-ACE2-EA32AACF0312}"/>
    <cellStyle name="Normal 28 6 2 3 2" xfId="43186" xr:uid="{F4F29397-BA87-4571-AB28-4E85F7BE2E7E}"/>
    <cellStyle name="Normal 28 6 2 4" xfId="29607" xr:uid="{70444D92-81DB-4C05-B561-5906A47F3E11}"/>
    <cellStyle name="Normal 28 6 2 5" xfId="49975" xr:uid="{09AC5EE8-BD8E-4568-B852-AFFC16A1288A}"/>
    <cellStyle name="Normal 28 6 3" xfId="13183" xr:uid="{9CDA58E7-1FA4-43BF-B804-84A4F99EAFCB}"/>
    <cellStyle name="Normal 28 6 3 2" xfId="33551" xr:uid="{E9CFDA72-3493-4ABD-AF8F-C3968F5AAA65}"/>
    <cellStyle name="Normal 28 6 4" xfId="19970" xr:uid="{E8698210-E327-47F5-A97E-EC1CEE5527AB}"/>
    <cellStyle name="Normal 28 6 4 2" xfId="40338" xr:uid="{913C25EB-F268-4733-A08F-9352B4EED4CA}"/>
    <cellStyle name="Normal 28 6 5" xfId="26759" xr:uid="{5782444E-0330-4B50-B81F-83F58ECB8920}"/>
    <cellStyle name="Normal 28 6 6" xfId="47127" xr:uid="{249137A2-578D-489E-B346-CD1114922AB0}"/>
    <cellStyle name="Normal 28 7" xfId="3045" xr:uid="{1F401F12-853D-451D-8E82-13427535E68F}"/>
    <cellStyle name="Normal 28 7 2" xfId="5965" xr:uid="{7B6A2291-34F5-4E2E-A8C5-0DF23105F2F7}"/>
    <cellStyle name="Normal 28 7 2 2" xfId="14607" xr:uid="{37B889F8-54C4-4D20-BF5A-CCC0CF4A675A}"/>
    <cellStyle name="Normal 28 7 2 2 2" xfId="34975" xr:uid="{829CC654-1567-428A-AB7D-6E4E2A5539C3}"/>
    <cellStyle name="Normal 28 7 2 3" xfId="21394" xr:uid="{C0E88387-410C-4768-8340-C36B256E6254}"/>
    <cellStyle name="Normal 28 7 2 3 2" xfId="41762" xr:uid="{837F119B-D842-422D-8BF0-68F806043A4C}"/>
    <cellStyle name="Normal 28 7 2 4" xfId="28183" xr:uid="{24280618-464A-48D5-A518-487606B0C83D}"/>
    <cellStyle name="Normal 28 7 2 5" xfId="48551" xr:uid="{ADA295FE-6033-4F56-8CFC-38A0E132544C}"/>
    <cellStyle name="Normal 28 7 3" xfId="11759" xr:uid="{7EEC0BD8-1EED-4483-8962-731F8D455457}"/>
    <cellStyle name="Normal 28 7 3 2" xfId="32127" xr:uid="{1B74A5B4-04B6-4DAA-A152-97145299D5A8}"/>
    <cellStyle name="Normal 28 7 4" xfId="18546" xr:uid="{C9B44085-B39B-4328-A19A-91CC64328DC3}"/>
    <cellStyle name="Normal 28 7 4 2" xfId="38914" xr:uid="{BA2DA891-68D4-40E6-9D9E-6AA7952D5813}"/>
    <cellStyle name="Normal 28 7 5" xfId="25335" xr:uid="{88961A7D-5F1E-4AD3-B18F-B0DA03EC2439}"/>
    <cellStyle name="Normal 28 7 6" xfId="45703" xr:uid="{F60F286A-652D-44E2-9289-54075C71539E}"/>
    <cellStyle name="Normal 28 8" xfId="5253" xr:uid="{247BDE74-B4BC-4599-9368-0377054D4154}"/>
    <cellStyle name="Normal 28 8 2" xfId="13895" xr:uid="{E2926A3A-2B0C-438E-A674-2C87568A70B7}"/>
    <cellStyle name="Normal 28 8 2 2" xfId="34263" xr:uid="{2123E449-3F05-4906-B028-A72D1521BEF1}"/>
    <cellStyle name="Normal 28 8 3" xfId="20682" xr:uid="{DF36CB33-0D6C-4D97-8898-D97F972B95CD}"/>
    <cellStyle name="Normal 28 8 3 2" xfId="41050" xr:uid="{99A48947-DF51-4E79-B30E-6AB9E380B5ED}"/>
    <cellStyle name="Normal 28 8 4" xfId="27471" xr:uid="{97C112DE-4AC6-4A77-91A0-DAD8AC0CC5E3}"/>
    <cellStyle name="Normal 28 8 5" xfId="47839" xr:uid="{DB35E028-0483-47CE-BBDE-8C142F7AFAF1}"/>
    <cellStyle name="Normal 28 9" xfId="2196" xr:uid="{CC32981E-0564-43EF-B991-841DC1B54B8C}"/>
    <cellStyle name="Normal 28 9 2" xfId="11047" xr:uid="{E95D024D-28D3-4195-BEDD-67B813F348A0}"/>
    <cellStyle name="Normal 28 9 2 2" xfId="31415" xr:uid="{AA092F4A-595A-40D5-89D6-03EDDF06791E}"/>
    <cellStyle name="Normal 28 9 3" xfId="17834" xr:uid="{2061E80C-AFB6-46D5-AE3C-FD19F73B2818}"/>
    <cellStyle name="Normal 28 9 3 2" xfId="38202" xr:uid="{56339392-42E0-4B6F-8A7B-09878CC00CA0}"/>
    <cellStyle name="Normal 28 9 4" xfId="24623" xr:uid="{93015854-36E7-46A6-B242-5D91944C6FD3}"/>
    <cellStyle name="Normal 28 9 5" xfId="44991" xr:uid="{33CBAD3D-C54E-4211-A5B9-58D2A4D87DBE}"/>
    <cellStyle name="Normal 28_Exec Drivers" xfId="2399" xr:uid="{FAB1D466-A834-40A8-8E6F-7A70EF3A27D0}"/>
    <cellStyle name="Normal 29" xfId="336" xr:uid="{F37CD3A7-5997-410B-BE23-84A37502B11E}"/>
    <cellStyle name="Normal 29 10" xfId="9888" xr:uid="{1905A70A-6D5C-4D80-B7F5-4907EC0614B8}"/>
    <cellStyle name="Normal 29 10 2" xfId="30256" xr:uid="{F59519FF-9C75-4FAC-9988-0D12A0EF1200}"/>
    <cellStyle name="Normal 29 11" xfId="16676" xr:uid="{95E12FD7-4D47-46F2-9E7F-09A4651D07A6}"/>
    <cellStyle name="Normal 29 11 2" xfId="37044" xr:uid="{23E2DFA4-4826-4A46-901B-139DA1DB5D90}"/>
    <cellStyle name="Normal 29 12" xfId="23465" xr:uid="{34AC7B6E-C2C6-41F3-BFC2-34A1A0F10E57}"/>
    <cellStyle name="Normal 29 13" xfId="43833" xr:uid="{91FBF6EB-A377-45F2-B182-66F850D133BA}"/>
    <cellStyle name="Normal 29 2" xfId="529" xr:uid="{3173201F-4940-4749-B407-2C811DF001AF}"/>
    <cellStyle name="Normal 29 2 10" xfId="23578" xr:uid="{939A3015-7B53-4DEA-8D27-CC190BFCB0C6}"/>
    <cellStyle name="Normal 29 2 11" xfId="43946" xr:uid="{CBCEB96D-3B40-468C-A54C-2D863C5A1BD9}"/>
    <cellStyle name="Normal 29 2 2" xfId="1668" xr:uid="{3D57FF7D-75E1-4B57-A993-66470C368418}"/>
    <cellStyle name="Normal 29 2 2 10" xfId="44528" xr:uid="{4F7102AD-6B53-4CA4-A006-8112912758BE}"/>
    <cellStyle name="Normal 29 2 2 2" xfId="4203" xr:uid="{5251DF82-61C6-4239-8C0B-B847AD79CF72}"/>
    <cellStyle name="Normal 29 2 2 2 2" xfId="7051" xr:uid="{2D4077DC-E3BA-49B0-8D7A-9C734B92046D}"/>
    <cellStyle name="Normal 29 2 2 2 2 2" xfId="15693" xr:uid="{B44FA8A8-5979-4718-B105-0456C8DE9472}"/>
    <cellStyle name="Normal 29 2 2 2 2 2 2" xfId="36061" xr:uid="{BD4A5082-C2E1-4BD4-A465-992811B0B377}"/>
    <cellStyle name="Normal 29 2 2 2 2 3" xfId="22480" xr:uid="{B6182945-8971-4A8F-B30E-9B2FB8A60886}"/>
    <cellStyle name="Normal 29 2 2 2 2 3 2" xfId="42848" xr:uid="{F933FCB0-B256-4910-AC42-6B815A2862C3}"/>
    <cellStyle name="Normal 29 2 2 2 2 4" xfId="29269" xr:uid="{D2EF66E2-1825-4EEA-9A4F-A90767053C0F}"/>
    <cellStyle name="Normal 29 2 2 2 2 5" xfId="49637" xr:uid="{BD328150-915E-4460-8133-D8A1FE5781FE}"/>
    <cellStyle name="Normal 29 2 2 2 3" xfId="12845" xr:uid="{B0144069-73E9-4E8C-9AD9-D1BD377F6AED}"/>
    <cellStyle name="Normal 29 2 2 2 3 2" xfId="33213" xr:uid="{E84D85AF-74F9-4A8E-9B61-A9547C9F895F}"/>
    <cellStyle name="Normal 29 2 2 2 4" xfId="19632" xr:uid="{2BB2AAB8-D6B0-4240-873F-D3D1EF91BB11}"/>
    <cellStyle name="Normal 29 2 2 2 4 2" xfId="40000" xr:uid="{FC86F88E-5CEA-4D0E-BEE9-FB818CCB4E5C}"/>
    <cellStyle name="Normal 29 2 2 2 5" xfId="26421" xr:uid="{DA8D0406-3AB5-4352-85B3-E763F40956DE}"/>
    <cellStyle name="Normal 29 2 2 2 6" xfId="46789" xr:uid="{1209F44B-4DCF-48D5-B693-0D5456735ED3}"/>
    <cellStyle name="Normal 29 2 2 2_Exec Drivers" xfId="1926" xr:uid="{322943B7-9677-40CC-9602-519BA4D8203C}"/>
    <cellStyle name="Normal 29 2 2 3" xfId="4915" xr:uid="{05F9D8DA-785E-4F6C-9E6A-07BD81265C8D}"/>
    <cellStyle name="Normal 29 2 2 3 2" xfId="7763" xr:uid="{57F22266-7CE4-4D08-81D7-07D5026DCAA1}"/>
    <cellStyle name="Normal 29 2 2 3 2 2" xfId="16405" xr:uid="{DF3C849C-4FC2-4C10-B6A1-819C683F58F5}"/>
    <cellStyle name="Normal 29 2 2 3 2 2 2" xfId="36773" xr:uid="{74598632-F2CC-44F9-B99E-080ACFD1B446}"/>
    <cellStyle name="Normal 29 2 2 3 2 3" xfId="23192" xr:uid="{706F300C-9972-427E-A3B4-7A7C3D87B605}"/>
    <cellStyle name="Normal 29 2 2 3 2 3 2" xfId="43560" xr:uid="{CF208ECA-EFAD-400D-B45A-8FB3D649C579}"/>
    <cellStyle name="Normal 29 2 2 3 2 4" xfId="29981" xr:uid="{7EA76C08-C913-46C9-A6F2-54D385BA144E}"/>
    <cellStyle name="Normal 29 2 2 3 2 5" xfId="50349" xr:uid="{0744C727-9690-49E8-9C97-B740C54A746B}"/>
    <cellStyle name="Normal 29 2 2 3 3" xfId="13557" xr:uid="{06B6A97F-5685-484B-B99F-310F8F3A23D7}"/>
    <cellStyle name="Normal 29 2 2 3 3 2" xfId="33925" xr:uid="{1662A7FE-9700-4896-9F6D-88C2B9C16125}"/>
    <cellStyle name="Normal 29 2 2 3 4" xfId="20344" xr:uid="{9AB64AE6-3CC7-4AD1-9612-9755B432A31E}"/>
    <cellStyle name="Normal 29 2 2 3 4 2" xfId="40712" xr:uid="{B9E4EFD6-F7CC-4B6A-8614-331C2A2CB97F}"/>
    <cellStyle name="Normal 29 2 2 3 5" xfId="27133" xr:uid="{83D71F26-5C42-4B1E-8516-35E50DF0D36D}"/>
    <cellStyle name="Normal 29 2 2 3 6" xfId="47501" xr:uid="{B23229B4-BC25-4C23-BF86-3D5F5CDFCE5E}"/>
    <cellStyle name="Normal 29 2 2 4" xfId="3455" xr:uid="{4EAB28DB-6320-4DEC-AE0C-3ECD6BE15EE6}"/>
    <cellStyle name="Normal 29 2 2 4 2" xfId="6339" xr:uid="{8FCEA5DF-D92B-4C38-9EEC-5B5C61416A4D}"/>
    <cellStyle name="Normal 29 2 2 4 2 2" xfId="14981" xr:uid="{36CA6A0D-0904-4822-B59E-490255316157}"/>
    <cellStyle name="Normal 29 2 2 4 2 2 2" xfId="35349" xr:uid="{EE60788B-0999-475A-93BB-08FE204490F8}"/>
    <cellStyle name="Normal 29 2 2 4 2 3" xfId="21768" xr:uid="{6B9D5EEB-43F6-428E-8290-B1C0115B3AEA}"/>
    <cellStyle name="Normal 29 2 2 4 2 3 2" xfId="42136" xr:uid="{430DCB4D-DA33-4A30-9B03-A84AB10235AB}"/>
    <cellStyle name="Normal 29 2 2 4 2 4" xfId="28557" xr:uid="{1202B2D4-80B5-4314-8401-1F74029A2BD0}"/>
    <cellStyle name="Normal 29 2 2 4 2 5" xfId="48925" xr:uid="{240A7D09-83BA-4282-BA3D-BBBE5ACCDB2E}"/>
    <cellStyle name="Normal 29 2 2 4 3" xfId="12133" xr:uid="{DB274C8F-0D57-490C-8992-AB5250A76A9A}"/>
    <cellStyle name="Normal 29 2 2 4 3 2" xfId="32501" xr:uid="{D4AE6CB9-A0EB-4529-9144-B87CB5D8BF12}"/>
    <cellStyle name="Normal 29 2 2 4 4" xfId="18920" xr:uid="{B2721F9C-C776-477C-9EDE-B10803BDFE5D}"/>
    <cellStyle name="Normal 29 2 2 4 4 2" xfId="39288" xr:uid="{7B0F1D47-0B55-4A45-AD60-9AE755C5005E}"/>
    <cellStyle name="Normal 29 2 2 4 5" xfId="25709" xr:uid="{14AFA638-49ED-47E3-AD2A-B93616B68CF8}"/>
    <cellStyle name="Normal 29 2 2 4 6" xfId="46077" xr:uid="{8A3C8B28-BBA1-4657-9550-8DAF1B55B0CF}"/>
    <cellStyle name="Normal 29 2 2 5" xfId="5627" xr:uid="{2533B4D7-4FB4-47B5-B66E-510756BD8D14}"/>
    <cellStyle name="Normal 29 2 2 5 2" xfId="14269" xr:uid="{BFBB0121-E3EC-4C4A-9514-1277F284159E}"/>
    <cellStyle name="Normal 29 2 2 5 2 2" xfId="34637" xr:uid="{8B8E0BC3-38D1-42A9-880E-CE72D19A92EC}"/>
    <cellStyle name="Normal 29 2 2 5 3" xfId="21056" xr:uid="{7982E1A0-4CF2-4165-B052-CF4FE24BB779}"/>
    <cellStyle name="Normal 29 2 2 5 3 2" xfId="41424" xr:uid="{1C932B7A-3396-4D06-AC8C-46E836527B19}"/>
    <cellStyle name="Normal 29 2 2 5 4" xfId="27845" xr:uid="{56228722-9A12-4302-A7B7-1A037F0D8275}"/>
    <cellStyle name="Normal 29 2 2 5 5" xfId="48213" xr:uid="{604696FB-FE49-4CD1-96ED-EE04AB23BBCD}"/>
    <cellStyle name="Normal 29 2 2 6" xfId="2706" xr:uid="{F7C9EF94-341B-480F-81D7-37293104D392}"/>
    <cellStyle name="Normal 29 2 2 6 2" xfId="11421" xr:uid="{87212596-8ECB-4236-BA98-B7799BC2309D}"/>
    <cellStyle name="Normal 29 2 2 6 2 2" xfId="31789" xr:uid="{8EC51F66-BB71-406E-AE2F-8BC8912E3B63}"/>
    <cellStyle name="Normal 29 2 2 6 3" xfId="18208" xr:uid="{C2FABF72-89EC-42AD-82DD-D05C93BBFA79}"/>
    <cellStyle name="Normal 29 2 2 6 3 2" xfId="38576" xr:uid="{CD838711-84CA-4D8F-88A4-A4F6062D81C9}"/>
    <cellStyle name="Normal 29 2 2 6 4" xfId="24997" xr:uid="{4AE58B7C-8F96-4B2B-9CD5-315F23D3DA72}"/>
    <cellStyle name="Normal 29 2 2 6 5" xfId="45365" xr:uid="{D2823F7F-320F-4CB5-B811-B121C62A747F}"/>
    <cellStyle name="Normal 29 2 2 7" xfId="10584" xr:uid="{24A86CF9-711D-4B8C-B23E-AEABD35F65A0}"/>
    <cellStyle name="Normal 29 2 2 7 2" xfId="30952" xr:uid="{201415EF-36C9-45F8-AF7E-5C7512976DF4}"/>
    <cellStyle name="Normal 29 2 2 8" xfId="17371" xr:uid="{80C79703-2E4A-4F55-B3C4-8AF769450281}"/>
    <cellStyle name="Normal 29 2 2 8 2" xfId="37739" xr:uid="{20CE9B5B-E393-434A-99F4-7BEA55B24622}"/>
    <cellStyle name="Normal 29 2 2 9" xfId="24160" xr:uid="{4772866A-5E3C-4A51-A350-20B87B741F25}"/>
    <cellStyle name="Normal 29 2 2_Exec Drivers" xfId="8158" xr:uid="{FC069902-C8CB-4AB8-AFD8-DF383D34F2C7}"/>
    <cellStyle name="Normal 29 2 3" xfId="3797" xr:uid="{4F448A36-3FBE-4F39-B15A-DA785FE55804}"/>
    <cellStyle name="Normal 29 2 3 2" xfId="6681" xr:uid="{3D52692A-0EF4-4B09-878B-69552C17A6D8}"/>
    <cellStyle name="Normal 29 2 3 2 2" xfId="15323" xr:uid="{53CEF7C2-C219-4037-87E2-05F469EAD4FD}"/>
    <cellStyle name="Normal 29 2 3 2 2 2" xfId="35691" xr:uid="{6B2091A5-9A45-45EE-8681-BC06824102C2}"/>
    <cellStyle name="Normal 29 2 3 2 3" xfId="22110" xr:uid="{713FA274-A186-48AD-BE84-892476209CEB}"/>
    <cellStyle name="Normal 29 2 3 2 3 2" xfId="42478" xr:uid="{E8D1CA4F-9667-4770-B3AA-8D67D9807A84}"/>
    <cellStyle name="Normal 29 2 3 2 4" xfId="28899" xr:uid="{F7BB940A-F96A-4774-9DEF-C78FE9936EDD}"/>
    <cellStyle name="Normal 29 2 3 2 5" xfId="49267" xr:uid="{8AE1EE18-A53B-494E-A257-16F1475677EF}"/>
    <cellStyle name="Normal 29 2 3 3" xfId="12475" xr:uid="{0FDA8C8E-597A-440B-B721-41254B8BD6DB}"/>
    <cellStyle name="Normal 29 2 3 3 2" xfId="32843" xr:uid="{03A0DAD1-D36E-4F32-87AA-CC2869CA3E3A}"/>
    <cellStyle name="Normal 29 2 3 4" xfId="19262" xr:uid="{67D645A2-275D-4D4F-9E79-C8C7AC44FE5F}"/>
    <cellStyle name="Normal 29 2 3 4 2" xfId="39630" xr:uid="{969AE8C5-F73F-45A0-9E1F-0B1DD7AA641B}"/>
    <cellStyle name="Normal 29 2 3 5" xfId="26051" xr:uid="{28F18106-6D77-4206-8F42-2D0509FE2163}"/>
    <cellStyle name="Normal 29 2 3 6" xfId="46419" xr:uid="{8CA9DC7C-05DC-400A-B974-6396131F419B}"/>
    <cellStyle name="Normal 29 2 3_Exec Drivers" xfId="9463" xr:uid="{29E7CD2E-B8DA-417F-879C-9D5DF7F77E49}"/>
    <cellStyle name="Normal 29 2 4" xfId="4545" xr:uid="{C68AC86B-DB7D-45DF-9FE2-EB444E2DAE84}"/>
    <cellStyle name="Normal 29 2 4 2" xfId="7393" xr:uid="{6650A3F7-C489-4CCE-AF34-5443B2B6959D}"/>
    <cellStyle name="Normal 29 2 4 2 2" xfId="16035" xr:uid="{4A4FC72E-268B-4A02-9CD1-4A7A8B161C1F}"/>
    <cellStyle name="Normal 29 2 4 2 2 2" xfId="36403" xr:uid="{EE8D7810-71D4-44CA-9CD6-84587D5BD214}"/>
    <cellStyle name="Normal 29 2 4 2 3" xfId="22822" xr:uid="{4E5A2F7D-104E-438E-BB34-71E8F3EC0BFB}"/>
    <cellStyle name="Normal 29 2 4 2 3 2" xfId="43190" xr:uid="{7119C018-4102-4D1C-9281-D26E5376FA3C}"/>
    <cellStyle name="Normal 29 2 4 2 4" xfId="29611" xr:uid="{AAABDC5F-1DBF-4807-A766-926F3479343C}"/>
    <cellStyle name="Normal 29 2 4 2 5" xfId="49979" xr:uid="{5DC65B72-2AC9-4C98-829B-104F274F95BD}"/>
    <cellStyle name="Normal 29 2 4 3" xfId="13187" xr:uid="{25B04FC7-8CF9-40E7-B3C2-5E4E972CC24F}"/>
    <cellStyle name="Normal 29 2 4 3 2" xfId="33555" xr:uid="{69AB69A5-7E48-4101-93EB-EC3781F79D95}"/>
    <cellStyle name="Normal 29 2 4 4" xfId="19974" xr:uid="{06EA2791-4374-496E-9090-45B54CBF3E69}"/>
    <cellStyle name="Normal 29 2 4 4 2" xfId="40342" xr:uid="{C9C2968F-14FD-40F6-A30D-269A01B2D3D9}"/>
    <cellStyle name="Normal 29 2 4 5" xfId="26763" xr:uid="{34268097-9D2A-4859-8290-4C788A783EA2}"/>
    <cellStyle name="Normal 29 2 4 6" xfId="47131" xr:uid="{3FBC1F0A-ECCB-41AB-AF47-0789354BA2B3}"/>
    <cellStyle name="Normal 29 2 5" xfId="3049" xr:uid="{9C5F7FE0-976A-4DD2-ADC6-7AAAD53102D1}"/>
    <cellStyle name="Normal 29 2 5 2" xfId="5969" xr:uid="{B34C1F08-F179-40F8-A2DA-AFDB1D5B6629}"/>
    <cellStyle name="Normal 29 2 5 2 2" xfId="14611" xr:uid="{29D41C77-3B52-4E6B-A63C-C6776EAC7F99}"/>
    <cellStyle name="Normal 29 2 5 2 2 2" xfId="34979" xr:uid="{D9678EAB-8350-4A3C-9117-B551B9AD864E}"/>
    <cellStyle name="Normal 29 2 5 2 3" xfId="21398" xr:uid="{03B78CBA-BFF9-4C68-9636-98F4BE1164FB}"/>
    <cellStyle name="Normal 29 2 5 2 3 2" xfId="41766" xr:uid="{0FB5F028-470C-4C65-AE5D-8462831A5237}"/>
    <cellStyle name="Normal 29 2 5 2 4" xfId="28187" xr:uid="{80641DA8-AD48-4094-8D28-D17EC9364232}"/>
    <cellStyle name="Normal 29 2 5 2 5" xfId="48555" xr:uid="{25AFA126-41D8-479E-9EBE-5CD0A16E9226}"/>
    <cellStyle name="Normal 29 2 5 3" xfId="11763" xr:uid="{75BBF643-A846-4F26-89AD-F47C87FDF4D2}"/>
    <cellStyle name="Normal 29 2 5 3 2" xfId="32131" xr:uid="{6FB5F797-4FFC-4E9D-9B2C-AADC47E5D005}"/>
    <cellStyle name="Normal 29 2 5 4" xfId="18550" xr:uid="{F2D63458-DB53-4763-A100-D44BB40B9D4A}"/>
    <cellStyle name="Normal 29 2 5 4 2" xfId="38918" xr:uid="{812AC4AB-9F0D-4375-8334-F61CDCCF6A6C}"/>
    <cellStyle name="Normal 29 2 5 5" xfId="25339" xr:uid="{89F3F328-CF13-40B0-8A1A-53745C748FC9}"/>
    <cellStyle name="Normal 29 2 5 6" xfId="45707" xr:uid="{51F9B5E0-0E59-490F-BD8A-68C4BCC38C60}"/>
    <cellStyle name="Normal 29 2 6" xfId="5257" xr:uid="{868C6A85-74D8-41BC-B6B6-74919B159CD3}"/>
    <cellStyle name="Normal 29 2 6 2" xfId="13899" xr:uid="{12F596E2-0BB2-4445-B5A3-0C7CD083F1D4}"/>
    <cellStyle name="Normal 29 2 6 2 2" xfId="34267" xr:uid="{751B7C51-1C7A-402E-B60B-B9ADC79370A8}"/>
    <cellStyle name="Normal 29 2 6 3" xfId="20686" xr:uid="{3C06BD56-9D60-4A91-9B75-9D4DA6F78EE8}"/>
    <cellStyle name="Normal 29 2 6 3 2" xfId="41054" xr:uid="{C3D07F1A-2FE2-4A3F-821E-FC38AF6402FF}"/>
    <cellStyle name="Normal 29 2 6 4" xfId="27475" xr:uid="{84E4FDF0-03E2-4F97-99F2-0D25E4ED082B}"/>
    <cellStyle name="Normal 29 2 6 5" xfId="47843" xr:uid="{D773C837-B561-4944-AF0D-DF98F84ABF28}"/>
    <cellStyle name="Normal 29 2 7" xfId="2200" xr:uid="{4776BC03-237F-4BF2-A5C0-D58106E68C3C}"/>
    <cellStyle name="Normal 29 2 7 2" xfId="11051" xr:uid="{F4B951F7-271F-4C47-B1E1-CB0B5F27338F}"/>
    <cellStyle name="Normal 29 2 7 2 2" xfId="31419" xr:uid="{774224E4-49E4-4242-8BAF-B9033C31F76E}"/>
    <cellStyle name="Normal 29 2 7 3" xfId="17838" xr:uid="{7E963A49-2993-41F5-80A9-9931C69873CD}"/>
    <cellStyle name="Normal 29 2 7 3 2" xfId="38206" xr:uid="{0F7EF0AE-A9EB-4863-9084-26F5206DA8C6}"/>
    <cellStyle name="Normal 29 2 7 4" xfId="24627" xr:uid="{A11D91DA-4AB7-43C1-8E03-99F38B0331FF}"/>
    <cellStyle name="Normal 29 2 7 5" xfId="44995" xr:uid="{37133F03-743E-42B4-86E7-AF936340EE52}"/>
    <cellStyle name="Normal 29 2 8" xfId="10001" xr:uid="{AF7A89A5-DCEC-484C-BB18-85F8CE9D2CC3}"/>
    <cellStyle name="Normal 29 2 8 2" xfId="30369" xr:uid="{52B44EC2-2EA0-4957-A3AF-DCF1699C1314}"/>
    <cellStyle name="Normal 29 2 9" xfId="16789" xr:uid="{3B5B354E-FF5D-4465-A5CB-BF3DE26FA52A}"/>
    <cellStyle name="Normal 29 2 9 2" xfId="37157" xr:uid="{7ECC2273-ADD8-441B-98F0-A23E0BA6F49E}"/>
    <cellStyle name="Normal 29 2_Exec Drivers" xfId="1887" xr:uid="{FBD61C63-9F10-4266-851D-5F2D386719FA}"/>
    <cellStyle name="Normal 29 3" xfId="503" xr:uid="{CE123808-E552-4057-B38E-B559F09A2539}"/>
    <cellStyle name="Normal 29 3 10" xfId="23553" xr:uid="{4D9F6471-3EEA-490E-90E8-E6F0D264830F}"/>
    <cellStyle name="Normal 29 3 11" xfId="43921" xr:uid="{FED69294-0DC9-4A05-9574-6DE34A787C6D}"/>
    <cellStyle name="Normal 29 3 2" xfId="1643" xr:uid="{EFEB7C3C-3C49-40D9-87AF-CBAAF696276E}"/>
    <cellStyle name="Normal 29 3 2 10" xfId="44503" xr:uid="{B11927F3-8826-4A23-A01C-2CC420B0A530}"/>
    <cellStyle name="Normal 29 3 2 2" xfId="4178" xr:uid="{BD9A56D2-704B-4599-A7BB-896710C15FC0}"/>
    <cellStyle name="Normal 29 3 2 2 2" xfId="7026" xr:uid="{EF30AF04-8CA0-472F-958B-1382B9A3B541}"/>
    <cellStyle name="Normal 29 3 2 2 2 2" xfId="15668" xr:uid="{356BBAA7-0187-4098-8D54-47EF1E7C9C13}"/>
    <cellStyle name="Normal 29 3 2 2 2 2 2" xfId="36036" xr:uid="{E72B46D0-8E5E-4507-95B6-F3B307F5C63A}"/>
    <cellStyle name="Normal 29 3 2 2 2 3" xfId="22455" xr:uid="{51487E08-037A-47DB-A89B-7934AABC7337}"/>
    <cellStyle name="Normal 29 3 2 2 2 3 2" xfId="42823" xr:uid="{0C651B4E-977D-4ED8-8343-7DB30C069D96}"/>
    <cellStyle name="Normal 29 3 2 2 2 4" xfId="29244" xr:uid="{B1D72D93-C4B4-4E3D-B8E8-DCF4597129D3}"/>
    <cellStyle name="Normal 29 3 2 2 2 5" xfId="49612" xr:uid="{E5CF3447-2479-423D-ADAD-2E284C5455AA}"/>
    <cellStyle name="Normal 29 3 2 2 3" xfId="12820" xr:uid="{9628BB2C-173A-459E-A76D-425CDD01D64D}"/>
    <cellStyle name="Normal 29 3 2 2 3 2" xfId="33188" xr:uid="{ED1F0523-1CDA-4586-8042-4735A1B1B759}"/>
    <cellStyle name="Normal 29 3 2 2 4" xfId="19607" xr:uid="{C7C7A3E9-E05D-4DFB-909A-7FC3A8A11578}"/>
    <cellStyle name="Normal 29 3 2 2 4 2" xfId="39975" xr:uid="{62C226BF-6F7A-4E15-B950-B75BDF21088B}"/>
    <cellStyle name="Normal 29 3 2 2 5" xfId="26396" xr:uid="{447C1F3C-FA1B-456B-AC74-C345A674DA57}"/>
    <cellStyle name="Normal 29 3 2 2 6" xfId="46764" xr:uid="{7E7A2065-D879-4B2E-949F-111E3ECFFE23}"/>
    <cellStyle name="Normal 29 3 2 2_Exec Drivers" xfId="9501" xr:uid="{ABCD940C-8265-4733-9111-E3C7F36BADD7}"/>
    <cellStyle name="Normal 29 3 2 3" xfId="4890" xr:uid="{0B5C0E30-FDCE-41B6-8618-E693CC44792B}"/>
    <cellStyle name="Normal 29 3 2 3 2" xfId="7738" xr:uid="{E6ACA8A6-E475-4E6E-8379-266F5BE18B62}"/>
    <cellStyle name="Normal 29 3 2 3 2 2" xfId="16380" xr:uid="{6A98DEEE-7321-4502-9823-A776F09B79B0}"/>
    <cellStyle name="Normal 29 3 2 3 2 2 2" xfId="36748" xr:uid="{643BCCE0-CBD5-4BC7-8924-8280E3BE3EEB}"/>
    <cellStyle name="Normal 29 3 2 3 2 3" xfId="23167" xr:uid="{56C49E61-F0CD-413A-95D2-9A4302C6226C}"/>
    <cellStyle name="Normal 29 3 2 3 2 3 2" xfId="43535" xr:uid="{0B972677-BF7D-4FC2-8A90-6CD0720DB432}"/>
    <cellStyle name="Normal 29 3 2 3 2 4" xfId="29956" xr:uid="{2FB2CFB0-59D8-4ED0-AFF8-98007F8734FE}"/>
    <cellStyle name="Normal 29 3 2 3 2 5" xfId="50324" xr:uid="{4DC9DD53-8044-46E9-B795-0AA5E9AF9926}"/>
    <cellStyle name="Normal 29 3 2 3 3" xfId="13532" xr:uid="{F62A108A-FD40-4C61-B61A-40CAAFFC5A61}"/>
    <cellStyle name="Normal 29 3 2 3 3 2" xfId="33900" xr:uid="{BC305DB1-DFCB-4A0F-92DC-B61824176FCF}"/>
    <cellStyle name="Normal 29 3 2 3 4" xfId="20319" xr:uid="{31E53018-DDE7-4873-9374-296EC6330466}"/>
    <cellStyle name="Normal 29 3 2 3 4 2" xfId="40687" xr:uid="{0120FABD-1C1B-451A-A388-0A49DBE8E3E7}"/>
    <cellStyle name="Normal 29 3 2 3 5" xfId="27108" xr:uid="{8CFEFB7D-CB97-45F4-B30B-49D2D8131FD3}"/>
    <cellStyle name="Normal 29 3 2 3 6" xfId="47476" xr:uid="{06666C0E-3C14-4A83-8B48-726BEB9B563E}"/>
    <cellStyle name="Normal 29 3 2 4" xfId="3430" xr:uid="{AD284DA1-8D6B-4FCC-91C2-1A74F13069EE}"/>
    <cellStyle name="Normal 29 3 2 4 2" xfId="6314" xr:uid="{4D0FD68F-7A33-4946-9AFA-D750EC26C900}"/>
    <cellStyle name="Normal 29 3 2 4 2 2" xfId="14956" xr:uid="{1A062C8E-4E36-471A-8E2D-47DEFDC300AB}"/>
    <cellStyle name="Normal 29 3 2 4 2 2 2" xfId="35324" xr:uid="{DDB75A55-BD31-4DB1-9005-0A0632C0D0E3}"/>
    <cellStyle name="Normal 29 3 2 4 2 3" xfId="21743" xr:uid="{C30A502F-DD5B-4845-B366-355954BBB85A}"/>
    <cellStyle name="Normal 29 3 2 4 2 3 2" xfId="42111" xr:uid="{5BAA0FB2-1900-4066-B53F-C6E89CA656CD}"/>
    <cellStyle name="Normal 29 3 2 4 2 4" xfId="28532" xr:uid="{9CBBE158-5934-4B5A-A3A7-EC2537F45337}"/>
    <cellStyle name="Normal 29 3 2 4 2 5" xfId="48900" xr:uid="{CD319848-EF72-4DC9-BFA8-E6FFDC62C2F4}"/>
    <cellStyle name="Normal 29 3 2 4 3" xfId="12108" xr:uid="{1F80C98C-B91A-41D1-9A2A-84892F87674A}"/>
    <cellStyle name="Normal 29 3 2 4 3 2" xfId="32476" xr:uid="{589DFAD2-78E3-4C39-8700-4B8217C3CE24}"/>
    <cellStyle name="Normal 29 3 2 4 4" xfId="18895" xr:uid="{B3A781CB-AEBC-46D9-96B3-54258A62973F}"/>
    <cellStyle name="Normal 29 3 2 4 4 2" xfId="39263" xr:uid="{07DC7ABB-0C1F-429F-B561-67D361773DE4}"/>
    <cellStyle name="Normal 29 3 2 4 5" xfId="25684" xr:uid="{864C364E-AFC4-46A9-9306-1005A2A34B42}"/>
    <cellStyle name="Normal 29 3 2 4 6" xfId="46052" xr:uid="{8D9243E4-83B2-4280-84C1-6D155FCF4A21}"/>
    <cellStyle name="Normal 29 3 2 5" xfId="5602" xr:uid="{E7EE5079-C032-4CFC-91B8-BB698E5734FF}"/>
    <cellStyle name="Normal 29 3 2 5 2" xfId="14244" xr:uid="{AEC168B6-52C1-4901-AD1B-CFC217BCD7BB}"/>
    <cellStyle name="Normal 29 3 2 5 2 2" xfId="34612" xr:uid="{6BAA825A-E20B-4544-8976-E3F3A9BFE9CF}"/>
    <cellStyle name="Normal 29 3 2 5 3" xfId="21031" xr:uid="{3802FBDD-B295-4B49-BDEB-450B02821FBF}"/>
    <cellStyle name="Normal 29 3 2 5 3 2" xfId="41399" xr:uid="{5017DA29-D453-4B65-9BF4-6135E3453346}"/>
    <cellStyle name="Normal 29 3 2 5 4" xfId="27820" xr:uid="{424282AF-D1FF-43AF-81B4-67A146647E34}"/>
    <cellStyle name="Normal 29 3 2 5 5" xfId="48188" xr:uid="{0F926EDF-76D8-438E-B010-8B3BBD3FFBF9}"/>
    <cellStyle name="Normal 29 3 2 6" xfId="2681" xr:uid="{1B4244B0-474B-454D-85FE-ED6C0B7A835D}"/>
    <cellStyle name="Normal 29 3 2 6 2" xfId="11396" xr:uid="{CE7BA92A-DEE0-402B-90B9-0F589278954C}"/>
    <cellStyle name="Normal 29 3 2 6 2 2" xfId="31764" xr:uid="{3C271F3C-2AC2-4DDF-AD4A-4572BB45E010}"/>
    <cellStyle name="Normal 29 3 2 6 3" xfId="18183" xr:uid="{5793D8C6-3DC5-4E9B-BD97-DD9BC5DDC0C8}"/>
    <cellStyle name="Normal 29 3 2 6 3 2" xfId="38551" xr:uid="{30A3DEA4-6F3B-4E97-8E72-5209A465DE36}"/>
    <cellStyle name="Normal 29 3 2 6 4" xfId="24972" xr:uid="{02A22E84-849E-41B9-A61F-B92243E1A477}"/>
    <cellStyle name="Normal 29 3 2 6 5" xfId="45340" xr:uid="{916F4472-8BE6-4A88-A4F5-5EACC7A05D0C}"/>
    <cellStyle name="Normal 29 3 2 7" xfId="10559" xr:uid="{D605BAD2-454C-4C64-912A-AC118EBBED0E}"/>
    <cellStyle name="Normal 29 3 2 7 2" xfId="30927" xr:uid="{6ADEDF72-265D-4644-B246-02FEA217C7B5}"/>
    <cellStyle name="Normal 29 3 2 8" xfId="17346" xr:uid="{C375A3FB-CD6F-4504-9085-B25F26B39D92}"/>
    <cellStyle name="Normal 29 3 2 8 2" xfId="37714" xr:uid="{4AC4FBAC-F9E8-4CFA-940F-4FC820E2ABD9}"/>
    <cellStyle name="Normal 29 3 2 9" xfId="24135" xr:uid="{8D9E2BFA-4426-4377-9E17-8C0296D9BC84}"/>
    <cellStyle name="Normal 29 3 2_Exec Drivers" xfId="9516" xr:uid="{A877D64D-3727-4D3C-B4B3-3D960B4F17CE}"/>
    <cellStyle name="Normal 29 3 3" xfId="3798" xr:uid="{28CA737D-CFDF-4407-84CD-3EFB4F6A69D7}"/>
    <cellStyle name="Normal 29 3 3 2" xfId="6682" xr:uid="{E63941EA-4B1D-4E16-BC98-84D5D09C9248}"/>
    <cellStyle name="Normal 29 3 3 2 2" xfId="15324" xr:uid="{50138499-A4F7-4614-BB43-23644E3C7658}"/>
    <cellStyle name="Normal 29 3 3 2 2 2" xfId="35692" xr:uid="{2CA20B33-7CAB-4D90-88FA-226A77F35C93}"/>
    <cellStyle name="Normal 29 3 3 2 3" xfId="22111" xr:uid="{6A3D2F9F-6914-4668-9225-6F67D2D2850F}"/>
    <cellStyle name="Normal 29 3 3 2 3 2" xfId="42479" xr:uid="{459AE6D1-AAE3-4AC8-B63B-74350C7A527C}"/>
    <cellStyle name="Normal 29 3 3 2 4" xfId="28900" xr:uid="{FE70E59F-5BDC-43E5-AC7A-8A40F517954B}"/>
    <cellStyle name="Normal 29 3 3 2 5" xfId="49268" xr:uid="{8AB72DE3-BAC6-4698-9106-38B35A737C58}"/>
    <cellStyle name="Normal 29 3 3 3" xfId="12476" xr:uid="{4FF0CE71-44EF-441A-8CAB-C5F02F67DF3F}"/>
    <cellStyle name="Normal 29 3 3 3 2" xfId="32844" xr:uid="{41FE555A-3FC9-470D-AB1B-D80C1F3FA2DF}"/>
    <cellStyle name="Normal 29 3 3 4" xfId="19263" xr:uid="{73570342-6C50-4A51-BD79-D86A3CE3E365}"/>
    <cellStyle name="Normal 29 3 3 4 2" xfId="39631" xr:uid="{A06E5C6F-6662-4C08-AF59-97A271D1FC16}"/>
    <cellStyle name="Normal 29 3 3 5" xfId="26052" xr:uid="{45E12383-0581-40D7-ACD1-B6C1F0B27F62}"/>
    <cellStyle name="Normal 29 3 3 6" xfId="46420" xr:uid="{EA27CD1F-7AB7-4656-AE34-FF69F806FEB0}"/>
    <cellStyle name="Normal 29 3 3_Exec Drivers" xfId="9156" xr:uid="{5ED2F4BB-2EC1-4779-8E03-199B3065F3F0}"/>
    <cellStyle name="Normal 29 3 4" xfId="4546" xr:uid="{C82CE4B6-49BC-410B-97CF-CBB675F4B84E}"/>
    <cellStyle name="Normal 29 3 4 2" xfId="7394" xr:uid="{5414A236-1594-4453-BD29-754F36D9663E}"/>
    <cellStyle name="Normal 29 3 4 2 2" xfId="16036" xr:uid="{DB48CC66-4EDD-48AB-ACF0-25ECDB9706F5}"/>
    <cellStyle name="Normal 29 3 4 2 2 2" xfId="36404" xr:uid="{08ADA021-C1C2-4E1C-8B36-64FD33F39D4E}"/>
    <cellStyle name="Normal 29 3 4 2 3" xfId="22823" xr:uid="{0BD92A12-122F-4E03-88E3-DCFDE7885BC5}"/>
    <cellStyle name="Normal 29 3 4 2 3 2" xfId="43191" xr:uid="{EB6D553C-B35E-4E44-8776-D75BB8E26CEE}"/>
    <cellStyle name="Normal 29 3 4 2 4" xfId="29612" xr:uid="{3BEE087A-0943-4981-83EF-71900BA62FCF}"/>
    <cellStyle name="Normal 29 3 4 2 5" xfId="49980" xr:uid="{6DC2033F-2093-41E8-9934-66EC6F8574DF}"/>
    <cellStyle name="Normal 29 3 4 3" xfId="13188" xr:uid="{DE7395BE-2007-4D56-B870-DF7646231F80}"/>
    <cellStyle name="Normal 29 3 4 3 2" xfId="33556" xr:uid="{DE1ECDD8-79FF-45E9-8F66-6A4A2B87A45A}"/>
    <cellStyle name="Normal 29 3 4 4" xfId="19975" xr:uid="{65DF74E6-E087-4C74-ACA0-D738BCDAB5F7}"/>
    <cellStyle name="Normal 29 3 4 4 2" xfId="40343" xr:uid="{20F3389A-91D6-4D88-9767-B57D1DF4B57F}"/>
    <cellStyle name="Normal 29 3 4 5" xfId="26764" xr:uid="{0C224B72-418B-4BFE-8774-BBD48B736CF2}"/>
    <cellStyle name="Normal 29 3 4 6" xfId="47132" xr:uid="{13E28324-C75A-499D-A8D1-1087F97BAF8C}"/>
    <cellStyle name="Normal 29 3 5" xfId="3050" xr:uid="{C409E1F8-1849-41DB-90B4-422AF0C12071}"/>
    <cellStyle name="Normal 29 3 5 2" xfId="5970" xr:uid="{D9769CC8-5213-4AAC-BF2F-8391B018E6F7}"/>
    <cellStyle name="Normal 29 3 5 2 2" xfId="14612" xr:uid="{7DCD7083-847B-4CEE-A429-4D9C30F5709E}"/>
    <cellStyle name="Normal 29 3 5 2 2 2" xfId="34980" xr:uid="{B5C92B34-6231-485A-8708-71A507FF929F}"/>
    <cellStyle name="Normal 29 3 5 2 3" xfId="21399" xr:uid="{86C4D3B0-A4F6-4E47-AAF3-814D1D42B7AB}"/>
    <cellStyle name="Normal 29 3 5 2 3 2" xfId="41767" xr:uid="{8228DFA2-AFA9-423B-88BF-5BC397D62A39}"/>
    <cellStyle name="Normal 29 3 5 2 4" xfId="28188" xr:uid="{89ABE1F8-F7BF-43E7-B9A4-231FF5239861}"/>
    <cellStyle name="Normal 29 3 5 2 5" xfId="48556" xr:uid="{1130C9DC-0487-4BC4-B9E4-419DD42A18CF}"/>
    <cellStyle name="Normal 29 3 5 3" xfId="11764" xr:uid="{0C79B53D-4278-4D10-8D7E-C679D532EBED}"/>
    <cellStyle name="Normal 29 3 5 3 2" xfId="32132" xr:uid="{F2EAD0C7-9C87-4271-A936-53D6AB018FA2}"/>
    <cellStyle name="Normal 29 3 5 4" xfId="18551" xr:uid="{FC0C6DC8-9D26-482D-A3F8-489CAF81D300}"/>
    <cellStyle name="Normal 29 3 5 4 2" xfId="38919" xr:uid="{F4186CD7-AB9F-4BD0-B27D-AE197D80B1B9}"/>
    <cellStyle name="Normal 29 3 5 5" xfId="25340" xr:uid="{DC71B30C-19E7-4C29-97F1-631A5FBB4BAB}"/>
    <cellStyle name="Normal 29 3 5 6" xfId="45708" xr:uid="{2DCA74AD-6052-4852-8494-BB2DC1E40C85}"/>
    <cellStyle name="Normal 29 3 6" xfId="5258" xr:uid="{D5780AD8-9724-4927-B2E2-22EA24260C37}"/>
    <cellStyle name="Normal 29 3 6 2" xfId="13900" xr:uid="{5B0F645C-6E88-4DA7-9EC3-20238A561524}"/>
    <cellStyle name="Normal 29 3 6 2 2" xfId="34268" xr:uid="{F387F06A-9E19-4A94-B05A-A6F03F184276}"/>
    <cellStyle name="Normal 29 3 6 3" xfId="20687" xr:uid="{B55EAFDB-D1CD-4980-8C83-4384DE88C335}"/>
    <cellStyle name="Normal 29 3 6 3 2" xfId="41055" xr:uid="{4D9F1F07-BB7C-4217-AB15-0FF1D714673B}"/>
    <cellStyle name="Normal 29 3 6 4" xfId="27476" xr:uid="{A284C85F-A9CC-4F47-B40A-4AE6E9F42618}"/>
    <cellStyle name="Normal 29 3 6 5" xfId="47844" xr:uid="{11EA4F17-1E8B-4DD5-B762-44812FD15C30}"/>
    <cellStyle name="Normal 29 3 7" xfId="2201" xr:uid="{A2969F54-628A-408C-B81D-1608DCECB5DD}"/>
    <cellStyle name="Normal 29 3 7 2" xfId="11052" xr:uid="{018DCD07-48E7-497B-A512-F3BC6B878ABD}"/>
    <cellStyle name="Normal 29 3 7 2 2" xfId="31420" xr:uid="{5B51967A-76CB-4112-92E6-219C27FC81FF}"/>
    <cellStyle name="Normal 29 3 7 3" xfId="17839" xr:uid="{1885999F-F485-4BF4-9FDB-17A4E83B3EA4}"/>
    <cellStyle name="Normal 29 3 7 3 2" xfId="38207" xr:uid="{20802886-0D9A-448A-B46D-944D57D5F594}"/>
    <cellStyle name="Normal 29 3 7 4" xfId="24628" xr:uid="{50E339D3-60A3-406A-AB76-3DBA2118521B}"/>
    <cellStyle name="Normal 29 3 7 5" xfId="44996" xr:uid="{1285D044-4C02-4C8F-9224-02D545A3ED09}"/>
    <cellStyle name="Normal 29 3 8" xfId="9976" xr:uid="{013C4F4F-B367-4754-824E-144525B6AB17}"/>
    <cellStyle name="Normal 29 3 8 2" xfId="30344" xr:uid="{D8542E4B-0AC6-4962-8AD1-C2E420CCF803}"/>
    <cellStyle name="Normal 29 3 9" xfId="16764" xr:uid="{62A673DF-3C52-4F80-872A-93000D99E9B0}"/>
    <cellStyle name="Normal 29 3 9 2" xfId="37132" xr:uid="{6C38442B-E373-44E0-8FEB-627EE2500F1A}"/>
    <cellStyle name="Normal 29 3_Exec Drivers" xfId="8791" xr:uid="{D1458000-872D-4B86-97FA-E4B651F6ABA4}"/>
    <cellStyle name="Normal 29 4" xfId="1556" xr:uid="{8502DE03-D8AE-46C0-90B2-91AB79E96C85}"/>
    <cellStyle name="Normal 29 4 10" xfId="44416" xr:uid="{9DA81926-E3AC-479C-A637-97DD0C8EB486}"/>
    <cellStyle name="Normal 29 4 2" xfId="3946" xr:uid="{61B6F976-902C-4787-8D98-14EBE9CAC72E}"/>
    <cellStyle name="Normal 29 4 2 2" xfId="6818" xr:uid="{02BBA381-5DBB-4B66-92B5-A7DC048B5656}"/>
    <cellStyle name="Normal 29 4 2 2 2" xfId="15460" xr:uid="{7C9C204E-087B-425E-9DAA-C1E29CF3E7BE}"/>
    <cellStyle name="Normal 29 4 2 2 2 2" xfId="35828" xr:uid="{029E806B-4E1D-4B0B-B2DC-253A9C9ACC29}"/>
    <cellStyle name="Normal 29 4 2 2 3" xfId="22247" xr:uid="{AC7E8800-E97D-447A-85CC-7A033C168455}"/>
    <cellStyle name="Normal 29 4 2 2 3 2" xfId="42615" xr:uid="{95702AE1-5DEF-4137-B843-DCDC456CC5FA}"/>
    <cellStyle name="Normal 29 4 2 2 4" xfId="29036" xr:uid="{DC9E6CDC-F9E9-45D9-B400-E5F5C0F767D6}"/>
    <cellStyle name="Normal 29 4 2 2 5" xfId="49404" xr:uid="{FF897ACB-C4D9-4B53-B779-70D92201FFC1}"/>
    <cellStyle name="Normal 29 4 2 3" xfId="12612" xr:uid="{1A543B52-CC4D-4D27-8F1E-CDF7E1046AF7}"/>
    <cellStyle name="Normal 29 4 2 3 2" xfId="32980" xr:uid="{DF6610BB-686C-4450-BD72-A2A448A4D790}"/>
    <cellStyle name="Normal 29 4 2 4" xfId="19399" xr:uid="{727F7124-BA98-4D03-A9DE-E2043C23E71E}"/>
    <cellStyle name="Normal 29 4 2 4 2" xfId="39767" xr:uid="{9E9EE89A-3958-4225-A8A0-D906DC1F1FBB}"/>
    <cellStyle name="Normal 29 4 2 5" xfId="26188" xr:uid="{06C32B0F-5ED0-4DFE-B2D8-9027CC3E223F}"/>
    <cellStyle name="Normal 29 4 2 6" xfId="46556" xr:uid="{3483B519-AD8B-49E7-96D7-77236E7D264D}"/>
    <cellStyle name="Normal 29 4 2_Exec Drivers" xfId="9064" xr:uid="{8001238C-5523-450D-906F-2687745E806C}"/>
    <cellStyle name="Normal 29 4 3" xfId="4682" xr:uid="{64A11F7A-1606-4555-A0A0-D1CBA9FDD7A3}"/>
    <cellStyle name="Normal 29 4 3 2" xfId="7530" xr:uid="{BAA409FB-5128-461A-9F09-64833086B72E}"/>
    <cellStyle name="Normal 29 4 3 2 2" xfId="16172" xr:uid="{F714FB67-8E2E-471E-B832-47E88460F6E7}"/>
    <cellStyle name="Normal 29 4 3 2 2 2" xfId="36540" xr:uid="{2C9A5D19-41B3-4674-B626-78354583286E}"/>
    <cellStyle name="Normal 29 4 3 2 3" xfId="22959" xr:uid="{166E5980-E144-4AF6-A995-084D88D39241}"/>
    <cellStyle name="Normal 29 4 3 2 3 2" xfId="43327" xr:uid="{0A2C943D-0137-4DCC-BB6C-61E80D4E86D9}"/>
    <cellStyle name="Normal 29 4 3 2 4" xfId="29748" xr:uid="{32B9C59A-DCC7-417E-8CC9-8705845D6826}"/>
    <cellStyle name="Normal 29 4 3 2 5" xfId="50116" xr:uid="{546A6657-4083-4B87-9F8E-A76AD6893ADA}"/>
    <cellStyle name="Normal 29 4 3 3" xfId="13324" xr:uid="{10B7229A-5752-40CC-BB31-0C746E200459}"/>
    <cellStyle name="Normal 29 4 3 3 2" xfId="33692" xr:uid="{F0BCD3AA-D34F-45FA-8865-B3BE2ECD9493}"/>
    <cellStyle name="Normal 29 4 3 4" xfId="20111" xr:uid="{6E869D99-64F2-46F7-8E51-CEE43ABE5029}"/>
    <cellStyle name="Normal 29 4 3 4 2" xfId="40479" xr:uid="{85E5DFA6-44CE-4C88-8522-A955546DAA38}"/>
    <cellStyle name="Normal 29 4 3 5" xfId="26900" xr:uid="{66816260-004D-4653-A747-1280707B62A3}"/>
    <cellStyle name="Normal 29 4 3 6" xfId="47268" xr:uid="{A21BFD95-3057-4E4A-874A-B6CA48526409}"/>
    <cellStyle name="Normal 29 4 4" xfId="3198" xr:uid="{231EEF94-705B-459D-B4E8-C30CBCE991FD}"/>
    <cellStyle name="Normal 29 4 4 2" xfId="6106" xr:uid="{C1BC9B7A-DF8D-4735-8596-C9670107E317}"/>
    <cellStyle name="Normal 29 4 4 2 2" xfId="14748" xr:uid="{415D32EA-8ACD-4573-94A4-2E8070C1D3EB}"/>
    <cellStyle name="Normal 29 4 4 2 2 2" xfId="35116" xr:uid="{B2D4A560-B700-4A36-9C4A-3C821CFDCCBC}"/>
    <cellStyle name="Normal 29 4 4 2 3" xfId="21535" xr:uid="{ED1E5492-F85A-4098-B469-23139203437F}"/>
    <cellStyle name="Normal 29 4 4 2 3 2" xfId="41903" xr:uid="{C925C25F-03E7-4732-9FAC-9ADB421C8E1F}"/>
    <cellStyle name="Normal 29 4 4 2 4" xfId="28324" xr:uid="{AF5BA0A5-08AD-43CD-9074-1EE2E265ED25}"/>
    <cellStyle name="Normal 29 4 4 2 5" xfId="48692" xr:uid="{CC463E73-E7B5-4A39-AEA9-4FAE473EBBC8}"/>
    <cellStyle name="Normal 29 4 4 3" xfId="11900" xr:uid="{C881D95D-F0DA-4186-8EAC-EC65B473D10C}"/>
    <cellStyle name="Normal 29 4 4 3 2" xfId="32268" xr:uid="{89491BBF-F3A0-429E-A7DA-B51C42410DA1}"/>
    <cellStyle name="Normal 29 4 4 4" xfId="18687" xr:uid="{BBB6E4C9-D2C8-4E96-9048-FE3FFD26E030}"/>
    <cellStyle name="Normal 29 4 4 4 2" xfId="39055" xr:uid="{8FF2831A-DAEE-4FA7-A67E-9E18CFCCA936}"/>
    <cellStyle name="Normal 29 4 4 5" xfId="25476" xr:uid="{E2E6A4EA-8009-4C37-A99D-1641B12F68FC}"/>
    <cellStyle name="Normal 29 4 4 6" xfId="45844" xr:uid="{B65532FE-4196-4BB5-B8C8-AD6BB340DF9C}"/>
    <cellStyle name="Normal 29 4 5" xfId="5394" xr:uid="{302CD132-02EC-40F2-B3DC-FF67830976C2}"/>
    <cellStyle name="Normal 29 4 5 2" xfId="14036" xr:uid="{DB9EF0F6-B7BB-4210-996B-7242576EFF62}"/>
    <cellStyle name="Normal 29 4 5 2 2" xfId="34404" xr:uid="{BF1CE590-2858-451C-8C50-2F6E54D0FB0A}"/>
    <cellStyle name="Normal 29 4 5 3" xfId="20823" xr:uid="{7F143E85-BB38-4912-BB92-1BB140FB350C}"/>
    <cellStyle name="Normal 29 4 5 3 2" xfId="41191" xr:uid="{1C305003-F547-4380-A41E-1B1A575D5361}"/>
    <cellStyle name="Normal 29 4 5 4" xfId="27612" xr:uid="{9C2775F5-1A71-4A5A-AD8A-AAF1A6BF5F0D}"/>
    <cellStyle name="Normal 29 4 5 5" xfId="47980" xr:uid="{7BA97CB3-B515-4D21-AF30-9FBBC5BB4170}"/>
    <cellStyle name="Normal 29 4 6" xfId="2449" xr:uid="{5E90116F-82F7-44A7-A47B-3C7DF079E9FC}"/>
    <cellStyle name="Normal 29 4 6 2" xfId="11188" xr:uid="{2CC458FE-EE67-48CF-9FBB-68D29DE6BEC8}"/>
    <cellStyle name="Normal 29 4 6 2 2" xfId="31556" xr:uid="{B50F1A79-5029-461B-9883-97EF279ADC45}"/>
    <cellStyle name="Normal 29 4 6 3" xfId="17975" xr:uid="{6CE66EA5-5C68-40FB-96C3-BFE57F5CDDE4}"/>
    <cellStyle name="Normal 29 4 6 3 2" xfId="38343" xr:uid="{AECB19C9-D767-4653-8680-B57CBE129AAC}"/>
    <cellStyle name="Normal 29 4 6 4" xfId="24764" xr:uid="{148B103A-F390-432A-8C78-AA7D228F90B3}"/>
    <cellStyle name="Normal 29 4 6 5" xfId="45132" xr:uid="{A99E1137-B1EC-430E-8047-997DAF4DCB95}"/>
    <cellStyle name="Normal 29 4 7" xfId="10472" xr:uid="{0C75B5E8-0337-40B1-A2F5-3BC85FFF4D30}"/>
    <cellStyle name="Normal 29 4 7 2" xfId="30840" xr:uid="{546EF8FF-2900-44C5-B8C4-EE3DB322AB52}"/>
    <cellStyle name="Normal 29 4 8" xfId="17259" xr:uid="{F069B6F3-6464-4740-B931-DDBDDA53D783}"/>
    <cellStyle name="Normal 29 4 8 2" xfId="37627" xr:uid="{91C50640-41D1-4731-A233-75C0A0DF8851}"/>
    <cellStyle name="Normal 29 4 9" xfId="24048" xr:uid="{730B5516-953C-4BEA-AED9-5ECD339BD4F4}"/>
    <cellStyle name="Normal 29 4_Exec Drivers" xfId="8600" xr:uid="{F57457E7-D1AC-4CF5-9730-5C4556D62FAD}"/>
    <cellStyle name="Normal 29 5" xfId="3796" xr:uid="{1F5F503E-1C62-49B6-8E89-8B8F839D1AEB}"/>
    <cellStyle name="Normal 29 5 2" xfId="6680" xr:uid="{9629076B-7F5B-47A9-A88E-922A3718D756}"/>
    <cellStyle name="Normal 29 5 2 2" xfId="15322" xr:uid="{7EDCD8A3-FE5D-4790-98DC-36D3DCB93FA5}"/>
    <cellStyle name="Normal 29 5 2 2 2" xfId="35690" xr:uid="{2C92B29F-F0D6-4A5F-A231-AFA1F67EA57D}"/>
    <cellStyle name="Normal 29 5 2 3" xfId="22109" xr:uid="{110F9186-F044-418E-9057-E2A6770C84C5}"/>
    <cellStyle name="Normal 29 5 2 3 2" xfId="42477" xr:uid="{810557FA-A25F-4983-8857-84F27D3AB9CC}"/>
    <cellStyle name="Normal 29 5 2 4" xfId="28898" xr:uid="{109B8E37-7A29-4783-A943-1D083EBBE797}"/>
    <cellStyle name="Normal 29 5 2 5" xfId="49266" xr:uid="{742519E2-B6ED-4B46-9265-9B9CA00A7FC6}"/>
    <cellStyle name="Normal 29 5 3" xfId="12474" xr:uid="{00EDCF24-D3FE-4876-A211-721655EA73EA}"/>
    <cellStyle name="Normal 29 5 3 2" xfId="32842" xr:uid="{843C58A2-B2EB-4B89-800B-F8307CC2B3C5}"/>
    <cellStyle name="Normal 29 5 4" xfId="19261" xr:uid="{4680C1A5-D2DD-4F77-A6D3-F6C15AE0148A}"/>
    <cellStyle name="Normal 29 5 4 2" xfId="39629" xr:uid="{DEA98E76-489A-4229-88A8-31C6EE4F28AA}"/>
    <cellStyle name="Normal 29 5 5" xfId="26050" xr:uid="{F3CA8E63-499A-484F-BFD5-FA8C883F6A4A}"/>
    <cellStyle name="Normal 29 5 6" xfId="46418" xr:uid="{4D97F23E-EA5B-4A37-BE5C-8F2ED71FAAFC}"/>
    <cellStyle name="Normal 29 5_Exec Drivers" xfId="9368" xr:uid="{4858647D-D791-4C90-B3EA-A647CB2B5486}"/>
    <cellStyle name="Normal 29 6" xfId="4544" xr:uid="{2F6EF7C4-BD8F-4A5A-98C5-4661EF3D41CF}"/>
    <cellStyle name="Normal 29 6 2" xfId="7392" xr:uid="{986A5956-566B-4D91-8B18-E6AD6DE9A219}"/>
    <cellStyle name="Normal 29 6 2 2" xfId="16034" xr:uid="{DAB28FA8-3B8C-480C-ADD8-8514CD1D4BCE}"/>
    <cellStyle name="Normal 29 6 2 2 2" xfId="36402" xr:uid="{3719FA63-9D45-43EC-899D-11C5D55D5631}"/>
    <cellStyle name="Normal 29 6 2 3" xfId="22821" xr:uid="{A55C7361-D0E3-407B-91EB-B056E90E4A1A}"/>
    <cellStyle name="Normal 29 6 2 3 2" xfId="43189" xr:uid="{D68D9E61-2118-4B15-8C55-3CC9B039E58C}"/>
    <cellStyle name="Normal 29 6 2 4" xfId="29610" xr:uid="{F2A0E4A8-9B91-4D48-A927-7BC8A9333F1D}"/>
    <cellStyle name="Normal 29 6 2 5" xfId="49978" xr:uid="{D891DD27-816D-428B-BB03-7113635B87EC}"/>
    <cellStyle name="Normal 29 6 3" xfId="13186" xr:uid="{5A81164A-DE83-4769-A981-C856A9174FB5}"/>
    <cellStyle name="Normal 29 6 3 2" xfId="33554" xr:uid="{0C8E8876-7DC9-460D-8F84-05448082A9BF}"/>
    <cellStyle name="Normal 29 6 4" xfId="19973" xr:uid="{7CF9D5D1-78C9-40AE-9FA4-4E0F4D82D30A}"/>
    <cellStyle name="Normal 29 6 4 2" xfId="40341" xr:uid="{5E1ADAB6-F98C-45DF-A8E4-6520A7AC41DA}"/>
    <cellStyle name="Normal 29 6 5" xfId="26762" xr:uid="{7F715022-98B1-4924-A045-E8A96A19104C}"/>
    <cellStyle name="Normal 29 6 6" xfId="47130" xr:uid="{6077815B-67CF-47EF-8ECD-4D19BC08A9D3}"/>
    <cellStyle name="Normal 29 7" xfId="3048" xr:uid="{DD50633C-DE0D-455F-8B60-22F65B335166}"/>
    <cellStyle name="Normal 29 7 2" xfId="5968" xr:uid="{A123F7E2-03FC-445D-8F66-D69ABCAFA991}"/>
    <cellStyle name="Normal 29 7 2 2" xfId="14610" xr:uid="{BF3349A2-5C71-4391-A551-7C808CAE6443}"/>
    <cellStyle name="Normal 29 7 2 2 2" xfId="34978" xr:uid="{BF9BE215-8EA4-4113-9EC2-2E508BACCD16}"/>
    <cellStyle name="Normal 29 7 2 3" xfId="21397" xr:uid="{5049E811-A5AC-4E08-9202-E30D5CD4E6B5}"/>
    <cellStyle name="Normal 29 7 2 3 2" xfId="41765" xr:uid="{45278B6D-BF70-4FBF-A69F-D7947C377755}"/>
    <cellStyle name="Normal 29 7 2 4" xfId="28186" xr:uid="{7707945C-CB8A-49C4-AC8C-7DAEB03AF666}"/>
    <cellStyle name="Normal 29 7 2 5" xfId="48554" xr:uid="{24DA9AF6-8114-4EDF-B4D8-010E0B3BF620}"/>
    <cellStyle name="Normal 29 7 3" xfId="11762" xr:uid="{88C5C4C4-7E06-4341-9F24-752D890E628E}"/>
    <cellStyle name="Normal 29 7 3 2" xfId="32130" xr:uid="{B850F071-84B8-41B4-8BC6-1FAB18F06D3B}"/>
    <cellStyle name="Normal 29 7 4" xfId="18549" xr:uid="{4EACF2A4-0D5B-4A93-9A89-1A8476CE87C4}"/>
    <cellStyle name="Normal 29 7 4 2" xfId="38917" xr:uid="{82F2E1FF-78CF-47B3-BB3C-4A01AEF5B8D8}"/>
    <cellStyle name="Normal 29 7 5" xfId="25338" xr:uid="{A7776161-661A-42BA-89C2-BB18C71C12F1}"/>
    <cellStyle name="Normal 29 7 6" xfId="45706" xr:uid="{21DE2C31-4A0B-433C-94A9-65617EEF4932}"/>
    <cellStyle name="Normal 29 8" xfId="5256" xr:uid="{14403564-8D5F-4A05-A8E0-905AFF9ABA75}"/>
    <cellStyle name="Normal 29 8 2" xfId="13898" xr:uid="{B534BEB1-5171-4BFA-8B06-84ED1666C4EE}"/>
    <cellStyle name="Normal 29 8 2 2" xfId="34266" xr:uid="{724A4934-5CBE-4802-A64A-7BA353208E31}"/>
    <cellStyle name="Normal 29 8 3" xfId="20685" xr:uid="{3D8DD0AE-F410-4CD1-882C-F8D20CFA65AD}"/>
    <cellStyle name="Normal 29 8 3 2" xfId="41053" xr:uid="{2F50D6BE-6B78-4863-A02F-91A4AB69F473}"/>
    <cellStyle name="Normal 29 8 4" xfId="27474" xr:uid="{902D2599-366E-47A1-B92D-01DBDDD17795}"/>
    <cellStyle name="Normal 29 8 5" xfId="47842" xr:uid="{C02504C0-E890-417F-A8D4-0E45D39D92FD}"/>
    <cellStyle name="Normal 29 9" xfId="2199" xr:uid="{F9C28D03-5F49-4D7F-90D4-3F722543CCD1}"/>
    <cellStyle name="Normal 29 9 2" xfId="11050" xr:uid="{D91BB21F-A94C-46B2-B374-5136A99910F0}"/>
    <cellStyle name="Normal 29 9 2 2" xfId="31418" xr:uid="{098ED3D8-9C2D-47B8-ACB1-6C4C52F56DB5}"/>
    <cellStyle name="Normal 29 9 3" xfId="17837" xr:uid="{08F7473A-3ABA-4D67-8B30-0508967EB026}"/>
    <cellStyle name="Normal 29 9 3 2" xfId="38205" xr:uid="{422B0376-E6AF-4362-A95D-4EB8BA6B7735}"/>
    <cellStyle name="Normal 29 9 4" xfId="24626" xr:uid="{7BD5DB30-03CB-49B2-928D-F3AE703C42A4}"/>
    <cellStyle name="Normal 29 9 5" xfId="44994" xr:uid="{1FF3C05E-41E2-4EB8-B0F4-35168C08FD7F}"/>
    <cellStyle name="Normal 29_Exec Drivers" xfId="8938" xr:uid="{549E5D51-1F75-486E-A2A9-7937A47AF5E8}"/>
    <cellStyle name="Normal 3" xfId="2" xr:uid="{A6467F6A-D7A9-492E-98AE-8F69FD88B42D}"/>
    <cellStyle name="Normal 3 10" xfId="608" xr:uid="{7BEDEA23-84BF-441F-9FA4-99A38B3A85D5}"/>
    <cellStyle name="Normal 3 10 10" xfId="23621" xr:uid="{128E2DEC-5B9B-46C3-BEFD-0F835C9DE398}"/>
    <cellStyle name="Normal 3 10 11" xfId="43989" xr:uid="{36FDB205-1258-4C17-B1A3-9AB984050158}"/>
    <cellStyle name="Normal 3 10 2" xfId="683" xr:uid="{7FAA940B-7A1B-4669-B9F7-193B07DAB2B1}"/>
    <cellStyle name="Normal 3 10 2 10" xfId="44017" xr:uid="{5EFF1A73-87EE-4D31-8DAF-E2BEAFAE651A}"/>
    <cellStyle name="Normal 3 10 2 2" xfId="1704" xr:uid="{EFCA0F16-9F02-4970-9BC3-C955178C9008}"/>
    <cellStyle name="Normal 3 10 2 2 2" xfId="7093" xr:uid="{E4EDC58D-A1B5-4DB3-ABEB-EC7952FC20FE}"/>
    <cellStyle name="Normal 3 10 2 2 2 2" xfId="15735" xr:uid="{55703D2E-4D9C-4E4F-AA0F-6AB6D50DB647}"/>
    <cellStyle name="Normal 3 10 2 2 2 2 2" xfId="36103" xr:uid="{4A266E21-E434-41C8-94C9-1E8461EDEB0C}"/>
    <cellStyle name="Normal 3 10 2 2 2 3" xfId="22522" xr:uid="{1E96253F-90CE-4951-B449-F82D47D9B9D9}"/>
    <cellStyle name="Normal 3 10 2 2 2 3 2" xfId="42890" xr:uid="{FD20A318-7242-4BEA-B4AF-18F86FE2EF59}"/>
    <cellStyle name="Normal 3 10 2 2 2 4" xfId="29311" xr:uid="{AD757439-935C-4FD8-B1A2-339C646A8A5F}"/>
    <cellStyle name="Normal 3 10 2 2 2 5" xfId="49679" xr:uid="{65E06D34-890E-4313-A9D5-348308FD850E}"/>
    <cellStyle name="Normal 3 10 2 2 3" xfId="4245" xr:uid="{309E6197-68A4-4CD2-9377-CC1A7ED2B8B3}"/>
    <cellStyle name="Normal 3 10 2 2 3 2" xfId="12887" xr:uid="{E91399D8-1271-4A46-B33A-1B2D1AD594FF}"/>
    <cellStyle name="Normal 3 10 2 2 3 2 2" xfId="33255" xr:uid="{0E6F2DFF-8011-44DA-9F7C-95D34FA87102}"/>
    <cellStyle name="Normal 3 10 2 2 3 3" xfId="19674" xr:uid="{7BFE27BB-2A96-4A7F-8F1D-6819C91A7C81}"/>
    <cellStyle name="Normal 3 10 2 2 3 3 2" xfId="40042" xr:uid="{4BE688DD-EFD1-4682-8019-74D6A5C0D057}"/>
    <cellStyle name="Normal 3 10 2 2 3 4" xfId="26463" xr:uid="{8D549BE9-BF59-40DD-B261-5DB0B058E800}"/>
    <cellStyle name="Normal 3 10 2 2 3 5" xfId="46831" xr:uid="{62EA6FF1-3F5F-4523-9D0F-A7EC3605523B}"/>
    <cellStyle name="Normal 3 10 2 2 4" xfId="10614" xr:uid="{6A303BC3-C9FD-40DF-974A-DB63F4C5DAE3}"/>
    <cellStyle name="Normal 3 10 2 2 4 2" xfId="30982" xr:uid="{B1EF5E37-A578-4799-9FAF-FAE828685502}"/>
    <cellStyle name="Normal 3 10 2 2 5" xfId="17401" xr:uid="{4DA49A76-231C-45F3-9485-E0A292852C63}"/>
    <cellStyle name="Normal 3 10 2 2 5 2" xfId="37769" xr:uid="{2A354A3C-8F41-4449-9F33-34A3C8B538A6}"/>
    <cellStyle name="Normal 3 10 2 2 6" xfId="24190" xr:uid="{3C51CAAC-3502-458A-8EAB-01707E3F69C7}"/>
    <cellStyle name="Normal 3 10 2 2 7" xfId="44558" xr:uid="{2C852727-5135-4442-B6CE-A0321E80E0B5}"/>
    <cellStyle name="Normal 3 10 2 2_Exec Drivers" xfId="9519" xr:uid="{58AC02A4-7B68-4486-8143-059E77880283}"/>
    <cellStyle name="Normal 3 10 2 3" xfId="4957" xr:uid="{BECA375B-15B4-435D-B8C7-871F78196AFD}"/>
    <cellStyle name="Normal 3 10 2 3 2" xfId="7805" xr:uid="{C5810F42-54C0-4129-A455-A8FEB8BC0E6E}"/>
    <cellStyle name="Normal 3 10 2 3 2 2" xfId="16447" xr:uid="{C64BB869-C0CC-45FC-B8FC-DC84B808EB29}"/>
    <cellStyle name="Normal 3 10 2 3 2 2 2" xfId="36815" xr:uid="{610BD1F3-1E17-4D36-B0CC-522BCA321CE9}"/>
    <cellStyle name="Normal 3 10 2 3 2 3" xfId="23234" xr:uid="{175B5315-CA8C-437B-95A8-3BB62D13CABE}"/>
    <cellStyle name="Normal 3 10 2 3 2 3 2" xfId="43602" xr:uid="{F1B91176-0DE9-400C-85D9-86C2098D372C}"/>
    <cellStyle name="Normal 3 10 2 3 2 4" xfId="30023" xr:uid="{D259328C-56E1-4C23-9953-B58F743F5FC0}"/>
    <cellStyle name="Normal 3 10 2 3 2 5" xfId="50391" xr:uid="{6C274FAD-FE3E-4134-9D62-28DBD7190B2F}"/>
    <cellStyle name="Normal 3 10 2 3 3" xfId="13599" xr:uid="{79333340-693F-42C0-8A6B-B5F4903DC84A}"/>
    <cellStyle name="Normal 3 10 2 3 3 2" xfId="33967" xr:uid="{2AA47841-1C6F-4D77-8320-C14D6BD9ADE1}"/>
    <cellStyle name="Normal 3 10 2 3 4" xfId="20386" xr:uid="{D1CAB25C-C942-41CD-BA2E-59CB42ED8FA0}"/>
    <cellStyle name="Normal 3 10 2 3 4 2" xfId="40754" xr:uid="{D79B418A-0355-4A7A-A8D9-55385A326972}"/>
    <cellStyle name="Normal 3 10 2 3 5" xfId="27175" xr:uid="{4BA4F235-3DB0-486A-8D3B-4A1C36B868F6}"/>
    <cellStyle name="Normal 3 10 2 3 6" xfId="47543" xr:uid="{809111DD-B036-41A9-9E56-6F832E61BF92}"/>
    <cellStyle name="Normal 3 10 2 3_Exec Drivers" xfId="8833" xr:uid="{C05E762E-1496-4D50-89A8-6019FFBCA2B7}"/>
    <cellStyle name="Normal 3 10 2 4" xfId="3497" xr:uid="{95BD76E9-8995-4179-9624-89E916B856F1}"/>
    <cellStyle name="Normal 3 10 2 4 2" xfId="6381" xr:uid="{AA4C2D6F-6E8B-4D57-9AE2-BBF0F05D3ED4}"/>
    <cellStyle name="Normal 3 10 2 4 2 2" xfId="15023" xr:uid="{CD8D94A8-C38B-4E97-9D8D-DF8B8DF36642}"/>
    <cellStyle name="Normal 3 10 2 4 2 2 2" xfId="35391" xr:uid="{F54FA508-ADEF-4CC9-9718-D1372CD6F6A0}"/>
    <cellStyle name="Normal 3 10 2 4 2 3" xfId="21810" xr:uid="{E0274E42-C0AC-4B5E-8EE4-8292BC4D650A}"/>
    <cellStyle name="Normal 3 10 2 4 2 3 2" xfId="42178" xr:uid="{5656D642-1C3A-4D01-9890-5FA7508EAE71}"/>
    <cellStyle name="Normal 3 10 2 4 2 4" xfId="28599" xr:uid="{3C6E6A1E-C645-42A2-A67E-54DA022648FF}"/>
    <cellStyle name="Normal 3 10 2 4 2 5" xfId="48967" xr:uid="{BB7A8C37-BE37-4467-8BD6-75E9F11A50C8}"/>
    <cellStyle name="Normal 3 10 2 4 3" xfId="12175" xr:uid="{5FA6477E-1EBF-4D2F-9A04-00E80419547E}"/>
    <cellStyle name="Normal 3 10 2 4 3 2" xfId="32543" xr:uid="{2FF351C3-EA14-42AC-826B-6F576883A43D}"/>
    <cellStyle name="Normal 3 10 2 4 4" xfId="18962" xr:uid="{9830109E-1D35-4659-8D80-C7C0AE4E8714}"/>
    <cellStyle name="Normal 3 10 2 4 4 2" xfId="39330" xr:uid="{C56A7351-FB4A-4268-93C3-BA61D50DBAC0}"/>
    <cellStyle name="Normal 3 10 2 4 5" xfId="25751" xr:uid="{E2FB4241-F99D-493A-A981-BEDFC335026C}"/>
    <cellStyle name="Normal 3 10 2 4 6" xfId="46119" xr:uid="{78B46996-F968-434D-B8D9-53D8EDB851BA}"/>
    <cellStyle name="Normal 3 10 2 5" xfId="5669" xr:uid="{CB3C811E-D1F0-426D-8892-71C6C965ECFF}"/>
    <cellStyle name="Normal 3 10 2 5 2" xfId="14311" xr:uid="{13BE0207-045D-487C-AA74-67D8324DB2B8}"/>
    <cellStyle name="Normal 3 10 2 5 2 2" xfId="34679" xr:uid="{20B416AC-2DC7-4EB2-AD40-BCAEFF18206D}"/>
    <cellStyle name="Normal 3 10 2 5 3" xfId="21098" xr:uid="{9B946E2E-CF6D-4EB1-BA91-397D62ED2005}"/>
    <cellStyle name="Normal 3 10 2 5 3 2" xfId="41466" xr:uid="{EB558AFC-1C8F-453F-8907-6479839954D1}"/>
    <cellStyle name="Normal 3 10 2 5 4" xfId="27887" xr:uid="{CD08AFCC-A78F-4F97-A7BD-483DB66D4F01}"/>
    <cellStyle name="Normal 3 10 2 5 5" xfId="48255" xr:uid="{E85A86F3-9DD1-4A1E-B8A0-8C2D80191650}"/>
    <cellStyle name="Normal 3 10 2 6" xfId="2748" xr:uid="{714FE9B0-EF2B-4626-A1DF-B4E22DF58B37}"/>
    <cellStyle name="Normal 3 10 2 6 2" xfId="11463" xr:uid="{9C874ACC-30EB-4294-A79F-B497265D02E0}"/>
    <cellStyle name="Normal 3 10 2 6 2 2" xfId="31831" xr:uid="{699C57DD-47B1-4BC7-941F-6759072E89AD}"/>
    <cellStyle name="Normal 3 10 2 6 3" xfId="18250" xr:uid="{293F1DC4-BFFC-4BE7-9311-8EAAC4226A35}"/>
    <cellStyle name="Normal 3 10 2 6 3 2" xfId="38618" xr:uid="{11741219-2142-4CBD-A063-7238550B2315}"/>
    <cellStyle name="Normal 3 10 2 6 4" xfId="25039" xr:uid="{AAE24C1B-6E93-48AA-AA0C-BAFD080B4215}"/>
    <cellStyle name="Normal 3 10 2 6 5" xfId="45407" xr:uid="{07C106DF-13AA-4990-9490-C1F9CBE24053}"/>
    <cellStyle name="Normal 3 10 2 7" xfId="10072" xr:uid="{2232A834-3456-4D25-A0C1-5296A418DAF5}"/>
    <cellStyle name="Normal 3 10 2 7 2" xfId="30440" xr:uid="{7B4069A5-94C8-43FB-A3E7-9F0050C1D21E}"/>
    <cellStyle name="Normal 3 10 2 8" xfId="16860" xr:uid="{396B2A00-41DC-406E-9120-F135A2AA9008}"/>
    <cellStyle name="Normal 3 10 2 8 2" xfId="37228" xr:uid="{816BC476-5917-402F-B578-0ED810628236}"/>
    <cellStyle name="Normal 3 10 2 9" xfId="23649" xr:uid="{E3615EA2-B7FA-416F-8B3C-4276C9B31A09}"/>
    <cellStyle name="Normal 3 10 2_Exec Drivers" xfId="8452" xr:uid="{C7669C46-58D5-4FB5-A321-8DD74D9E93D7}"/>
    <cellStyle name="Normal 3 10 3" xfId="1258" xr:uid="{BD68D07D-E5F5-42A4-95AB-E9C6FA7FF182}"/>
    <cellStyle name="Normal 3 10 3 2" xfId="1796" xr:uid="{2249CACD-6DE0-449B-9EB0-B104281E3B6E}"/>
    <cellStyle name="Normal 3 10 3 2 2" xfId="6683" xr:uid="{84FE937B-39AD-4518-96BD-D28E2BCABB4D}"/>
    <cellStyle name="Normal 3 10 3 2 2 2" xfId="15325" xr:uid="{C46010B4-192B-49BA-93EC-29AEAF5A818F}"/>
    <cellStyle name="Normal 3 10 3 2 2 2 2" xfId="35693" xr:uid="{108EC2AD-9D6F-4E34-AF62-B82CEAC344DE}"/>
    <cellStyle name="Normal 3 10 3 2 2 3" xfId="22112" xr:uid="{8F6FDE0F-E00F-41F5-A5C0-08BF78C5979C}"/>
    <cellStyle name="Normal 3 10 3 2 2 3 2" xfId="42480" xr:uid="{5E2E353D-FE34-4C31-A8BC-469D57563181}"/>
    <cellStyle name="Normal 3 10 3 2 2 4" xfId="28901" xr:uid="{B95DFF2C-9D73-4D34-90AF-F537ADD351FF}"/>
    <cellStyle name="Normal 3 10 3 2 2 5" xfId="49269" xr:uid="{F7756C19-2D35-4564-9D35-3D085A775D04}"/>
    <cellStyle name="Normal 3 10 3 2 3" xfId="10704" xr:uid="{34BE49AC-19AF-4FB2-B953-444CB7D85797}"/>
    <cellStyle name="Normal 3 10 3 2 3 2" xfId="31072" xr:uid="{954599C6-5E2D-49D3-A2F9-DC8CEFE080D5}"/>
    <cellStyle name="Normal 3 10 3 2 4" xfId="17491" xr:uid="{66A877A2-D89A-4952-9476-7AA6C1E91FFA}"/>
    <cellStyle name="Normal 3 10 3 2 4 2" xfId="37859" xr:uid="{F6778F02-9298-419A-8CDD-953A406272B7}"/>
    <cellStyle name="Normal 3 10 3 2 5" xfId="24280" xr:uid="{D091F9EE-C4B0-41C7-9DCA-0BE3220613A7}"/>
    <cellStyle name="Normal 3 10 3 2 6" xfId="44648" xr:uid="{DD8E22C0-0E36-4793-917D-14C9FAA411A8}"/>
    <cellStyle name="Normal 3 10 3 2_Exec Drivers" xfId="8718" xr:uid="{2D6935CA-3D4F-4641-9E8C-C2605EE4F5F7}"/>
    <cellStyle name="Normal 3 10 3 3" xfId="3799" xr:uid="{0FE0C304-37F3-4186-86BC-0C024A1F4ACF}"/>
    <cellStyle name="Normal 3 10 3 3 2" xfId="12477" xr:uid="{3AF5CF02-5AC3-4BB7-858A-465046B210C5}"/>
    <cellStyle name="Normal 3 10 3 3 2 2" xfId="32845" xr:uid="{AFAA232E-1FFB-49B5-9499-6DDB800C7EED}"/>
    <cellStyle name="Normal 3 10 3 3 3" xfId="19264" xr:uid="{6920F17A-736B-4651-A9EA-BBFFC156D250}"/>
    <cellStyle name="Normal 3 10 3 3 3 2" xfId="39632" xr:uid="{86FCF174-ED2D-4683-8F91-E901E30CA47A}"/>
    <cellStyle name="Normal 3 10 3 3 4" xfId="26053" xr:uid="{E70A34AB-7296-4BAA-9BA8-88A07ABAA316}"/>
    <cellStyle name="Normal 3 10 3 3 5" xfId="46421" xr:uid="{9B3B5500-86F6-452C-B1C7-DB9A912D2EB7}"/>
    <cellStyle name="Normal 3 10 3 4" xfId="10178" xr:uid="{B5822631-AE87-4CAE-A0B8-BA0FD6DDBA6C}"/>
    <cellStyle name="Normal 3 10 3 4 2" xfId="30546" xr:uid="{C552D921-D752-4C50-8229-EF6EFE82B14C}"/>
    <cellStyle name="Normal 3 10 3 5" xfId="16965" xr:uid="{D6DA9201-147A-42C7-85F4-3F1C089DCABA}"/>
    <cellStyle name="Normal 3 10 3 5 2" xfId="37333" xr:uid="{21F72743-1C17-4E89-AE0A-318745866A72}"/>
    <cellStyle name="Normal 3 10 3 6" xfId="23754" xr:uid="{6E21647B-F25C-4263-A8C0-515A055B1248}"/>
    <cellStyle name="Normal 3 10 3 7" xfId="44122" xr:uid="{210E02E6-30CB-48B9-8464-4431B426F076}"/>
    <cellStyle name="Normal 3 10 3_Exec Drivers" xfId="9255" xr:uid="{064C6613-E685-40D0-8BF5-D084E2051174}"/>
    <cellStyle name="Normal 3 10 4" xfId="1276" xr:uid="{12757ACE-66CA-4E57-8326-C5361A96FD3F}"/>
    <cellStyle name="Normal 3 10 4 2" xfId="1813" xr:uid="{2A0A2BC5-7CE8-48C4-A9D5-AA5BDB15E9AC}"/>
    <cellStyle name="Normal 3 10 4 2 2" xfId="7395" xr:uid="{37146B5B-08A9-4C89-8987-B85A766485C2}"/>
    <cellStyle name="Normal 3 10 4 2 2 2" xfId="16037" xr:uid="{1A8D808B-D18E-4100-9815-A4A23CD00034}"/>
    <cellStyle name="Normal 3 10 4 2 2 2 2" xfId="36405" xr:uid="{15E91FF0-C75F-42C4-8EBB-7A8AC679662E}"/>
    <cellStyle name="Normal 3 10 4 2 2 3" xfId="22824" xr:uid="{AF5ECD7E-A751-4CB3-A208-CC3D2E742DAE}"/>
    <cellStyle name="Normal 3 10 4 2 2 3 2" xfId="43192" xr:uid="{A756927C-E76D-44D9-BD7E-A969028E949F}"/>
    <cellStyle name="Normal 3 10 4 2 2 4" xfId="29613" xr:uid="{DAFEC7DF-BD51-4315-9C90-CDC2C71B2C9B}"/>
    <cellStyle name="Normal 3 10 4 2 2 5" xfId="49981" xr:uid="{6AC379A0-8FBD-4265-ADA0-EAF008E3569C}"/>
    <cellStyle name="Normal 3 10 4 2 3" xfId="10721" xr:uid="{D04E2246-A9BD-425F-9D2D-5C06C9E3DBC5}"/>
    <cellStyle name="Normal 3 10 4 2 3 2" xfId="31089" xr:uid="{848F4CCE-1127-423A-B821-E361B167C6C1}"/>
    <cellStyle name="Normal 3 10 4 2 4" xfId="17508" xr:uid="{E457905D-9BBC-4839-87A9-D6CBB3A05A85}"/>
    <cellStyle name="Normal 3 10 4 2 4 2" xfId="37876" xr:uid="{C0381BF2-D1D7-45AC-A10C-E6D311095D0B}"/>
    <cellStyle name="Normal 3 10 4 2 5" xfId="24297" xr:uid="{DE5D0290-846E-4B88-82EC-944E4749B8C6}"/>
    <cellStyle name="Normal 3 10 4 2 6" xfId="44665" xr:uid="{ED017AC7-8CAE-4DB2-B0EF-4B630608E720}"/>
    <cellStyle name="Normal 3 10 4 2_Exec Drivers" xfId="8269" xr:uid="{48A4AE3C-131C-4896-88E6-82150B0512F2}"/>
    <cellStyle name="Normal 3 10 4 3" xfId="4547" xr:uid="{605D710B-2FC5-4F0E-884D-7555CDD70C79}"/>
    <cellStyle name="Normal 3 10 4 3 2" xfId="13189" xr:uid="{2F1129A2-897E-479B-9F88-D145AFAE68FA}"/>
    <cellStyle name="Normal 3 10 4 3 2 2" xfId="33557" xr:uid="{5CB61F62-2DCB-4BAE-86E1-551DB5311610}"/>
    <cellStyle name="Normal 3 10 4 3 3" xfId="19976" xr:uid="{85A3C031-4C90-414B-994C-9E4205464B40}"/>
    <cellStyle name="Normal 3 10 4 3 3 2" xfId="40344" xr:uid="{3AD75F06-0907-489D-B3EF-6371D2DFEC1A}"/>
    <cellStyle name="Normal 3 10 4 3 4" xfId="26765" xr:uid="{04E588BE-9C81-4F27-9389-C3B40A8C4B11}"/>
    <cellStyle name="Normal 3 10 4 3 5" xfId="47133" xr:uid="{8F01A165-2369-4096-BB7C-28E9972E97F5}"/>
    <cellStyle name="Normal 3 10 4 4" xfId="10195" xr:uid="{5ECAA21A-03BA-4FD1-AF55-20748A532FF4}"/>
    <cellStyle name="Normal 3 10 4 4 2" xfId="30563" xr:uid="{539F3896-4514-498B-A86B-D42E408B6002}"/>
    <cellStyle name="Normal 3 10 4 5" xfId="16982" xr:uid="{0D25C814-4363-4649-8FE5-B56EA88710A0}"/>
    <cellStyle name="Normal 3 10 4 5 2" xfId="37350" xr:uid="{F364FCB2-3325-4E1E-89EB-3E327D1748A7}"/>
    <cellStyle name="Normal 3 10 4 6" xfId="23771" xr:uid="{63CA13F0-7347-40A4-8A8A-898289D57DB9}"/>
    <cellStyle name="Normal 3 10 4 7" xfId="44139" xr:uid="{5827AB25-320F-4872-A1EC-1A7A573D8B36}"/>
    <cellStyle name="Normal 3 10 4_Exec Drivers" xfId="9263" xr:uid="{77EA4689-1EC7-4B5C-BB2F-67FA438DA7D5}"/>
    <cellStyle name="Normal 3 10 5" xfId="1341" xr:uid="{1ECD72ED-101D-4043-826E-F91F4E76AFDB}"/>
    <cellStyle name="Normal 3 10 5 2" xfId="5971" xr:uid="{74712047-9F11-47ED-AF96-F2C1531365C7}"/>
    <cellStyle name="Normal 3 10 5 2 2" xfId="14613" xr:uid="{85902CD4-F200-4843-A967-BD9B86B8D09D}"/>
    <cellStyle name="Normal 3 10 5 2 2 2" xfId="34981" xr:uid="{0BF7893A-6D2F-491D-AF66-3C330BF70D23}"/>
    <cellStyle name="Normal 3 10 5 2 3" xfId="21400" xr:uid="{431416FF-2523-43F2-83A1-4EB38949921E}"/>
    <cellStyle name="Normal 3 10 5 2 3 2" xfId="41768" xr:uid="{63689365-8E7C-4D98-ABE6-0D6B0F8FD1B7}"/>
    <cellStyle name="Normal 3 10 5 2 4" xfId="28189" xr:uid="{656CD038-E5D5-4888-97BF-6248E737D096}"/>
    <cellStyle name="Normal 3 10 5 2 5" xfId="48557" xr:uid="{1171E3BD-961B-447B-AF59-F64E5E118BED}"/>
    <cellStyle name="Normal 3 10 5 3" xfId="3051" xr:uid="{04152B96-8D01-408F-9C60-38638B51B75F}"/>
    <cellStyle name="Normal 3 10 5 3 2" xfId="11765" xr:uid="{857F8E92-7AC4-491C-A7E9-787F25CC78FB}"/>
    <cellStyle name="Normal 3 10 5 3 2 2" xfId="32133" xr:uid="{F24F87FF-8142-4C64-8E2D-9E43E9E7CE61}"/>
    <cellStyle name="Normal 3 10 5 3 3" xfId="18552" xr:uid="{58BD3766-DC7D-4B1B-B926-741246C3304A}"/>
    <cellStyle name="Normal 3 10 5 3 3 2" xfId="38920" xr:uid="{C443FC0A-319E-4A74-80F0-E25930B5A59A}"/>
    <cellStyle name="Normal 3 10 5 3 4" xfId="25341" xr:uid="{B757C71E-6736-4C45-8DB9-72334C92831B}"/>
    <cellStyle name="Normal 3 10 5 3 5" xfId="45709" xr:uid="{43330BDE-1DC4-4BF9-8F9F-E4EEA12D0645}"/>
    <cellStyle name="Normal 3 10 5 4" xfId="10260" xr:uid="{12ABCFB9-281D-4BA2-B8BB-F9C82E6114CD}"/>
    <cellStyle name="Normal 3 10 5 4 2" xfId="30628" xr:uid="{D874ED99-C071-4CAC-9233-FD9A79087C22}"/>
    <cellStyle name="Normal 3 10 5 5" xfId="17047" xr:uid="{CBD96BD2-A629-46EA-807C-01A1BD9BA703}"/>
    <cellStyle name="Normal 3 10 5 5 2" xfId="37415" xr:uid="{50709D0D-9C6C-4956-A120-3F070202F311}"/>
    <cellStyle name="Normal 3 10 5 6" xfId="23836" xr:uid="{EEA23E0C-E16E-42C9-B385-9CDF05CA89CA}"/>
    <cellStyle name="Normal 3 10 5 7" xfId="44204" xr:uid="{20F0C016-8B20-4536-8B9A-B398B04EC879}"/>
    <cellStyle name="Normal 3 10 5_Exec Drivers" xfId="9223" xr:uid="{3F323626-6EB3-4D6A-B7A4-B726D71F8EFE}"/>
    <cellStyle name="Normal 3 10 6" xfId="5259" xr:uid="{9EB69D3B-E4C9-410E-93EA-56AB6D5ED614}"/>
    <cellStyle name="Normal 3 10 6 2" xfId="13901" xr:uid="{E637C207-F091-4063-A520-73C18DB25446}"/>
    <cellStyle name="Normal 3 10 6 2 2" xfId="34269" xr:uid="{5623774A-A80A-473A-AFAA-46CF6C71CA56}"/>
    <cellStyle name="Normal 3 10 6 3" xfId="20688" xr:uid="{E12375FD-36C6-4948-B97C-5F8F9FAF0023}"/>
    <cellStyle name="Normal 3 10 6 3 2" xfId="41056" xr:uid="{31794E2C-557D-483F-A2BD-6E4725033D6D}"/>
    <cellStyle name="Normal 3 10 6 4" xfId="27477" xr:uid="{57995A38-BD56-41F4-86F7-6E6E0991A16C}"/>
    <cellStyle name="Normal 3 10 6 5" xfId="47845" xr:uid="{46400236-98D4-41DE-A4B5-2ADE662CDC5B}"/>
    <cellStyle name="Normal 3 10 7" xfId="2202" xr:uid="{2317B7B2-AEE6-4C5F-B56C-02FCC3B0FFFD}"/>
    <cellStyle name="Normal 3 10 7 2" xfId="11053" xr:uid="{DC4E73B3-FEF0-4ACD-B45A-B2B1F4C1B1F0}"/>
    <cellStyle name="Normal 3 10 7 2 2" xfId="31421" xr:uid="{78D85080-AB6A-45CD-A7CE-D1958CF5B8CF}"/>
    <cellStyle name="Normal 3 10 7 3" xfId="17840" xr:uid="{CEDF97BE-9A6C-4B00-B3B1-5AE5D40A9B4B}"/>
    <cellStyle name="Normal 3 10 7 3 2" xfId="38208" xr:uid="{D570488A-44B6-4A4C-99BD-ECA7AE3A4D6F}"/>
    <cellStyle name="Normal 3 10 7 4" xfId="24629" xr:uid="{4683C9E0-B016-4D12-9B9D-8E7F79BE6C8D}"/>
    <cellStyle name="Normal 3 10 7 5" xfId="44997" xr:uid="{D8B595EE-4AA1-45C0-8503-23B1AD463DB5}"/>
    <cellStyle name="Normal 3 10 8" xfId="10044" xr:uid="{691977DA-9EF5-44BA-9A52-BC532639305E}"/>
    <cellStyle name="Normal 3 10 8 2" xfId="30412" xr:uid="{EE44B7DE-7D0B-483B-8CC4-839B35CF586B}"/>
    <cellStyle name="Normal 3 10 9" xfId="16832" xr:uid="{AF841F32-DFC8-4A70-B0B0-F4178628E328}"/>
    <cellStyle name="Normal 3 10 9 2" xfId="37200" xr:uid="{333D447F-3BF9-40A9-A2D3-5A2CA8D77016}"/>
    <cellStyle name="Normal 3 10_Exec Drivers" xfId="9301" xr:uid="{FCF77ED1-7F2C-4813-99FB-4C8AAFBE8F53}"/>
    <cellStyle name="Normal 3 11" xfId="634" xr:uid="{52A1BC7A-ABFD-4FD9-9087-1926B5520712}"/>
    <cellStyle name="Normal 3 11 10" xfId="23629" xr:uid="{04139B2C-5C25-4D71-9CBA-8DB612E106D9}"/>
    <cellStyle name="Normal 3 11 11" xfId="43997" xr:uid="{E96AEFB3-5A98-4854-9D75-0EA9BF7C48D8}"/>
    <cellStyle name="Normal 3 11 2" xfId="684" xr:uid="{F6BF91C3-841B-40C8-B6BF-0EC71F43B960}"/>
    <cellStyle name="Normal 3 11 2 10" xfId="44018" xr:uid="{BB598D5D-5E4F-4A70-B816-FC23F459BB09}"/>
    <cellStyle name="Normal 3 11 2 2" xfId="1705" xr:uid="{A4694260-7D9D-4F1C-9889-D739C6070064}"/>
    <cellStyle name="Normal 3 11 2 2 2" xfId="7101" xr:uid="{74A61AD9-DAB5-4894-982A-BE062772F04C}"/>
    <cellStyle name="Normal 3 11 2 2 2 2" xfId="15743" xr:uid="{8D9B1FFB-9619-4FE2-BBE4-BC1250D3CAD0}"/>
    <cellStyle name="Normal 3 11 2 2 2 2 2" xfId="36111" xr:uid="{2902F9F3-3C4C-47CC-9955-0987F989FBAA}"/>
    <cellStyle name="Normal 3 11 2 2 2 3" xfId="22530" xr:uid="{68741340-DE73-4E56-932F-4BCEC06E3FB5}"/>
    <cellStyle name="Normal 3 11 2 2 2 3 2" xfId="42898" xr:uid="{F52D9E70-0253-45BC-AA18-E8A34F8EBD04}"/>
    <cellStyle name="Normal 3 11 2 2 2 4" xfId="29319" xr:uid="{570CBD9E-DAE2-4166-B51D-D82953DEE9E6}"/>
    <cellStyle name="Normal 3 11 2 2 2 5" xfId="49687" xr:uid="{C4B38BC9-32CA-4529-9720-23FCD6E5BE34}"/>
    <cellStyle name="Normal 3 11 2 2 3" xfId="4253" xr:uid="{1A45BDAB-A6B7-45AF-A06E-1C5BB9A7E382}"/>
    <cellStyle name="Normal 3 11 2 2 3 2" xfId="12895" xr:uid="{8EAD3129-92D6-4D9B-9540-F52B87BC105C}"/>
    <cellStyle name="Normal 3 11 2 2 3 2 2" xfId="33263" xr:uid="{899924A7-A1DD-4DC0-997B-11A739434D81}"/>
    <cellStyle name="Normal 3 11 2 2 3 3" xfId="19682" xr:uid="{E6FBEE05-F9CE-49C8-A9AA-2947841EA249}"/>
    <cellStyle name="Normal 3 11 2 2 3 3 2" xfId="40050" xr:uid="{D21A6968-8DC3-4AC9-B198-7FC55464A871}"/>
    <cellStyle name="Normal 3 11 2 2 3 4" xfId="26471" xr:uid="{655733D7-5A92-4F5D-ACDB-BDF31B73B914}"/>
    <cellStyle name="Normal 3 11 2 2 3 5" xfId="46839" xr:uid="{B1F84FC7-0AA8-4F08-BB69-3CCC831B7933}"/>
    <cellStyle name="Normal 3 11 2 2 4" xfId="10615" xr:uid="{2A9B9E27-D713-4542-8491-530FC676CAD4}"/>
    <cellStyle name="Normal 3 11 2 2 4 2" xfId="30983" xr:uid="{03FC8308-658C-466B-8DEE-C2D9E1CBA828}"/>
    <cellStyle name="Normal 3 11 2 2 5" xfId="17402" xr:uid="{1770FCB9-E9C0-4B7C-A98D-4E5781BD93D8}"/>
    <cellStyle name="Normal 3 11 2 2 5 2" xfId="37770" xr:uid="{5E21E217-F074-48BA-B584-EBEC2655E26D}"/>
    <cellStyle name="Normal 3 11 2 2 6" xfId="24191" xr:uid="{2529F40F-3FF4-4FC7-9364-47131904A51D}"/>
    <cellStyle name="Normal 3 11 2 2 7" xfId="44559" xr:uid="{0BFA0C91-7799-4519-BAA5-B50A2F276C31}"/>
    <cellStyle name="Normal 3 11 2 2_Exec Drivers" xfId="8289" xr:uid="{289B8BF3-E4A3-4B14-A81B-C0CBA3E23FC5}"/>
    <cellStyle name="Normal 3 11 2 3" xfId="4965" xr:uid="{908B6356-A448-4648-B3BA-095D116280DF}"/>
    <cellStyle name="Normal 3 11 2 3 2" xfId="7813" xr:uid="{B7C6A0C2-AF97-49DC-92B5-C1FDB606C412}"/>
    <cellStyle name="Normal 3 11 2 3 2 2" xfId="16455" xr:uid="{D57B8FF5-056F-41F7-A257-247E2EA5C375}"/>
    <cellStyle name="Normal 3 11 2 3 2 2 2" xfId="36823" xr:uid="{4275FD1A-E756-4218-9153-FB4AC0147192}"/>
    <cellStyle name="Normal 3 11 2 3 2 3" xfId="23242" xr:uid="{7AC5A671-9C1E-403E-97AA-00B029AB4ECD}"/>
    <cellStyle name="Normal 3 11 2 3 2 3 2" xfId="43610" xr:uid="{435A38BE-789F-4514-B235-1510C252D535}"/>
    <cellStyle name="Normal 3 11 2 3 2 4" xfId="30031" xr:uid="{C8A7111A-C3CE-4F59-93DB-38B25528EA68}"/>
    <cellStyle name="Normal 3 11 2 3 2 5" xfId="50399" xr:uid="{AF9597CE-B302-4142-B679-4FF7F5B97EC6}"/>
    <cellStyle name="Normal 3 11 2 3 3" xfId="13607" xr:uid="{A387F3DA-8202-4AFD-A8F6-3ECCBDD9CC68}"/>
    <cellStyle name="Normal 3 11 2 3 3 2" xfId="33975" xr:uid="{D28E0E5B-36D3-4C02-926E-4CEC573E22B4}"/>
    <cellStyle name="Normal 3 11 2 3 4" xfId="20394" xr:uid="{72482BF1-44A8-4B06-BCCD-357823ABCF46}"/>
    <cellStyle name="Normal 3 11 2 3 4 2" xfId="40762" xr:uid="{55985945-D46E-46CB-820A-7DA73ED37F1B}"/>
    <cellStyle name="Normal 3 11 2 3 5" xfId="27183" xr:uid="{8F938EBC-0F7B-42A0-8193-F94202A5FCEF}"/>
    <cellStyle name="Normal 3 11 2 3 6" xfId="47551" xr:uid="{5E9AFBE8-1C1C-40F7-BF10-64243BB7CAF7}"/>
    <cellStyle name="Normal 3 11 2 3_Exec Drivers" xfId="8580" xr:uid="{1D5C979A-EE8C-4681-B0F4-71A55DC67BA1}"/>
    <cellStyle name="Normal 3 11 2 4" xfId="3505" xr:uid="{770A9A79-2758-432D-9457-CFE01A8BB3AE}"/>
    <cellStyle name="Normal 3 11 2 4 2" xfId="6389" xr:uid="{835EFF6A-941D-4CBA-8D83-418719BA5E9E}"/>
    <cellStyle name="Normal 3 11 2 4 2 2" xfId="15031" xr:uid="{F9153F34-6DA6-40A5-9C5F-AC0B198343F5}"/>
    <cellStyle name="Normal 3 11 2 4 2 2 2" xfId="35399" xr:uid="{91568EA2-3FC4-4D15-9718-0063E3719821}"/>
    <cellStyle name="Normal 3 11 2 4 2 3" xfId="21818" xr:uid="{6447908F-1891-4B99-8CF9-FCC537E4CC38}"/>
    <cellStyle name="Normal 3 11 2 4 2 3 2" xfId="42186" xr:uid="{21F1A00C-A15D-426D-A936-BAE2839F24E8}"/>
    <cellStyle name="Normal 3 11 2 4 2 4" xfId="28607" xr:uid="{297A8142-BF42-486F-8F86-F695A88D7A7C}"/>
    <cellStyle name="Normal 3 11 2 4 2 5" xfId="48975" xr:uid="{EFD28098-1733-4A22-A691-A9BEC3483B99}"/>
    <cellStyle name="Normal 3 11 2 4 3" xfId="12183" xr:uid="{9DA89D67-849B-4C47-93EE-87ACA424543F}"/>
    <cellStyle name="Normal 3 11 2 4 3 2" xfId="32551" xr:uid="{FF72458D-C03F-48CB-BDDC-E4692CFD0B72}"/>
    <cellStyle name="Normal 3 11 2 4 4" xfId="18970" xr:uid="{09837163-7E64-4DD6-BAD9-033F88F62F5C}"/>
    <cellStyle name="Normal 3 11 2 4 4 2" xfId="39338" xr:uid="{AB2E87E0-67AA-4037-A0AE-EFFCF7AF79F0}"/>
    <cellStyle name="Normal 3 11 2 4 5" xfId="25759" xr:uid="{D498CF09-6E90-494D-A251-F3962C1B04E5}"/>
    <cellStyle name="Normal 3 11 2 4 6" xfId="46127" xr:uid="{4C631121-0BF8-4F1E-8818-602923A75A4C}"/>
    <cellStyle name="Normal 3 11 2 5" xfId="5677" xr:uid="{57AFE3DB-536A-426E-AA35-307F5CA9BFA1}"/>
    <cellStyle name="Normal 3 11 2 5 2" xfId="14319" xr:uid="{4416ED23-3FF8-4623-902B-A5025C075F4D}"/>
    <cellStyle name="Normal 3 11 2 5 2 2" xfId="34687" xr:uid="{5C6D8F05-A4A6-4DD4-913A-12D4DF83D73D}"/>
    <cellStyle name="Normal 3 11 2 5 3" xfId="21106" xr:uid="{7B6FE377-BB9F-43EB-B539-C1FBE435C9C9}"/>
    <cellStyle name="Normal 3 11 2 5 3 2" xfId="41474" xr:uid="{03244DB0-B343-4898-9BF7-5EA987920DAE}"/>
    <cellStyle name="Normal 3 11 2 5 4" xfId="27895" xr:uid="{8C0C05E4-1F3B-4190-9DD8-DFF9F9EBEB4B}"/>
    <cellStyle name="Normal 3 11 2 5 5" xfId="48263" xr:uid="{7FC9081A-86DE-48BE-A254-CFD6DAF6E855}"/>
    <cellStyle name="Normal 3 11 2 6" xfId="2756" xr:uid="{118E5AD2-76E3-4DB0-88D0-A0DEFF9ECD67}"/>
    <cellStyle name="Normal 3 11 2 6 2" xfId="11471" xr:uid="{01BF0481-8541-42AD-A196-5DADEF1C6E0C}"/>
    <cellStyle name="Normal 3 11 2 6 2 2" xfId="31839" xr:uid="{4AE7AFFC-4A85-4825-8CF3-AB02E7D11290}"/>
    <cellStyle name="Normal 3 11 2 6 3" xfId="18258" xr:uid="{74B175CA-AB44-4847-8327-09425CEFC708}"/>
    <cellStyle name="Normal 3 11 2 6 3 2" xfId="38626" xr:uid="{CB42B85A-2DF4-427D-87CE-130ED1327107}"/>
    <cellStyle name="Normal 3 11 2 6 4" xfId="25047" xr:uid="{0871707B-17C8-4F0D-AF6B-04151B93B859}"/>
    <cellStyle name="Normal 3 11 2 6 5" xfId="45415" xr:uid="{3CE47261-CF1C-4C9C-BEEF-4A3B3921005B}"/>
    <cellStyle name="Normal 3 11 2 7" xfId="10073" xr:uid="{D2FB29E8-916B-4C59-A2A7-A222F055668C}"/>
    <cellStyle name="Normal 3 11 2 7 2" xfId="30441" xr:uid="{678E7840-A938-47B9-8344-0DEC7338E947}"/>
    <cellStyle name="Normal 3 11 2 8" xfId="16861" xr:uid="{342C0407-CAA5-4A88-9A1E-7D072D200C17}"/>
    <cellStyle name="Normal 3 11 2 8 2" xfId="37229" xr:uid="{61DE9F6D-9FDE-4EA7-836F-B8D74985426E}"/>
    <cellStyle name="Normal 3 11 2 9" xfId="23650" xr:uid="{7E5D22F6-F568-475D-BF5C-69B0B3560954}"/>
    <cellStyle name="Normal 3 11 2_Exec Drivers" xfId="9253" xr:uid="{8913FA4A-BD35-4759-934E-192A5EC8B398}"/>
    <cellStyle name="Normal 3 11 3" xfId="1257" xr:uid="{A2E40DEB-D788-48DC-A8D8-5A6A29F745CF}"/>
    <cellStyle name="Normal 3 11 3 2" xfId="1795" xr:uid="{66356D8D-E91E-4983-8690-7F0361F0EAFC}"/>
    <cellStyle name="Normal 3 11 3 2 2" xfId="6684" xr:uid="{6CCE34F9-B2DC-41A9-A559-EE4507E4BA6A}"/>
    <cellStyle name="Normal 3 11 3 2 2 2" xfId="15326" xr:uid="{9C990961-F413-46EC-A52F-3AB00CABBC75}"/>
    <cellStyle name="Normal 3 11 3 2 2 2 2" xfId="35694" xr:uid="{9F1B9002-EE4A-4534-91C3-059AB489668C}"/>
    <cellStyle name="Normal 3 11 3 2 2 3" xfId="22113" xr:uid="{60CF2C86-31C1-45EC-A88C-37C2E8E6439F}"/>
    <cellStyle name="Normal 3 11 3 2 2 3 2" xfId="42481" xr:uid="{4F022E29-1A15-48EA-865D-4C9D47F9CAD6}"/>
    <cellStyle name="Normal 3 11 3 2 2 4" xfId="28902" xr:uid="{15D99F73-639D-46A5-B95B-56335B67511C}"/>
    <cellStyle name="Normal 3 11 3 2 2 5" xfId="49270" xr:uid="{7E08E1A4-CA97-41BD-A50D-CE2CC4AEABE6}"/>
    <cellStyle name="Normal 3 11 3 2 3" xfId="10703" xr:uid="{DD34BBAE-3C04-4C77-AE37-8D531CA4A8CF}"/>
    <cellStyle name="Normal 3 11 3 2 3 2" xfId="31071" xr:uid="{DD7407DC-43BB-43E6-AB3F-47A463EC3DD4}"/>
    <cellStyle name="Normal 3 11 3 2 4" xfId="17490" xr:uid="{C756DD59-D846-4B0F-991F-CE30A19C879E}"/>
    <cellStyle name="Normal 3 11 3 2 4 2" xfId="37858" xr:uid="{118698FB-3CAF-4AE3-88F1-EF884034111B}"/>
    <cellStyle name="Normal 3 11 3 2 5" xfId="24279" xr:uid="{2D7FFFFE-3673-4080-AF02-8ECD3D93901F}"/>
    <cellStyle name="Normal 3 11 3 2 6" xfId="44647" xr:uid="{36D4C05A-8E9F-4F8F-86F1-6EE7FB868EEE}"/>
    <cellStyle name="Normal 3 11 3 2_Exec Drivers" xfId="9287" xr:uid="{052ABD36-51A6-475F-B105-987069B777EC}"/>
    <cellStyle name="Normal 3 11 3 3" xfId="3800" xr:uid="{FD48B48B-812D-489E-B703-76EB919BBC04}"/>
    <cellStyle name="Normal 3 11 3 3 2" xfId="12478" xr:uid="{A4046544-FD5D-48B8-AA64-548E3FD0E9DA}"/>
    <cellStyle name="Normal 3 11 3 3 2 2" xfId="32846" xr:uid="{02F7A4DD-79CB-4FF3-96CA-D17484A0EADE}"/>
    <cellStyle name="Normal 3 11 3 3 3" xfId="19265" xr:uid="{BD573F54-B3D6-4CC4-A832-86750EA65BF8}"/>
    <cellStyle name="Normal 3 11 3 3 3 2" xfId="39633" xr:uid="{1F021D3F-3772-46CD-998B-9E7C3FFEA759}"/>
    <cellStyle name="Normal 3 11 3 3 4" xfId="26054" xr:uid="{1B00F5E4-AF63-40C6-912B-A153A6CB5E9C}"/>
    <cellStyle name="Normal 3 11 3 3 5" xfId="46422" xr:uid="{8E862395-83ED-4327-A8F5-DE0D1ABCCBFC}"/>
    <cellStyle name="Normal 3 11 3 4" xfId="10177" xr:uid="{11523F52-4C77-4BC9-884A-B281BE94C621}"/>
    <cellStyle name="Normal 3 11 3 4 2" xfId="30545" xr:uid="{BFCBCF75-DAE4-4671-BBF7-B51C3A903FA4}"/>
    <cellStyle name="Normal 3 11 3 5" xfId="16964" xr:uid="{1F6BCFF2-2EC8-4ED1-8398-FDDAEA9A2BBB}"/>
    <cellStyle name="Normal 3 11 3 5 2" xfId="37332" xr:uid="{969DDCB4-34AC-4E3D-9EF3-73C6FE3013E6}"/>
    <cellStyle name="Normal 3 11 3 6" xfId="23753" xr:uid="{D5A369DB-E570-4416-BB81-FAC7B8FBC687}"/>
    <cellStyle name="Normal 3 11 3 7" xfId="44121" xr:uid="{6764982C-4250-4F09-B6B9-6A060A286688}"/>
    <cellStyle name="Normal 3 11 3_Exec Drivers" xfId="9268" xr:uid="{29CEA77B-1F15-458C-A084-C8531AB5EAF6}"/>
    <cellStyle name="Normal 3 11 4" xfId="1277" xr:uid="{D1A02CC3-F25B-49EF-8906-9F5CDE6981F3}"/>
    <cellStyle name="Normal 3 11 4 2" xfId="1814" xr:uid="{D8627CDA-8439-4557-959A-D88D6B23F5B9}"/>
    <cellStyle name="Normal 3 11 4 2 2" xfId="7396" xr:uid="{658D42E5-4846-4D90-A26F-6F8F9FB57174}"/>
    <cellStyle name="Normal 3 11 4 2 2 2" xfId="16038" xr:uid="{604F6DBF-9782-4FC8-8624-B0790AEDADDC}"/>
    <cellStyle name="Normal 3 11 4 2 2 2 2" xfId="36406" xr:uid="{2FF21902-A212-4FF5-9957-EBAF2B6ABC35}"/>
    <cellStyle name="Normal 3 11 4 2 2 3" xfId="22825" xr:uid="{D0763040-12B7-4F27-B244-70956BF0E404}"/>
    <cellStyle name="Normal 3 11 4 2 2 3 2" xfId="43193" xr:uid="{0A0EEC22-EA97-41AA-8CD4-95C526C9F70D}"/>
    <cellStyle name="Normal 3 11 4 2 2 4" xfId="29614" xr:uid="{2F934D69-334A-484C-AAEE-C30559386C14}"/>
    <cellStyle name="Normal 3 11 4 2 2 5" xfId="49982" xr:uid="{48FE0F44-4E90-44E7-BDBC-CF17617CA45D}"/>
    <cellStyle name="Normal 3 11 4 2 3" xfId="10722" xr:uid="{86D1C128-A60F-4D3C-8738-CB0A87DA3146}"/>
    <cellStyle name="Normal 3 11 4 2 3 2" xfId="31090" xr:uid="{29626505-AD15-4B65-98C0-635C8BD921FD}"/>
    <cellStyle name="Normal 3 11 4 2 4" xfId="17509" xr:uid="{82B8974E-4F82-446D-BA7F-83D0A903BE22}"/>
    <cellStyle name="Normal 3 11 4 2 4 2" xfId="37877" xr:uid="{6650C034-24ED-4A6E-9FBB-22D74F824248}"/>
    <cellStyle name="Normal 3 11 4 2 5" xfId="24298" xr:uid="{021D0F75-275B-48F6-A540-A0F85D0EBCA4}"/>
    <cellStyle name="Normal 3 11 4 2 6" xfId="44666" xr:uid="{8E855A6E-0A29-4A15-B113-C1F015BCF4C3}"/>
    <cellStyle name="Normal 3 11 4 2_Exec Drivers" xfId="8956" xr:uid="{E0B226D1-F74C-41EB-A9DF-CABCE9EBC68F}"/>
    <cellStyle name="Normal 3 11 4 3" xfId="4548" xr:uid="{496391F1-176E-4150-9BA5-948D1CDD7542}"/>
    <cellStyle name="Normal 3 11 4 3 2" xfId="13190" xr:uid="{2B40A14B-9B6C-4731-8690-7071DEAE8771}"/>
    <cellStyle name="Normal 3 11 4 3 2 2" xfId="33558" xr:uid="{28061E26-835A-4AEE-990F-CF167E0F7628}"/>
    <cellStyle name="Normal 3 11 4 3 3" xfId="19977" xr:uid="{18E465EF-C28D-4A22-9EA8-D074D7AF4F13}"/>
    <cellStyle name="Normal 3 11 4 3 3 2" xfId="40345" xr:uid="{BB718516-BF22-4258-BCAA-7C08FC8163CF}"/>
    <cellStyle name="Normal 3 11 4 3 4" xfId="26766" xr:uid="{B13242AF-B024-4061-A5AE-860C097E67DB}"/>
    <cellStyle name="Normal 3 11 4 3 5" xfId="47134" xr:uid="{EE908E71-EB8F-4189-BE7B-824D45C37111}"/>
    <cellStyle name="Normal 3 11 4 4" xfId="10196" xr:uid="{FB5AD320-869D-4F29-8502-379E03F0FDCF}"/>
    <cellStyle name="Normal 3 11 4 4 2" xfId="30564" xr:uid="{CC895D23-AFC2-4CF1-B208-9F5999BDB1A5}"/>
    <cellStyle name="Normal 3 11 4 5" xfId="16983" xr:uid="{C77E7D2B-CEBA-42A0-B7EB-AF63532C318E}"/>
    <cellStyle name="Normal 3 11 4 5 2" xfId="37351" xr:uid="{49F81F11-BA3D-417D-8F94-503FCF84D4C8}"/>
    <cellStyle name="Normal 3 11 4 6" xfId="23772" xr:uid="{DB248A54-5FB9-473B-8F22-0731E5EFE0A1}"/>
    <cellStyle name="Normal 3 11 4 7" xfId="44140" xr:uid="{4D43BC9A-3567-4831-AFC7-DA1EDC98E8E4}"/>
    <cellStyle name="Normal 3 11 4_Exec Drivers" xfId="8983" xr:uid="{95D4E5F0-6955-4C2E-90F9-D99631D38C5A}"/>
    <cellStyle name="Normal 3 11 5" xfId="1342" xr:uid="{1C97A6DB-D9E2-4FE3-9CA6-84B99ACEED3A}"/>
    <cellStyle name="Normal 3 11 5 2" xfId="5972" xr:uid="{343B4901-E988-4110-B074-6651AFB53238}"/>
    <cellStyle name="Normal 3 11 5 2 2" xfId="14614" xr:uid="{BA8C07D1-8923-4A09-A79A-48314D4912CE}"/>
    <cellStyle name="Normal 3 11 5 2 2 2" xfId="34982" xr:uid="{707FC632-7A0A-40D8-ADED-1BB2A1B75C12}"/>
    <cellStyle name="Normal 3 11 5 2 3" xfId="21401" xr:uid="{DA0D5175-521E-46C2-BA41-5CF7495C1612}"/>
    <cellStyle name="Normal 3 11 5 2 3 2" xfId="41769" xr:uid="{1B61CA2F-CEC3-40A6-8B4D-6F2644C24366}"/>
    <cellStyle name="Normal 3 11 5 2 4" xfId="28190" xr:uid="{828CF4AF-7E95-41B7-94A3-32167F64F320}"/>
    <cellStyle name="Normal 3 11 5 2 5" xfId="48558" xr:uid="{F3905037-9081-48AB-BC5C-175BAC75616C}"/>
    <cellStyle name="Normal 3 11 5 3" xfId="3052" xr:uid="{941EFDD4-EF92-4C88-BDFD-E0BD2B7DA5F4}"/>
    <cellStyle name="Normal 3 11 5 3 2" xfId="11766" xr:uid="{1360BD4C-6F47-485D-8A8B-067F460B4253}"/>
    <cellStyle name="Normal 3 11 5 3 2 2" xfId="32134" xr:uid="{31D53704-7D36-42C8-BADC-CDDB4A3F0C97}"/>
    <cellStyle name="Normal 3 11 5 3 3" xfId="18553" xr:uid="{39C8EE8F-1F19-4952-A66E-70D76FE31AEE}"/>
    <cellStyle name="Normal 3 11 5 3 3 2" xfId="38921" xr:uid="{FD6FEE41-9107-44C3-BB2F-B3BF41062F43}"/>
    <cellStyle name="Normal 3 11 5 3 4" xfId="25342" xr:uid="{BE490002-8E3F-4B08-892A-CC6F835D33D8}"/>
    <cellStyle name="Normal 3 11 5 3 5" xfId="45710" xr:uid="{3BEC62B1-DF25-404F-B440-621227E1934A}"/>
    <cellStyle name="Normal 3 11 5 4" xfId="10261" xr:uid="{911F9891-1D2A-4E4E-9A63-F57CC67309DB}"/>
    <cellStyle name="Normal 3 11 5 4 2" xfId="30629" xr:uid="{BD8B5473-DE5F-4D1E-B3BD-BF21535CD8BC}"/>
    <cellStyle name="Normal 3 11 5 5" xfId="17048" xr:uid="{51956F61-1304-4C50-B571-B34349572BA6}"/>
    <cellStyle name="Normal 3 11 5 5 2" xfId="37416" xr:uid="{ED5C731E-3B5F-48F5-86C6-EBCC0686E274}"/>
    <cellStyle name="Normal 3 11 5 6" xfId="23837" xr:uid="{D30D1444-F5A9-4A0C-8F78-C1D41120F7C9}"/>
    <cellStyle name="Normal 3 11 5 7" xfId="44205" xr:uid="{AF76AC55-0275-4F61-ABB4-52844A5C5E0E}"/>
    <cellStyle name="Normal 3 11 5_Exec Drivers" xfId="9151" xr:uid="{843EDE6D-1C57-40ED-A13C-3FA30A1F3A2C}"/>
    <cellStyle name="Normal 3 11 6" xfId="5260" xr:uid="{2496DD07-4854-4AD0-9C5E-CDE52C5B9FD9}"/>
    <cellStyle name="Normal 3 11 6 2" xfId="13902" xr:uid="{ABEF7B9F-C106-4FA3-888A-D90B2F503A40}"/>
    <cellStyle name="Normal 3 11 6 2 2" xfId="34270" xr:uid="{FCE379DC-2B56-450D-A992-23533753E1D4}"/>
    <cellStyle name="Normal 3 11 6 3" xfId="20689" xr:uid="{A15313B1-9F3A-4105-AB01-343D2A19E61E}"/>
    <cellStyle name="Normal 3 11 6 3 2" xfId="41057" xr:uid="{A1B1A8BF-18E9-4345-85DF-E10C0E929225}"/>
    <cellStyle name="Normal 3 11 6 4" xfId="27478" xr:uid="{467BF447-B2E7-466F-9FE3-F204FCD5FA79}"/>
    <cellStyle name="Normal 3 11 6 5" xfId="47846" xr:uid="{2E75C8A4-BCCC-4727-BFCB-9AB953BE206C}"/>
    <cellStyle name="Normal 3 11 7" xfId="2203" xr:uid="{2F854432-BF41-4EA4-8265-0640AE7A4D04}"/>
    <cellStyle name="Normal 3 11 7 2" xfId="11054" xr:uid="{335945A8-CE20-48CB-9290-86872AD0585E}"/>
    <cellStyle name="Normal 3 11 7 2 2" xfId="31422" xr:uid="{E3E508DF-FE1B-4288-8A62-6F963A73D187}"/>
    <cellStyle name="Normal 3 11 7 3" xfId="17841" xr:uid="{406C4DC3-A20E-457B-8D31-4B8FCB38D6B1}"/>
    <cellStyle name="Normal 3 11 7 3 2" xfId="38209" xr:uid="{6B324F9B-2D97-4DB9-B880-BFFF98308FC3}"/>
    <cellStyle name="Normal 3 11 7 4" xfId="24630" xr:uid="{759A9D08-93B1-4A28-A3B5-5EC2BE406E5B}"/>
    <cellStyle name="Normal 3 11 7 5" xfId="44998" xr:uid="{AE1D421E-421E-40ED-9194-B37E2E7AC511}"/>
    <cellStyle name="Normal 3 11 8" xfId="10052" xr:uid="{4231A372-2DBB-4115-BC5D-6F7FFB158C8A}"/>
    <cellStyle name="Normal 3 11 8 2" xfId="30420" xr:uid="{70AB6501-08B5-4E00-A7F4-6D4F2F030AEB}"/>
    <cellStyle name="Normal 3 11 9" xfId="16840" xr:uid="{4E64ED20-722B-4986-8EEC-36C78573B32C}"/>
    <cellStyle name="Normal 3 11 9 2" xfId="37208" xr:uid="{6FA682E9-DE14-4B5C-AC77-081C69981CE0}"/>
    <cellStyle name="Normal 3 11_Exec Drivers" xfId="8825" xr:uid="{32504E8F-7961-406C-BB44-85C0E4114E32}"/>
    <cellStyle name="Normal 3 12" xfId="622" xr:uid="{CE0DE96E-1FBD-4EFF-B3C1-08B4B743C7B9}"/>
    <cellStyle name="Normal 3 12 10" xfId="23626" xr:uid="{97E44DD0-6474-490F-A077-C858FB838EC4}"/>
    <cellStyle name="Normal 3 12 11" xfId="43994" xr:uid="{529B5158-B1F1-46CD-8838-140CCB0D4981}"/>
    <cellStyle name="Normal 3 12 2" xfId="685" xr:uid="{25D611E1-7E69-4491-B461-9F9F2C4BCF53}"/>
    <cellStyle name="Normal 3 12 2 10" xfId="44019" xr:uid="{F5982661-C4E3-466C-B0DE-EDDB8A0B1F91}"/>
    <cellStyle name="Normal 3 12 2 2" xfId="1706" xr:uid="{5E2C4267-42F5-47AB-9FE7-1FA620EA7A24}"/>
    <cellStyle name="Normal 3 12 2 2 2" xfId="7098" xr:uid="{9056E7BC-676E-457B-9EE8-1865D96A9F0E}"/>
    <cellStyle name="Normal 3 12 2 2 2 2" xfId="15740" xr:uid="{8983482B-F4DB-4B34-98A1-EC9576307B5E}"/>
    <cellStyle name="Normal 3 12 2 2 2 2 2" xfId="36108" xr:uid="{43EC330E-F33F-4592-9FB2-A9E7A813FE21}"/>
    <cellStyle name="Normal 3 12 2 2 2 3" xfId="22527" xr:uid="{77EC6730-9DAA-42EC-B1FA-92885CC410D1}"/>
    <cellStyle name="Normal 3 12 2 2 2 3 2" xfId="42895" xr:uid="{3024B578-27AB-4A4B-8815-5BF02427A764}"/>
    <cellStyle name="Normal 3 12 2 2 2 4" xfId="29316" xr:uid="{BEDFBC4C-F30F-4FF3-929B-21279347031A}"/>
    <cellStyle name="Normal 3 12 2 2 2 5" xfId="49684" xr:uid="{F85F0A7B-8AD6-40C4-BFAB-A86DDF6355BE}"/>
    <cellStyle name="Normal 3 12 2 2 3" xfId="4250" xr:uid="{255907B3-5FAA-408A-8084-A45A3A4D542B}"/>
    <cellStyle name="Normal 3 12 2 2 3 2" xfId="12892" xr:uid="{1879D747-B086-4E7C-A0A4-52D8728949FB}"/>
    <cellStyle name="Normal 3 12 2 2 3 2 2" xfId="33260" xr:uid="{EDE48BAF-EA5C-49B1-825B-E6F1293765DA}"/>
    <cellStyle name="Normal 3 12 2 2 3 3" xfId="19679" xr:uid="{B631063D-94D6-4103-8C94-9452B2F5913A}"/>
    <cellStyle name="Normal 3 12 2 2 3 3 2" xfId="40047" xr:uid="{7F36B29F-3E96-4D78-AC8E-E494B900D133}"/>
    <cellStyle name="Normal 3 12 2 2 3 4" xfId="26468" xr:uid="{1AB28247-89C6-4095-B9B0-753B6183EEBC}"/>
    <cellStyle name="Normal 3 12 2 2 3 5" xfId="46836" xr:uid="{BE93D9C7-818A-459E-9613-1FD95595466C}"/>
    <cellStyle name="Normal 3 12 2 2 4" xfId="10616" xr:uid="{6ED11167-DC8C-4E4E-832B-BD07777DC394}"/>
    <cellStyle name="Normal 3 12 2 2 4 2" xfId="30984" xr:uid="{3234CCAB-CE48-4133-9F50-8D4AAA87BD72}"/>
    <cellStyle name="Normal 3 12 2 2 5" xfId="17403" xr:uid="{5B0413B5-F8C8-4804-943B-1877CAAA0F12}"/>
    <cellStyle name="Normal 3 12 2 2 5 2" xfId="37771" xr:uid="{D7A62FD5-C68D-4094-B766-A0AC64FC584B}"/>
    <cellStyle name="Normal 3 12 2 2 6" xfId="24192" xr:uid="{2F9BB1A9-EA3C-447A-B609-97B91706FBB2}"/>
    <cellStyle name="Normal 3 12 2 2 7" xfId="44560" xr:uid="{2D7329E0-70B6-45F2-9ECC-991383E133BD}"/>
    <cellStyle name="Normal 3 12 2 2_Exec Drivers" xfId="8848" xr:uid="{786B9419-5771-40E9-B49B-1E27457EAAC9}"/>
    <cellStyle name="Normal 3 12 2 3" xfId="4962" xr:uid="{B90F105F-7CC8-4BCE-8D62-A335AFAEB2C7}"/>
    <cellStyle name="Normal 3 12 2 3 2" xfId="7810" xr:uid="{09DC896D-1952-4D47-A165-7A26863177F4}"/>
    <cellStyle name="Normal 3 12 2 3 2 2" xfId="16452" xr:uid="{3B6241D3-555E-4A6E-999A-59D4E59906E8}"/>
    <cellStyle name="Normal 3 12 2 3 2 2 2" xfId="36820" xr:uid="{CCE38E9B-6E7A-4509-AE6F-ECAE3BF0AE6B}"/>
    <cellStyle name="Normal 3 12 2 3 2 3" xfId="23239" xr:uid="{D57C702E-0E72-467E-99A8-93D706196782}"/>
    <cellStyle name="Normal 3 12 2 3 2 3 2" xfId="43607" xr:uid="{E4CA4F17-FFE8-42B0-8C70-9251ACE44CAE}"/>
    <cellStyle name="Normal 3 12 2 3 2 4" xfId="30028" xr:uid="{DF924E4F-2899-47E8-8EED-11224C0D08FC}"/>
    <cellStyle name="Normal 3 12 2 3 2 5" xfId="50396" xr:uid="{12E02A5F-1EDF-4C25-94A5-3AD62AE650B9}"/>
    <cellStyle name="Normal 3 12 2 3 3" xfId="13604" xr:uid="{47EDE2C8-027D-41AB-8DF4-8A2D57C96D37}"/>
    <cellStyle name="Normal 3 12 2 3 3 2" xfId="33972" xr:uid="{20A4DBDB-1E8D-443A-BBBD-655E91CF9ECC}"/>
    <cellStyle name="Normal 3 12 2 3 4" xfId="20391" xr:uid="{1F378483-D5EF-4ACC-A238-6D33D8DAE5AC}"/>
    <cellStyle name="Normal 3 12 2 3 4 2" xfId="40759" xr:uid="{710135E0-6F9B-4920-A77A-AD1AD38ACF6A}"/>
    <cellStyle name="Normal 3 12 2 3 5" xfId="27180" xr:uid="{91F31370-1E0A-422B-BD13-63A8BF9CB38A}"/>
    <cellStyle name="Normal 3 12 2 3 6" xfId="47548" xr:uid="{EB53CE06-4E1F-487F-AA5D-9D38482F60AE}"/>
    <cellStyle name="Normal 3 12 2 3_Exec Drivers" xfId="2299" xr:uid="{8E0D20D7-EA18-4A1A-A2D0-65AAA26FDDAD}"/>
    <cellStyle name="Normal 3 12 2 4" xfId="3502" xr:uid="{4653A713-6341-4D29-8454-4E5D0AA8B8DF}"/>
    <cellStyle name="Normal 3 12 2 4 2" xfId="6386" xr:uid="{EB9D1FD3-D650-401E-BF2D-E85563B5F424}"/>
    <cellStyle name="Normal 3 12 2 4 2 2" xfId="15028" xr:uid="{951BD7A9-8B36-4B55-9914-CEC26AA01BC2}"/>
    <cellStyle name="Normal 3 12 2 4 2 2 2" xfId="35396" xr:uid="{CBD8C25F-4F9D-49B4-B8B4-1A4F09146E8F}"/>
    <cellStyle name="Normal 3 12 2 4 2 3" xfId="21815" xr:uid="{EC74EDEC-FD43-4225-B9EB-D0FC3B23193E}"/>
    <cellStyle name="Normal 3 12 2 4 2 3 2" xfId="42183" xr:uid="{55062193-E537-465F-B086-7D3F77C6CDFB}"/>
    <cellStyle name="Normal 3 12 2 4 2 4" xfId="28604" xr:uid="{94EDC11C-22AC-4856-8979-484D8552244B}"/>
    <cellStyle name="Normal 3 12 2 4 2 5" xfId="48972" xr:uid="{1A2770B6-11D2-4B41-961A-9DAF75631B97}"/>
    <cellStyle name="Normal 3 12 2 4 3" xfId="12180" xr:uid="{91C4C3F4-1C89-4065-90EB-723A289056B5}"/>
    <cellStyle name="Normal 3 12 2 4 3 2" xfId="32548" xr:uid="{48807E41-7689-4313-8409-5D5E3D400D79}"/>
    <cellStyle name="Normal 3 12 2 4 4" xfId="18967" xr:uid="{0B95C8E2-740B-495A-B22C-6FBF98260CA8}"/>
    <cellStyle name="Normal 3 12 2 4 4 2" xfId="39335" xr:uid="{F8D5F1C5-F3E3-4BC6-992D-445FDF4A0349}"/>
    <cellStyle name="Normal 3 12 2 4 5" xfId="25756" xr:uid="{335AC2E7-8A52-49BE-8CB0-B36F5F869FB1}"/>
    <cellStyle name="Normal 3 12 2 4 6" xfId="46124" xr:uid="{5257C4E6-239C-4423-BD25-5681F58416BE}"/>
    <cellStyle name="Normal 3 12 2 5" xfId="5674" xr:uid="{0EF28A9D-8F31-4428-B2A0-22B466278A60}"/>
    <cellStyle name="Normal 3 12 2 5 2" xfId="14316" xr:uid="{B2738CA6-E5B2-461D-89F4-AD13B280F548}"/>
    <cellStyle name="Normal 3 12 2 5 2 2" xfId="34684" xr:uid="{1BEC3387-A01A-4354-B42C-72E741CA3213}"/>
    <cellStyle name="Normal 3 12 2 5 3" xfId="21103" xr:uid="{0A04C168-88AB-4595-BAC7-19261CC4078A}"/>
    <cellStyle name="Normal 3 12 2 5 3 2" xfId="41471" xr:uid="{8EAE2E3B-DF8B-4EE1-8538-35054790DDDB}"/>
    <cellStyle name="Normal 3 12 2 5 4" xfId="27892" xr:uid="{80191FF3-009D-49A7-A5D6-9A261685001C}"/>
    <cellStyle name="Normal 3 12 2 5 5" xfId="48260" xr:uid="{8DB1D175-8504-41AB-9426-3F83DA42BE70}"/>
    <cellStyle name="Normal 3 12 2 6" xfId="2753" xr:uid="{564C686C-A485-4C6C-9D51-FA42A95B36B0}"/>
    <cellStyle name="Normal 3 12 2 6 2" xfId="11468" xr:uid="{2A2E7C7C-ABF1-4D1D-9327-09125385CD32}"/>
    <cellStyle name="Normal 3 12 2 6 2 2" xfId="31836" xr:uid="{865978A1-6E5C-4B75-9A71-26DE5F76E3FE}"/>
    <cellStyle name="Normal 3 12 2 6 3" xfId="18255" xr:uid="{9156910B-5ABC-47C4-B5CE-574BFF309D64}"/>
    <cellStyle name="Normal 3 12 2 6 3 2" xfId="38623" xr:uid="{0C414220-F6C7-465B-912D-C4087384247A}"/>
    <cellStyle name="Normal 3 12 2 6 4" xfId="25044" xr:uid="{3791DE65-FD6E-4B1E-8B2F-28B49D1F6F48}"/>
    <cellStyle name="Normal 3 12 2 6 5" xfId="45412" xr:uid="{B5D2E9F6-3FA2-4D29-9FAE-0F36B5646633}"/>
    <cellStyle name="Normal 3 12 2 7" xfId="10074" xr:uid="{4057B2E5-EFF4-47A8-8D15-477841716680}"/>
    <cellStyle name="Normal 3 12 2 7 2" xfId="30442" xr:uid="{7FA61373-A108-4D42-80D8-B629E144A2E5}"/>
    <cellStyle name="Normal 3 12 2 8" xfId="16862" xr:uid="{34C93982-3DB8-4B20-B962-4909CA34C70D}"/>
    <cellStyle name="Normal 3 12 2 8 2" xfId="37230" xr:uid="{26FED49F-6506-42C4-9BD9-7FDCA73A3EB5}"/>
    <cellStyle name="Normal 3 12 2 9" xfId="23651" xr:uid="{353A45D0-3BF9-4C92-B9E3-DEBA3F1ECDFF}"/>
    <cellStyle name="Normal 3 12 2_Exec Drivers" xfId="9471" xr:uid="{295BBECD-0A15-4D84-998B-B4886E34FB52}"/>
    <cellStyle name="Normal 3 12 3" xfId="1256" xr:uid="{3D705E43-36E6-44A4-904B-02A3E0E3960B}"/>
    <cellStyle name="Normal 3 12 3 2" xfId="1794" xr:uid="{4F9C4B53-A533-4356-814F-56ED9C9F9750}"/>
    <cellStyle name="Normal 3 12 3 2 2" xfId="6685" xr:uid="{1DC914E3-8CEA-42CA-A154-2891706D85CC}"/>
    <cellStyle name="Normal 3 12 3 2 2 2" xfId="15327" xr:uid="{153EE70F-B26A-4D08-A20E-FA15A0A285D8}"/>
    <cellStyle name="Normal 3 12 3 2 2 2 2" xfId="35695" xr:uid="{B2FE5BF0-F37B-4C4D-AE9A-A6A1645C7735}"/>
    <cellStyle name="Normal 3 12 3 2 2 3" xfId="22114" xr:uid="{90F22EBF-6F50-4654-9747-FB9223873A6D}"/>
    <cellStyle name="Normal 3 12 3 2 2 3 2" xfId="42482" xr:uid="{4C4F24A5-CA72-480F-8FF7-5638E39FF028}"/>
    <cellStyle name="Normal 3 12 3 2 2 4" xfId="28903" xr:uid="{0F78598D-6D5E-4E11-846C-1C7B9571B9BD}"/>
    <cellStyle name="Normal 3 12 3 2 2 5" xfId="49271" xr:uid="{E9445A82-DDBD-4DBD-916A-C660387AFF9D}"/>
    <cellStyle name="Normal 3 12 3 2 3" xfId="10702" xr:uid="{70E0C936-0CC1-4D4D-BF39-E4068B4DBE9A}"/>
    <cellStyle name="Normal 3 12 3 2 3 2" xfId="31070" xr:uid="{D71B0607-DD27-43B4-A559-18C74134EC30}"/>
    <cellStyle name="Normal 3 12 3 2 4" xfId="17489" xr:uid="{2B28414F-5443-4714-AFC5-47CEE2957D58}"/>
    <cellStyle name="Normal 3 12 3 2 4 2" xfId="37857" xr:uid="{7C7C3040-1658-41FE-B835-A45C7E8FB776}"/>
    <cellStyle name="Normal 3 12 3 2 5" xfId="24278" xr:uid="{E902A2D0-AB19-4DF7-BDAC-EF610F10340C}"/>
    <cellStyle name="Normal 3 12 3 2 6" xfId="44646" xr:uid="{A15C66E0-8D5A-4556-960F-39CF7D1C84FE}"/>
    <cellStyle name="Normal 3 12 3 2_Exec Drivers" xfId="8756" xr:uid="{954073CA-C9EA-405F-A59C-521FBF480E4A}"/>
    <cellStyle name="Normal 3 12 3 3" xfId="3801" xr:uid="{D31D23B4-7709-4F68-99F7-81F2FEE5074F}"/>
    <cellStyle name="Normal 3 12 3 3 2" xfId="12479" xr:uid="{F3B8BB0D-C7AC-4F2F-98C4-C4916CE23403}"/>
    <cellStyle name="Normal 3 12 3 3 2 2" xfId="32847" xr:uid="{919DA034-B90A-4A19-B49E-0616EEAED3FF}"/>
    <cellStyle name="Normal 3 12 3 3 3" xfId="19266" xr:uid="{9063E92B-F7A2-4AC7-B57B-A5D70D7E1BEA}"/>
    <cellStyle name="Normal 3 12 3 3 3 2" xfId="39634" xr:uid="{E2D22688-6F0E-4214-8BC5-1974F35377ED}"/>
    <cellStyle name="Normal 3 12 3 3 4" xfId="26055" xr:uid="{168D45A9-8D26-43D3-AEB6-13D72982A70C}"/>
    <cellStyle name="Normal 3 12 3 3 5" xfId="46423" xr:uid="{6A451FB8-080A-46B9-8AB4-89993BA92FF2}"/>
    <cellStyle name="Normal 3 12 3 4" xfId="10176" xr:uid="{AE8A00B9-7A14-41E0-9556-7A07417E0D27}"/>
    <cellStyle name="Normal 3 12 3 4 2" xfId="30544" xr:uid="{A1F21FBB-0B66-424D-9B82-CB277F0421AD}"/>
    <cellStyle name="Normal 3 12 3 5" xfId="16963" xr:uid="{7B407289-0A40-497B-8993-26A02BA31EE1}"/>
    <cellStyle name="Normal 3 12 3 5 2" xfId="37331" xr:uid="{1C1A3213-E9D7-41BE-9EC4-B6136DB1B357}"/>
    <cellStyle name="Normal 3 12 3 6" xfId="23752" xr:uid="{01D8AFBC-E8BA-4722-A34B-79927B568D0D}"/>
    <cellStyle name="Normal 3 12 3 7" xfId="44120" xr:uid="{A281F84F-C1EF-4E90-9609-A71927CBB558}"/>
    <cellStyle name="Normal 3 12 3_Exec Drivers" xfId="8294" xr:uid="{C6D3AB76-AA37-4B09-B029-8BC5800268EB}"/>
    <cellStyle name="Normal 3 12 4" xfId="1278" xr:uid="{81921553-222B-4335-A681-8B751ABD5F55}"/>
    <cellStyle name="Normal 3 12 4 2" xfId="1815" xr:uid="{2F1BC944-49F8-4DE1-9351-1EB729CD7A58}"/>
    <cellStyle name="Normal 3 12 4 2 2" xfId="7397" xr:uid="{5C113EA3-1238-428D-9CDD-1A92389BC9DE}"/>
    <cellStyle name="Normal 3 12 4 2 2 2" xfId="16039" xr:uid="{90D0A270-555D-44A5-AEF6-A7564BB5D6C7}"/>
    <cellStyle name="Normal 3 12 4 2 2 2 2" xfId="36407" xr:uid="{B2C57182-EFBF-4FD5-B81B-AF11A4832973}"/>
    <cellStyle name="Normal 3 12 4 2 2 3" xfId="22826" xr:uid="{B3361978-00A0-4215-A4EA-9BCE6050F639}"/>
    <cellStyle name="Normal 3 12 4 2 2 3 2" xfId="43194" xr:uid="{5B774FFF-AFDC-4CF9-8615-61074700546E}"/>
    <cellStyle name="Normal 3 12 4 2 2 4" xfId="29615" xr:uid="{F7908A10-A9B1-4B1F-A4DB-6DE860849D41}"/>
    <cellStyle name="Normal 3 12 4 2 2 5" xfId="49983" xr:uid="{33DA9276-E192-410C-9F27-423ED02973DF}"/>
    <cellStyle name="Normal 3 12 4 2 3" xfId="10723" xr:uid="{FDCE149A-3422-4687-9746-063FA7C3CA47}"/>
    <cellStyle name="Normal 3 12 4 2 3 2" xfId="31091" xr:uid="{89EBF06C-E680-4BD6-952F-62AD5B3F41AC}"/>
    <cellStyle name="Normal 3 12 4 2 4" xfId="17510" xr:uid="{058AEDD7-FDEE-4A8D-8880-CAF50921AD5B}"/>
    <cellStyle name="Normal 3 12 4 2 4 2" xfId="37878" xr:uid="{842AE9D9-CA4E-4355-8C41-C6790740C6D8}"/>
    <cellStyle name="Normal 3 12 4 2 5" xfId="24299" xr:uid="{E59891F7-60D8-4F48-A143-9A32F5D7C119}"/>
    <cellStyle name="Normal 3 12 4 2 6" xfId="44667" xr:uid="{920467EA-5F86-47B5-B3A2-81E0E95923E6}"/>
    <cellStyle name="Normal 3 12 4 2_Exec Drivers" xfId="2396" xr:uid="{E45A705E-EDAD-4ACC-84CD-124E3EB56001}"/>
    <cellStyle name="Normal 3 12 4 3" xfId="4549" xr:uid="{6E49EF95-60DB-4CDA-A7A9-2FD751C6D489}"/>
    <cellStyle name="Normal 3 12 4 3 2" xfId="13191" xr:uid="{21CF86E9-2AC0-4D1D-8749-2FE92C7045C6}"/>
    <cellStyle name="Normal 3 12 4 3 2 2" xfId="33559" xr:uid="{B0981A3E-7FA5-4F39-92BC-59B0AD6365E3}"/>
    <cellStyle name="Normal 3 12 4 3 3" xfId="19978" xr:uid="{3FB3542B-90E7-449E-8D80-E37F88913A5A}"/>
    <cellStyle name="Normal 3 12 4 3 3 2" xfId="40346" xr:uid="{AB67A046-D2D2-4912-8CEA-46EEE0A76E63}"/>
    <cellStyle name="Normal 3 12 4 3 4" xfId="26767" xr:uid="{72E42706-F075-4BE3-AAAA-22C761D8CBD1}"/>
    <cellStyle name="Normal 3 12 4 3 5" xfId="47135" xr:uid="{77E2F695-444B-47A5-9DA9-F8300933FBBA}"/>
    <cellStyle name="Normal 3 12 4 4" xfId="10197" xr:uid="{B642F886-72D5-499E-8E1C-A0BECA216066}"/>
    <cellStyle name="Normal 3 12 4 4 2" xfId="30565" xr:uid="{4818837D-549B-4405-963D-3D30580431DF}"/>
    <cellStyle name="Normal 3 12 4 5" xfId="16984" xr:uid="{513B510B-4C10-4784-BF9E-95435D7008BA}"/>
    <cellStyle name="Normal 3 12 4 5 2" xfId="37352" xr:uid="{40065E70-5FA0-45FF-92AF-9E4947B8CA2F}"/>
    <cellStyle name="Normal 3 12 4 6" xfId="23773" xr:uid="{40BBBD5F-42E8-499F-8458-90EF8C94DD43}"/>
    <cellStyle name="Normal 3 12 4 7" xfId="44141" xr:uid="{152F4104-72C4-46AA-8894-BA08900A6A78}"/>
    <cellStyle name="Normal 3 12 4_Exec Drivers" xfId="8801" xr:uid="{DC94B5DF-9639-43EE-AE7C-E1502858C4B6}"/>
    <cellStyle name="Normal 3 12 5" xfId="1343" xr:uid="{A93D6FFB-D6D7-489C-B6C7-30416BD7AF7D}"/>
    <cellStyle name="Normal 3 12 5 2" xfId="5973" xr:uid="{4BC207D8-0163-4996-8BEE-CDB91D7C295F}"/>
    <cellStyle name="Normal 3 12 5 2 2" xfId="14615" xr:uid="{FA3528FF-1C2C-4356-9978-6317C352E465}"/>
    <cellStyle name="Normal 3 12 5 2 2 2" xfId="34983" xr:uid="{18DA8C27-2A14-4655-BA8B-B399A6F49684}"/>
    <cellStyle name="Normal 3 12 5 2 3" xfId="21402" xr:uid="{496ADAD3-7A31-48A0-92B8-D9FC26EA5B09}"/>
    <cellStyle name="Normal 3 12 5 2 3 2" xfId="41770" xr:uid="{F54D7FBD-BE38-40E9-A9CB-93545B2687B6}"/>
    <cellStyle name="Normal 3 12 5 2 4" xfId="28191" xr:uid="{B10882E1-9E88-4A37-9DF1-A5FC09A186A3}"/>
    <cellStyle name="Normal 3 12 5 2 5" xfId="48559" xr:uid="{4F32F043-AAFC-4FD3-9BF2-11CC15D9AB58}"/>
    <cellStyle name="Normal 3 12 5 3" xfId="3053" xr:uid="{F94F0F34-D612-4FB7-AEF3-78601C8B22EB}"/>
    <cellStyle name="Normal 3 12 5 3 2" xfId="11767" xr:uid="{31145FDA-BA94-452A-B82C-C21279594D37}"/>
    <cellStyle name="Normal 3 12 5 3 2 2" xfId="32135" xr:uid="{BE991262-00D9-4A07-B1BB-70195C1FBA7E}"/>
    <cellStyle name="Normal 3 12 5 3 3" xfId="18554" xr:uid="{3ADCAF05-CCA4-45E0-998C-C45C6B11D024}"/>
    <cellStyle name="Normal 3 12 5 3 3 2" xfId="38922" xr:uid="{A229192C-733E-46C0-A576-64196D07F086}"/>
    <cellStyle name="Normal 3 12 5 3 4" xfId="25343" xr:uid="{959D8EA6-E031-46AA-B231-CF60E798C7FE}"/>
    <cellStyle name="Normal 3 12 5 3 5" xfId="45711" xr:uid="{F5BF780A-5EFA-40B6-81EC-E58DF6FF45CF}"/>
    <cellStyle name="Normal 3 12 5 4" xfId="10262" xr:uid="{A31E63FD-C201-4C19-B6C3-E9CBA2A1ECBC}"/>
    <cellStyle name="Normal 3 12 5 4 2" xfId="30630" xr:uid="{B2891FF1-E55E-4344-98B7-39155ED27699}"/>
    <cellStyle name="Normal 3 12 5 5" xfId="17049" xr:uid="{3D7214FC-A1DE-4B4D-86AF-FB14125E3EE0}"/>
    <cellStyle name="Normal 3 12 5 5 2" xfId="37417" xr:uid="{C9B503F4-D9F0-43E2-910D-91F852483D1C}"/>
    <cellStyle name="Normal 3 12 5 6" xfId="23838" xr:uid="{553AEDB7-3244-4756-9583-BAEB6A0241A3}"/>
    <cellStyle name="Normal 3 12 5 7" xfId="44206" xr:uid="{55D66103-25F5-4B02-9129-A723EE05892A}"/>
    <cellStyle name="Normal 3 12 5_Exec Drivers" xfId="9443" xr:uid="{18F0B0F8-0A43-4A2C-B4AE-C15CF36025AC}"/>
    <cellStyle name="Normal 3 12 6" xfId="5261" xr:uid="{24CC0CE3-25C4-4258-AFBA-73F781EC0565}"/>
    <cellStyle name="Normal 3 12 6 2" xfId="13903" xr:uid="{089D1AA5-8538-433D-B5EC-7F7375908F85}"/>
    <cellStyle name="Normal 3 12 6 2 2" xfId="34271" xr:uid="{520B53D2-3F57-4CD9-9BCE-B0FE895C6DAD}"/>
    <cellStyle name="Normal 3 12 6 3" xfId="20690" xr:uid="{7D9589C0-5A7E-4CD5-8980-DD64CDB7C053}"/>
    <cellStyle name="Normal 3 12 6 3 2" xfId="41058" xr:uid="{E2B39D1F-8387-4482-A41E-6D8A7CBC112A}"/>
    <cellStyle name="Normal 3 12 6 4" xfId="27479" xr:uid="{528CAB26-9773-48EA-8EDF-B980A70CDE74}"/>
    <cellStyle name="Normal 3 12 6 5" xfId="47847" xr:uid="{C1FD3B21-2F83-43C2-AA62-37897DF08C60}"/>
    <cellStyle name="Normal 3 12 7" xfId="2204" xr:uid="{258D6214-0271-421C-9B3B-11C9C4DCBAEE}"/>
    <cellStyle name="Normal 3 12 7 2" xfId="11055" xr:uid="{52871282-726C-44E6-8C75-731D3CC7A0EE}"/>
    <cellStyle name="Normal 3 12 7 2 2" xfId="31423" xr:uid="{06C24BF0-DB9A-44D2-96EB-C21FC54117BC}"/>
    <cellStyle name="Normal 3 12 7 3" xfId="17842" xr:uid="{B225EE3A-CA30-4D47-B24D-A799F379E8C4}"/>
    <cellStyle name="Normal 3 12 7 3 2" xfId="38210" xr:uid="{B2525E90-674C-41D1-B922-62A03D3BCF6D}"/>
    <cellStyle name="Normal 3 12 7 4" xfId="24631" xr:uid="{7BB90E8A-1786-40E6-8A84-9B005665C0B9}"/>
    <cellStyle name="Normal 3 12 7 5" xfId="44999" xr:uid="{C9FFFAB6-DF2C-491E-863F-A23706DFDF9E}"/>
    <cellStyle name="Normal 3 12 8" xfId="10049" xr:uid="{445BC199-A3C3-4019-8952-FDD68AC417E6}"/>
    <cellStyle name="Normal 3 12 8 2" xfId="30417" xr:uid="{DB185E6C-62AA-4D9B-B724-ACAAF66CF9A0}"/>
    <cellStyle name="Normal 3 12 9" xfId="16837" xr:uid="{7D90BFD6-02FF-4432-B045-1380C7BFA4D7}"/>
    <cellStyle name="Normal 3 12 9 2" xfId="37205" xr:uid="{84A1B67D-844A-4617-84CB-C64C362958D9}"/>
    <cellStyle name="Normal 3 12_Exec Drivers" xfId="9205" xr:uid="{87E67ED9-1C4F-4EFB-9230-6D168B5E1108}"/>
    <cellStyle name="Normal 3 13" xfId="570" xr:uid="{7A541D06-4A5D-4DF8-9577-8C1594760222}"/>
    <cellStyle name="Normal 3 13 10" xfId="23606" xr:uid="{F3766B43-23C0-4380-96A5-0BA80D5DCA15}"/>
    <cellStyle name="Normal 3 13 11" xfId="43974" xr:uid="{1C6A08DC-FE39-48C6-B223-580D23CFF6A9}"/>
    <cellStyle name="Normal 3 13 2" xfId="686" xr:uid="{D0420310-9E96-4BDC-85B8-614F46BCC2F5}"/>
    <cellStyle name="Normal 3 13 2 10" xfId="44020" xr:uid="{AE7BAD2A-E013-4E41-BF46-294E79F86F76}"/>
    <cellStyle name="Normal 3 13 2 2" xfId="1707" xr:uid="{CF394ADA-AF29-4965-B020-29E1D32F0434}"/>
    <cellStyle name="Normal 3 13 2 2 2" xfId="7079" xr:uid="{4A1D921E-FE38-48B7-8B84-ACADEA152227}"/>
    <cellStyle name="Normal 3 13 2 2 2 2" xfId="15721" xr:uid="{7D3AEE88-3D33-4010-AB88-800381A6430F}"/>
    <cellStyle name="Normal 3 13 2 2 2 2 2" xfId="36089" xr:uid="{4BD943A8-BD5E-4A44-BB0D-4F04EC40EB30}"/>
    <cellStyle name="Normal 3 13 2 2 2 3" xfId="22508" xr:uid="{F4AB0B37-321B-4B06-9825-2A059EE9B267}"/>
    <cellStyle name="Normal 3 13 2 2 2 3 2" xfId="42876" xr:uid="{508928F1-C6D9-40F8-B0A7-AA1439BED351}"/>
    <cellStyle name="Normal 3 13 2 2 2 4" xfId="29297" xr:uid="{D9BDB423-C35B-499E-A8E3-41825C2161E9}"/>
    <cellStyle name="Normal 3 13 2 2 2 5" xfId="49665" xr:uid="{E651660C-C19B-4629-A157-B4E2F05DFF98}"/>
    <cellStyle name="Normal 3 13 2 2 3" xfId="4231" xr:uid="{79B58080-5E80-410A-B5EC-05B8FF25097C}"/>
    <cellStyle name="Normal 3 13 2 2 3 2" xfId="12873" xr:uid="{59075314-A451-4F73-B29E-AE7C0BD2E95A}"/>
    <cellStyle name="Normal 3 13 2 2 3 2 2" xfId="33241" xr:uid="{140B7E3B-BCAB-45A7-B461-0304F31BA7D1}"/>
    <cellStyle name="Normal 3 13 2 2 3 3" xfId="19660" xr:uid="{3E6532EE-AE71-4C3E-A01D-1B7D589BBAA7}"/>
    <cellStyle name="Normal 3 13 2 2 3 3 2" xfId="40028" xr:uid="{7539D3D7-7972-4D4A-9786-E9C57145756A}"/>
    <cellStyle name="Normal 3 13 2 2 3 4" xfId="26449" xr:uid="{C6884F3E-C7F5-429C-AF9C-03B4274167F2}"/>
    <cellStyle name="Normal 3 13 2 2 3 5" xfId="46817" xr:uid="{FF1AD8F7-CD55-4039-AAC1-3C6CD53E26A9}"/>
    <cellStyle name="Normal 3 13 2 2 4" xfId="10617" xr:uid="{854DF005-7178-49CB-BDA0-94180119A2E3}"/>
    <cellStyle name="Normal 3 13 2 2 4 2" xfId="30985" xr:uid="{D4408033-9B28-4D14-AD4F-09E9168BA5FB}"/>
    <cellStyle name="Normal 3 13 2 2 5" xfId="17404" xr:uid="{38389BE9-66B4-4B04-90AE-F00CF3EDA6C2}"/>
    <cellStyle name="Normal 3 13 2 2 5 2" xfId="37772" xr:uid="{9C841536-161B-4CBF-9180-BBC0273193E5}"/>
    <cellStyle name="Normal 3 13 2 2 6" xfId="24193" xr:uid="{8B2983B4-B1AC-46BD-B4A3-C3BBF30BE370}"/>
    <cellStyle name="Normal 3 13 2 2 7" xfId="44561" xr:uid="{16177B66-00B4-4F36-BE6F-20DB3081C3E1}"/>
    <cellStyle name="Normal 3 13 2 2_Exec Drivers" xfId="8478" xr:uid="{373B4E36-DF38-4D12-A21E-D6E1E68E8B4A}"/>
    <cellStyle name="Normal 3 13 2 3" xfId="4943" xr:uid="{38172B3B-340C-45DB-9F4F-009E113D5609}"/>
    <cellStyle name="Normal 3 13 2 3 2" xfId="7791" xr:uid="{594903DC-6DC5-48F9-8839-4CB3772F73ED}"/>
    <cellStyle name="Normal 3 13 2 3 2 2" xfId="16433" xr:uid="{649E458A-40A8-4A10-8FA1-D10B2C25DA43}"/>
    <cellStyle name="Normal 3 13 2 3 2 2 2" xfId="36801" xr:uid="{0F2BF786-8617-494D-ACE3-C01D8149542D}"/>
    <cellStyle name="Normal 3 13 2 3 2 3" xfId="23220" xr:uid="{40A1DDD4-9EEE-43CF-8FD2-3994165B0160}"/>
    <cellStyle name="Normal 3 13 2 3 2 3 2" xfId="43588" xr:uid="{F55FEC7E-41C7-46AC-84E2-26A655158CDD}"/>
    <cellStyle name="Normal 3 13 2 3 2 4" xfId="30009" xr:uid="{9AE4819F-AC57-4913-86B4-7D0DC291A4E9}"/>
    <cellStyle name="Normal 3 13 2 3 2 5" xfId="50377" xr:uid="{30FF370F-3395-46E7-A3A3-AB2A4CE3D351}"/>
    <cellStyle name="Normal 3 13 2 3 3" xfId="13585" xr:uid="{7D256CE4-CE3F-4348-A47C-FC5444D5F953}"/>
    <cellStyle name="Normal 3 13 2 3 3 2" xfId="33953" xr:uid="{9D0E8C20-D856-4E21-AEF1-50533A430C1C}"/>
    <cellStyle name="Normal 3 13 2 3 4" xfId="20372" xr:uid="{3435E82B-DBE3-4013-9E7E-DC73C3150B6E}"/>
    <cellStyle name="Normal 3 13 2 3 4 2" xfId="40740" xr:uid="{9066625A-F81B-4375-965E-65F666E16059}"/>
    <cellStyle name="Normal 3 13 2 3 5" xfId="27161" xr:uid="{D19CC557-1CDE-4F05-BD98-939E0FA54D15}"/>
    <cellStyle name="Normal 3 13 2 3 6" xfId="47529" xr:uid="{0AB39622-AA90-43DE-8C00-C54A074849E3}"/>
    <cellStyle name="Normal 3 13 2 3_Exec Drivers" xfId="9386" xr:uid="{C424397D-62B1-4DC8-9ED5-D6EE11A66FB6}"/>
    <cellStyle name="Normal 3 13 2 4" xfId="3483" xr:uid="{E7D41372-4CF2-4B8E-B6D4-8F370E83FB33}"/>
    <cellStyle name="Normal 3 13 2 4 2" xfId="6367" xr:uid="{35064A87-B612-4917-B51E-B08D50E98C5D}"/>
    <cellStyle name="Normal 3 13 2 4 2 2" xfId="15009" xr:uid="{6D5FF33E-24C9-424F-8496-AB65EEC045DE}"/>
    <cellStyle name="Normal 3 13 2 4 2 2 2" xfId="35377" xr:uid="{384A3B13-578A-4F2B-B932-CFB006DD45DE}"/>
    <cellStyle name="Normal 3 13 2 4 2 3" xfId="21796" xr:uid="{D2D3A124-05EA-46C4-82E3-90447B7C2383}"/>
    <cellStyle name="Normal 3 13 2 4 2 3 2" xfId="42164" xr:uid="{09D056EE-80EF-41B1-BEBF-5AA0FC9DDCA5}"/>
    <cellStyle name="Normal 3 13 2 4 2 4" xfId="28585" xr:uid="{542D8CE6-18DB-4C2E-AFA9-09F36CE90A05}"/>
    <cellStyle name="Normal 3 13 2 4 2 5" xfId="48953" xr:uid="{DA8E0C38-134B-408F-A684-84138859CD48}"/>
    <cellStyle name="Normal 3 13 2 4 3" xfId="12161" xr:uid="{D7EB6C95-FE6A-4BC0-929E-AB5327B60CFC}"/>
    <cellStyle name="Normal 3 13 2 4 3 2" xfId="32529" xr:uid="{4A25077C-4052-439B-94A7-FB5B46432C94}"/>
    <cellStyle name="Normal 3 13 2 4 4" xfId="18948" xr:uid="{65810BE2-37FC-48F9-8504-3EB9D943B80F}"/>
    <cellStyle name="Normal 3 13 2 4 4 2" xfId="39316" xr:uid="{0A61C265-F8F8-43CF-AE97-DB811D6BF85A}"/>
    <cellStyle name="Normal 3 13 2 4 5" xfId="25737" xr:uid="{DB25CC39-5EAE-4B63-81C0-3895FB21E5A6}"/>
    <cellStyle name="Normal 3 13 2 4 6" xfId="46105" xr:uid="{951BA46D-6022-4080-8FD3-5C52DC1B8E01}"/>
    <cellStyle name="Normal 3 13 2 5" xfId="5655" xr:uid="{98B151B7-96F7-49CD-A187-310713F55669}"/>
    <cellStyle name="Normal 3 13 2 5 2" xfId="14297" xr:uid="{93DE241C-184B-45BD-9B03-C8550C6EF240}"/>
    <cellStyle name="Normal 3 13 2 5 2 2" xfId="34665" xr:uid="{0A804825-0DD9-4592-910A-98B8F3A012F4}"/>
    <cellStyle name="Normal 3 13 2 5 3" xfId="21084" xr:uid="{D9C24C30-F4B7-4C7D-AFBD-549E324F9163}"/>
    <cellStyle name="Normal 3 13 2 5 3 2" xfId="41452" xr:uid="{E6960F82-4A4D-45D5-933B-18B89BDE264A}"/>
    <cellStyle name="Normal 3 13 2 5 4" xfId="27873" xr:uid="{C528D414-ED24-4ACC-9B7E-33B614D16F8A}"/>
    <cellStyle name="Normal 3 13 2 5 5" xfId="48241" xr:uid="{909696D2-AE87-4030-8B8C-9B936B879DCF}"/>
    <cellStyle name="Normal 3 13 2 6" xfId="2734" xr:uid="{62CE4F4A-1950-477E-8C00-E2BBF562E64F}"/>
    <cellStyle name="Normal 3 13 2 6 2" xfId="11449" xr:uid="{D75E8B25-CE71-439A-A882-DE720086F765}"/>
    <cellStyle name="Normal 3 13 2 6 2 2" xfId="31817" xr:uid="{2E5ABC97-0428-4E5C-B966-541307732F86}"/>
    <cellStyle name="Normal 3 13 2 6 3" xfId="18236" xr:uid="{18B5C887-5DBD-4BB4-AA87-08AA31D18373}"/>
    <cellStyle name="Normal 3 13 2 6 3 2" xfId="38604" xr:uid="{FBC432BD-A7FA-45B7-8E88-34F9EE13B955}"/>
    <cellStyle name="Normal 3 13 2 6 4" xfId="25025" xr:uid="{7B39D827-34BA-4E53-8605-FAB0E8EBC791}"/>
    <cellStyle name="Normal 3 13 2 6 5" xfId="45393" xr:uid="{A26E189C-0296-4271-934B-536B331D8ABD}"/>
    <cellStyle name="Normal 3 13 2 7" xfId="10075" xr:uid="{BFA07A79-9D67-49CB-A3CC-A791B280C36B}"/>
    <cellStyle name="Normal 3 13 2 7 2" xfId="30443" xr:uid="{13B20DB9-34D9-4440-81FE-D002342F8283}"/>
    <cellStyle name="Normal 3 13 2 8" xfId="16863" xr:uid="{01045CEB-271C-4149-B79C-954DF53F39B7}"/>
    <cellStyle name="Normal 3 13 2 8 2" xfId="37231" xr:uid="{227C0592-14E5-4835-B04F-AD5F06022E5D}"/>
    <cellStyle name="Normal 3 13 2 9" xfId="23652" xr:uid="{622306BD-7550-4EAA-9712-81B94C7F3210}"/>
    <cellStyle name="Normal 3 13 2_Exec Drivers" xfId="8607" xr:uid="{6DACA8A9-8C34-4E10-8B0C-784A7845A5C9}"/>
    <cellStyle name="Normal 3 13 3" xfId="1255" xr:uid="{89EA22E8-C6DE-4323-921E-70119F300858}"/>
    <cellStyle name="Normal 3 13 3 2" xfId="1793" xr:uid="{A29D339E-BC45-4A66-AB03-EA0494B2C49A}"/>
    <cellStyle name="Normal 3 13 3 2 2" xfId="6686" xr:uid="{ADF97717-C9B3-4ECF-A3D4-F0D62F98AF72}"/>
    <cellStyle name="Normal 3 13 3 2 2 2" xfId="15328" xr:uid="{E2AA2152-D17C-4CC5-86F6-1AB04236EE2C}"/>
    <cellStyle name="Normal 3 13 3 2 2 2 2" xfId="35696" xr:uid="{6E3F3981-7D24-448B-9CF4-B288ABB8A19C}"/>
    <cellStyle name="Normal 3 13 3 2 2 3" xfId="22115" xr:uid="{329896EC-8AAF-4661-919F-C05D5E09A5EA}"/>
    <cellStyle name="Normal 3 13 3 2 2 3 2" xfId="42483" xr:uid="{A6D1DBA6-579C-42A3-9313-C70E99339C06}"/>
    <cellStyle name="Normal 3 13 3 2 2 4" xfId="28904" xr:uid="{1E6D5813-3BED-4D0D-9311-6D20125F5FBC}"/>
    <cellStyle name="Normal 3 13 3 2 2 5" xfId="49272" xr:uid="{D6E90B1D-5E61-4CF5-84EB-5C4106AFC9C2}"/>
    <cellStyle name="Normal 3 13 3 2 3" xfId="10701" xr:uid="{65447C14-4E97-406B-ADE6-0B0C25FD72A2}"/>
    <cellStyle name="Normal 3 13 3 2 3 2" xfId="31069" xr:uid="{73E3367F-CE05-44AB-A32D-F01956385F7E}"/>
    <cellStyle name="Normal 3 13 3 2 4" xfId="17488" xr:uid="{668939C4-42E3-44DF-9201-5323701146AA}"/>
    <cellStyle name="Normal 3 13 3 2 4 2" xfId="37856" xr:uid="{678F2F46-E776-4816-8883-BA8759EDBFEF}"/>
    <cellStyle name="Normal 3 13 3 2 5" xfId="24277" xr:uid="{4889829D-8053-4C13-AB0C-C0E7D80BEFC4}"/>
    <cellStyle name="Normal 3 13 3 2 6" xfId="44645" xr:uid="{CCA3DE38-E327-491B-8F78-B28152DD7995}"/>
    <cellStyle name="Normal 3 13 3 2_Exec Drivers" xfId="8752" xr:uid="{D6BCCF04-195F-428D-B39F-BEC58B8B2890}"/>
    <cellStyle name="Normal 3 13 3 3" xfId="3802" xr:uid="{E1907367-3BA0-432B-A9F7-FDC48FDA3278}"/>
    <cellStyle name="Normal 3 13 3 3 2" xfId="12480" xr:uid="{5B6400E6-CD23-4E23-87D5-1EBBC62F001B}"/>
    <cellStyle name="Normal 3 13 3 3 2 2" xfId="32848" xr:uid="{459BF0BA-5F0C-4409-BEF4-709FDC704C3B}"/>
    <cellStyle name="Normal 3 13 3 3 3" xfId="19267" xr:uid="{F4B2593D-6C46-4914-A81E-A8C1D8298188}"/>
    <cellStyle name="Normal 3 13 3 3 3 2" xfId="39635" xr:uid="{11BB9A9C-E79F-4D08-8F31-57EBFAF15F9B}"/>
    <cellStyle name="Normal 3 13 3 3 4" xfId="26056" xr:uid="{96624F34-DB1F-41F0-951E-644F260BBDAF}"/>
    <cellStyle name="Normal 3 13 3 3 5" xfId="46424" xr:uid="{DB793BA7-DCA6-4B53-8F15-1AC23D1C491E}"/>
    <cellStyle name="Normal 3 13 3 4" xfId="10175" xr:uid="{9C779BB6-4A29-494D-9BB7-77CF77C7D255}"/>
    <cellStyle name="Normal 3 13 3 4 2" xfId="30543" xr:uid="{B8A302C0-0C2F-4C08-9B16-75D72C109871}"/>
    <cellStyle name="Normal 3 13 3 5" xfId="16962" xr:uid="{6B3F1DE8-8008-4562-AD84-C61CD8410AEB}"/>
    <cellStyle name="Normal 3 13 3 5 2" xfId="37330" xr:uid="{EAB80F5F-62DA-4706-AE24-3250D3142C52}"/>
    <cellStyle name="Normal 3 13 3 6" xfId="23751" xr:uid="{819D0870-A713-4CBB-914A-607ECA631F61}"/>
    <cellStyle name="Normal 3 13 3 7" xfId="44119" xr:uid="{59E19BE1-D174-434B-939F-81CDA6AB78CE}"/>
    <cellStyle name="Normal 3 13 3_Exec Drivers" xfId="8391" xr:uid="{4BCB1A41-5F7F-484C-AFF8-B3B72D2CF61D}"/>
    <cellStyle name="Normal 3 13 4" xfId="1279" xr:uid="{15B5682D-7587-45AC-8FD1-BFA21B15115A}"/>
    <cellStyle name="Normal 3 13 4 2" xfId="1816" xr:uid="{75CC450F-6411-4AAC-8107-428F81CAF7CE}"/>
    <cellStyle name="Normal 3 13 4 2 2" xfId="7398" xr:uid="{6EF3349A-C296-4B51-BC5E-639C1E21FFFD}"/>
    <cellStyle name="Normal 3 13 4 2 2 2" xfId="16040" xr:uid="{FD9EE5A9-21DF-4E1C-8419-4975DF63DA07}"/>
    <cellStyle name="Normal 3 13 4 2 2 2 2" xfId="36408" xr:uid="{C36A83D4-88BA-4C5A-B1CD-378D296F6E7D}"/>
    <cellStyle name="Normal 3 13 4 2 2 3" xfId="22827" xr:uid="{6159326B-FD7D-4814-9246-7AA865954F5E}"/>
    <cellStyle name="Normal 3 13 4 2 2 3 2" xfId="43195" xr:uid="{2ED8F4F9-89D7-4168-9F77-C95F1B988D89}"/>
    <cellStyle name="Normal 3 13 4 2 2 4" xfId="29616" xr:uid="{2C006456-7C47-4985-BF2D-423DE08AB717}"/>
    <cellStyle name="Normal 3 13 4 2 2 5" xfId="49984" xr:uid="{6E5711BB-B12B-41FB-BFE3-85103487469F}"/>
    <cellStyle name="Normal 3 13 4 2 3" xfId="10724" xr:uid="{B17F7437-675B-45FB-86CD-00380ED842E7}"/>
    <cellStyle name="Normal 3 13 4 2 3 2" xfId="31092" xr:uid="{6DDB65DA-C2A7-463D-898E-BE9A14117A54}"/>
    <cellStyle name="Normal 3 13 4 2 4" xfId="17511" xr:uid="{36471CE9-7C5A-4742-9BB4-9170F538EB08}"/>
    <cellStyle name="Normal 3 13 4 2 4 2" xfId="37879" xr:uid="{D324B1BA-8F8E-4F30-B37B-2FE7F85071C2}"/>
    <cellStyle name="Normal 3 13 4 2 5" xfId="24300" xr:uid="{106DA3B8-18E7-4EC2-9288-271650E57952}"/>
    <cellStyle name="Normal 3 13 4 2 6" xfId="44668" xr:uid="{F475AB98-198C-4FA2-A7AC-4D75E730AED5}"/>
    <cellStyle name="Normal 3 13 4 2_Exec Drivers" xfId="8127" xr:uid="{17E9A429-0B56-4A3F-A042-05957BF037AC}"/>
    <cellStyle name="Normal 3 13 4 3" xfId="4550" xr:uid="{F2CE6D13-8338-4F1D-9BB3-5E432384F471}"/>
    <cellStyle name="Normal 3 13 4 3 2" xfId="13192" xr:uid="{855C53F9-6CC3-42E5-97BD-7F93E3E30509}"/>
    <cellStyle name="Normal 3 13 4 3 2 2" xfId="33560" xr:uid="{8B6562CE-E8A6-4EF8-9AEC-F5A67E56263E}"/>
    <cellStyle name="Normal 3 13 4 3 3" xfId="19979" xr:uid="{3EFD3BC8-2A89-48E4-97C7-23933CADD022}"/>
    <cellStyle name="Normal 3 13 4 3 3 2" xfId="40347" xr:uid="{EF671754-CFA4-4DC9-8706-239A7E1DF6DD}"/>
    <cellStyle name="Normal 3 13 4 3 4" xfId="26768" xr:uid="{8A46494E-A261-45A1-8974-F9064684F2FB}"/>
    <cellStyle name="Normal 3 13 4 3 5" xfId="47136" xr:uid="{4F17FA8B-9D29-4DE4-BADC-37CD6C32DB47}"/>
    <cellStyle name="Normal 3 13 4 4" xfId="10198" xr:uid="{03DA12F1-6A0C-4EE3-95C4-8ECD475C8295}"/>
    <cellStyle name="Normal 3 13 4 4 2" xfId="30566" xr:uid="{78683143-B947-4A35-9BAA-502181D82C57}"/>
    <cellStyle name="Normal 3 13 4 5" xfId="16985" xr:uid="{9BF0EEB1-D8E6-40C8-8115-C33763281800}"/>
    <cellStyle name="Normal 3 13 4 5 2" xfId="37353" xr:uid="{8962DF4A-F6B2-452D-8D66-A535DD32A11C}"/>
    <cellStyle name="Normal 3 13 4 6" xfId="23774" xr:uid="{0D66A34F-0843-4AFD-BC45-10E5E2A18ED1}"/>
    <cellStyle name="Normal 3 13 4 7" xfId="44142" xr:uid="{4FD9AC4B-D556-47D8-96EC-E6B987DB3638}"/>
    <cellStyle name="Normal 3 13 4_Exec Drivers" xfId="8353" xr:uid="{A5A303D7-74B4-48B0-8E4D-F0CEB2F6C3C9}"/>
    <cellStyle name="Normal 3 13 5" xfId="1344" xr:uid="{AB932C63-F96D-4A3B-AA6B-892F8D2F2C3F}"/>
    <cellStyle name="Normal 3 13 5 2" xfId="5974" xr:uid="{CACA08BE-20B1-43F0-AD29-EEC8EBF298E2}"/>
    <cellStyle name="Normal 3 13 5 2 2" xfId="14616" xr:uid="{F1A78DEC-4BCF-4F17-89BC-C4D5836C34B3}"/>
    <cellStyle name="Normal 3 13 5 2 2 2" xfId="34984" xr:uid="{8819F104-8CF9-4160-A711-5D3673027A7D}"/>
    <cellStyle name="Normal 3 13 5 2 3" xfId="21403" xr:uid="{130FE81C-9B72-494D-B7F7-60AA46FD7484}"/>
    <cellStyle name="Normal 3 13 5 2 3 2" xfId="41771" xr:uid="{961BB606-98EC-40BC-8683-90F26B29317B}"/>
    <cellStyle name="Normal 3 13 5 2 4" xfId="28192" xr:uid="{ED1C86E9-3B62-4190-9F46-AAB470C61704}"/>
    <cellStyle name="Normal 3 13 5 2 5" xfId="48560" xr:uid="{1CFA1716-12B9-4A34-8B48-EDEC3108A112}"/>
    <cellStyle name="Normal 3 13 5 3" xfId="3054" xr:uid="{894856FE-3695-4FB0-A175-7E0E9D5460EF}"/>
    <cellStyle name="Normal 3 13 5 3 2" xfId="11768" xr:uid="{815ABC8C-97D4-4C11-ABC5-52F5E4E6BF5A}"/>
    <cellStyle name="Normal 3 13 5 3 2 2" xfId="32136" xr:uid="{DD161856-F3B3-4AB9-B368-9FB29F73297D}"/>
    <cellStyle name="Normal 3 13 5 3 3" xfId="18555" xr:uid="{51CD0F73-9210-4B9B-A258-7FD8585398DD}"/>
    <cellStyle name="Normal 3 13 5 3 3 2" xfId="38923" xr:uid="{1522908C-4C1D-4BEC-B8E8-1C3904553953}"/>
    <cellStyle name="Normal 3 13 5 3 4" xfId="25344" xr:uid="{F2AE2D7A-DD52-46CC-86A8-2D9EE82B7F86}"/>
    <cellStyle name="Normal 3 13 5 3 5" xfId="45712" xr:uid="{47523989-5A1D-42E6-B798-A3944F61D918}"/>
    <cellStyle name="Normal 3 13 5 4" xfId="10263" xr:uid="{101698B6-4B09-4FE4-A367-C7805BE42B0B}"/>
    <cellStyle name="Normal 3 13 5 4 2" xfId="30631" xr:uid="{DB292C8B-4BEB-4E48-A98D-3DDEB67792AF}"/>
    <cellStyle name="Normal 3 13 5 5" xfId="17050" xr:uid="{5E426E60-B2F7-430A-A0FA-CF3FD47E3D46}"/>
    <cellStyle name="Normal 3 13 5 5 2" xfId="37418" xr:uid="{450F6D30-728F-4362-8587-756ED3DCEBE3}"/>
    <cellStyle name="Normal 3 13 5 6" xfId="23839" xr:uid="{795C23A0-94D6-4E9B-9CEB-76E1533071D9}"/>
    <cellStyle name="Normal 3 13 5 7" xfId="44207" xr:uid="{AE00B0E5-8B46-4855-B56D-D0ACC47F12DF}"/>
    <cellStyle name="Normal 3 13 5_Exec Drivers" xfId="8307" xr:uid="{AB63E09B-02EE-4866-8AA5-BC177C584126}"/>
    <cellStyle name="Normal 3 13 6" xfId="5262" xr:uid="{CBDB1DD6-43A5-444A-99AC-EACEC24EB2B7}"/>
    <cellStyle name="Normal 3 13 6 2" xfId="13904" xr:uid="{E749D791-7921-4E84-AE4B-BA0E6E6D9045}"/>
    <cellStyle name="Normal 3 13 6 2 2" xfId="34272" xr:uid="{30455855-90D7-42A7-8801-EDEEC269F358}"/>
    <cellStyle name="Normal 3 13 6 3" xfId="20691" xr:uid="{090A55DA-3E97-4F8C-B5ED-EDDFD56A71A2}"/>
    <cellStyle name="Normal 3 13 6 3 2" xfId="41059" xr:uid="{FFCA4C75-6CD1-4B92-A59A-54F10F3A7233}"/>
    <cellStyle name="Normal 3 13 6 4" xfId="27480" xr:uid="{990CAE2C-F3C8-4230-8723-B03E4AA2CD20}"/>
    <cellStyle name="Normal 3 13 6 5" xfId="47848" xr:uid="{1AA8C6AB-282B-4245-9162-5ADD22C29944}"/>
    <cellStyle name="Normal 3 13 7" xfId="2205" xr:uid="{2CF781BF-269F-45FC-8B77-69361565FCE0}"/>
    <cellStyle name="Normal 3 13 7 2" xfId="11056" xr:uid="{C53695E2-DDA9-491B-BCC8-00DAEA6FB803}"/>
    <cellStyle name="Normal 3 13 7 2 2" xfId="31424" xr:uid="{6F25644D-8B82-469B-8D2B-66112CAD587A}"/>
    <cellStyle name="Normal 3 13 7 3" xfId="17843" xr:uid="{EC5A0C15-EF94-4620-996C-2C7A06FB3AAF}"/>
    <cellStyle name="Normal 3 13 7 3 2" xfId="38211" xr:uid="{1EC929BF-1B81-42ED-BA05-1FF0DD92068B}"/>
    <cellStyle name="Normal 3 13 7 4" xfId="24632" xr:uid="{7E2ABAA5-564D-40CF-9BED-D767244F64AF}"/>
    <cellStyle name="Normal 3 13 7 5" xfId="45000" xr:uid="{CA24976F-775D-4613-B15F-2D2E04FAF036}"/>
    <cellStyle name="Normal 3 13 8" xfId="10029" xr:uid="{FA1BAF13-B819-43D7-823A-242EF5C6D966}"/>
    <cellStyle name="Normal 3 13 8 2" xfId="30397" xr:uid="{2BAD91CB-A8BA-4650-A940-BA59671D5055}"/>
    <cellStyle name="Normal 3 13 9" xfId="16817" xr:uid="{1CA57C84-8639-4479-9C84-4787BB95540C}"/>
    <cellStyle name="Normal 3 13 9 2" xfId="37185" xr:uid="{FC5028F9-EE99-4627-B600-75D9255EAF11}"/>
    <cellStyle name="Normal 3 13_Exec Drivers" xfId="8381" xr:uid="{BF34D4B4-4350-426D-A84C-A00092A218C5}"/>
    <cellStyle name="Normal 3 14" xfId="597" xr:uid="{1C9C6698-6B09-4568-A08E-31EDF44AD75D}"/>
    <cellStyle name="Normal 3 14 10" xfId="23616" xr:uid="{E35FA9F3-91B9-4B91-A778-A29A6E6CCA82}"/>
    <cellStyle name="Normal 3 14 11" xfId="43984" xr:uid="{F70A6FAE-D480-4740-95AC-36B4CED86275}"/>
    <cellStyle name="Normal 3 14 2" xfId="687" xr:uid="{EBD13463-69DF-4645-B1CB-10832A6E1F89}"/>
    <cellStyle name="Normal 3 14 2 10" xfId="44021" xr:uid="{0281A761-4CFF-49E6-9CD4-390B9EFD293B}"/>
    <cellStyle name="Normal 3 14 2 2" xfId="1708" xr:uid="{BE8B87DB-CAF5-43F3-B3A5-6E71DD45D7B8}"/>
    <cellStyle name="Normal 3 14 2 2 2" xfId="7088" xr:uid="{0587C59C-1F9C-4AD1-B6C3-BFE73CFD7020}"/>
    <cellStyle name="Normal 3 14 2 2 2 2" xfId="15730" xr:uid="{A632A4AC-625D-4D14-93B4-E79DF1BEAE0B}"/>
    <cellStyle name="Normal 3 14 2 2 2 2 2" xfId="36098" xr:uid="{E02EF50F-49C1-4452-9D52-570FDFEB37A5}"/>
    <cellStyle name="Normal 3 14 2 2 2 3" xfId="22517" xr:uid="{F1B3E266-9187-4D39-A10E-C6805A1DE236}"/>
    <cellStyle name="Normal 3 14 2 2 2 3 2" xfId="42885" xr:uid="{C33F865E-8C1A-4FC1-96F2-5AC16073E4A2}"/>
    <cellStyle name="Normal 3 14 2 2 2 4" xfId="29306" xr:uid="{07C30DB1-7815-44E6-AF1C-BC7F1EA6706B}"/>
    <cellStyle name="Normal 3 14 2 2 2 5" xfId="49674" xr:uid="{4C73FB5F-3BB8-4AC1-86C1-9B16992E2744}"/>
    <cellStyle name="Normal 3 14 2 2 3" xfId="4240" xr:uid="{BEDFFBA8-976D-4282-B726-0465991D6339}"/>
    <cellStyle name="Normal 3 14 2 2 3 2" xfId="12882" xr:uid="{84AD0B3A-5B75-4126-9CAC-3733A6D64BC5}"/>
    <cellStyle name="Normal 3 14 2 2 3 2 2" xfId="33250" xr:uid="{B8AE6562-DB8F-44FF-A46F-4D07778DEB85}"/>
    <cellStyle name="Normal 3 14 2 2 3 3" xfId="19669" xr:uid="{14D3BBEF-DC31-4607-8CC4-A558C4274A30}"/>
    <cellStyle name="Normal 3 14 2 2 3 3 2" xfId="40037" xr:uid="{A4B1775F-1D9D-4602-B613-B6BA3C0B28CE}"/>
    <cellStyle name="Normal 3 14 2 2 3 4" xfId="26458" xr:uid="{4E412286-36CD-403C-A1EC-D697A5FABFCD}"/>
    <cellStyle name="Normal 3 14 2 2 3 5" xfId="46826" xr:uid="{922FE9C8-4410-45B9-91F4-4A74F3D709BE}"/>
    <cellStyle name="Normal 3 14 2 2 4" xfId="10618" xr:uid="{CBE8C548-C5EC-45D9-A43D-9E6C76CD213A}"/>
    <cellStyle name="Normal 3 14 2 2 4 2" xfId="30986" xr:uid="{79C9581E-0A7E-463E-8B94-86BB8C971269}"/>
    <cellStyle name="Normal 3 14 2 2 5" xfId="17405" xr:uid="{F599E53A-F93A-42E9-B8D1-42B7B07B0DFF}"/>
    <cellStyle name="Normal 3 14 2 2 5 2" xfId="37773" xr:uid="{5C0C5F2F-E2A4-471C-8C39-B6E1B4E92546}"/>
    <cellStyle name="Normal 3 14 2 2 6" xfId="24194" xr:uid="{BF5EE6D4-E715-44E7-A721-DAFD4E8C203C}"/>
    <cellStyle name="Normal 3 14 2 2 7" xfId="44562" xr:uid="{434CF48B-DDE2-4D67-91EC-8407FFCD76FB}"/>
    <cellStyle name="Normal 3 14 2 2_Exec Drivers" xfId="8814" xr:uid="{F5E405A2-521C-4B3F-AE7E-26025DBF91E4}"/>
    <cellStyle name="Normal 3 14 2 3" xfId="4952" xr:uid="{F2619D92-2C00-424C-9B42-A54F2E49ADE3}"/>
    <cellStyle name="Normal 3 14 2 3 2" xfId="7800" xr:uid="{DE4DB764-2412-40E1-90A5-8368E60D27A6}"/>
    <cellStyle name="Normal 3 14 2 3 2 2" xfId="16442" xr:uid="{8952B2B7-39D1-4D8E-A06D-489F3831F8DB}"/>
    <cellStyle name="Normal 3 14 2 3 2 2 2" xfId="36810" xr:uid="{A8AF9F45-E345-4693-9C5B-681A56471902}"/>
    <cellStyle name="Normal 3 14 2 3 2 3" xfId="23229" xr:uid="{C5A95E29-2063-4E8D-895C-2D47C0391DEE}"/>
    <cellStyle name="Normal 3 14 2 3 2 3 2" xfId="43597" xr:uid="{F5D330B0-D9F0-4555-AC4B-61E7DE811F7A}"/>
    <cellStyle name="Normal 3 14 2 3 2 4" xfId="30018" xr:uid="{7C83D211-CFD8-4425-8455-81A8E8A57361}"/>
    <cellStyle name="Normal 3 14 2 3 2 5" xfId="50386" xr:uid="{645D532E-0150-425E-9042-27B32628253B}"/>
    <cellStyle name="Normal 3 14 2 3 3" xfId="13594" xr:uid="{0D68109F-52A1-425E-90E3-DF0F60E533D9}"/>
    <cellStyle name="Normal 3 14 2 3 3 2" xfId="33962" xr:uid="{2B4F2901-15EF-4DAA-95F6-311EF0DD2D53}"/>
    <cellStyle name="Normal 3 14 2 3 4" xfId="20381" xr:uid="{440F3993-8016-4F45-B602-0AE719E97DC2}"/>
    <cellStyle name="Normal 3 14 2 3 4 2" xfId="40749" xr:uid="{EAF578B6-9E4C-4477-83F6-39675B8430BD}"/>
    <cellStyle name="Normal 3 14 2 3 5" xfId="27170" xr:uid="{9B9E2D84-42BB-4164-9BD4-E7746746C0A6}"/>
    <cellStyle name="Normal 3 14 2 3 6" xfId="47538" xr:uid="{CC42423D-C19B-47A7-AE06-F4C430142BAB}"/>
    <cellStyle name="Normal 3 14 2 3_Exec Drivers" xfId="9398" xr:uid="{A1802AC8-5DFD-4F1C-8833-3BE4C19D2999}"/>
    <cellStyle name="Normal 3 14 2 4" xfId="3492" xr:uid="{4894BE0F-92B5-44D0-B660-ABF4DF71D12F}"/>
    <cellStyle name="Normal 3 14 2 4 2" xfId="6376" xr:uid="{9288FB9E-492A-4D1C-8C80-080221554112}"/>
    <cellStyle name="Normal 3 14 2 4 2 2" xfId="15018" xr:uid="{DAFEC372-EF26-4BF3-BBA0-DAB9CE635254}"/>
    <cellStyle name="Normal 3 14 2 4 2 2 2" xfId="35386" xr:uid="{B9C452AB-4094-4EFB-91AC-75D087B40B83}"/>
    <cellStyle name="Normal 3 14 2 4 2 3" xfId="21805" xr:uid="{98A2563A-93C0-4FA9-9A0D-02C369CEBBFD}"/>
    <cellStyle name="Normal 3 14 2 4 2 3 2" xfId="42173" xr:uid="{516B154A-A679-4A53-A2D3-3276654384FB}"/>
    <cellStyle name="Normal 3 14 2 4 2 4" xfId="28594" xr:uid="{DF93EB2F-8AD7-4F0A-8192-E270A2B15566}"/>
    <cellStyle name="Normal 3 14 2 4 2 5" xfId="48962" xr:uid="{D6383700-5613-4DEE-A4D0-79E1C2BAC7BD}"/>
    <cellStyle name="Normal 3 14 2 4 3" xfId="12170" xr:uid="{CFDBA0CA-D23D-4FF1-A879-C3ACBDF415D2}"/>
    <cellStyle name="Normal 3 14 2 4 3 2" xfId="32538" xr:uid="{DDD18421-BEA0-4A14-9032-3084A18741E3}"/>
    <cellStyle name="Normal 3 14 2 4 4" xfId="18957" xr:uid="{A6102A37-14B7-4998-9098-18E7C2A9D19E}"/>
    <cellStyle name="Normal 3 14 2 4 4 2" xfId="39325" xr:uid="{233DE71B-C787-4D96-9018-108FA7D391D7}"/>
    <cellStyle name="Normal 3 14 2 4 5" xfId="25746" xr:uid="{94D1C0C9-E4C7-4AC7-A96D-F7DECB4DDE25}"/>
    <cellStyle name="Normal 3 14 2 4 6" xfId="46114" xr:uid="{0D8278C4-419D-40F9-AEBE-B346B485886A}"/>
    <cellStyle name="Normal 3 14 2 5" xfId="5664" xr:uid="{8722FE28-CFA5-4B88-AC35-4A500346AFB0}"/>
    <cellStyle name="Normal 3 14 2 5 2" xfId="14306" xr:uid="{A086EADB-2C45-4648-ADF3-F0C295979C13}"/>
    <cellStyle name="Normal 3 14 2 5 2 2" xfId="34674" xr:uid="{C240D4E8-254E-477D-B0CC-50DFA20C41FC}"/>
    <cellStyle name="Normal 3 14 2 5 3" xfId="21093" xr:uid="{E852EB5A-12D3-4E20-9A21-357735CF80F7}"/>
    <cellStyle name="Normal 3 14 2 5 3 2" xfId="41461" xr:uid="{60CA67BA-BDC0-4A29-B09D-CEF760DE0C33}"/>
    <cellStyle name="Normal 3 14 2 5 4" xfId="27882" xr:uid="{8B192563-B87A-40E3-B2AD-016B7ED1DF3F}"/>
    <cellStyle name="Normal 3 14 2 5 5" xfId="48250" xr:uid="{27596865-5D6A-4368-8916-9A527E3503DB}"/>
    <cellStyle name="Normal 3 14 2 6" xfId="2743" xr:uid="{D610D652-E9BE-4D16-955A-D651642AF7E9}"/>
    <cellStyle name="Normal 3 14 2 6 2" xfId="11458" xr:uid="{4646B7B6-7984-4184-87F9-BA067F14394D}"/>
    <cellStyle name="Normal 3 14 2 6 2 2" xfId="31826" xr:uid="{6DA2EC39-12F5-4ACC-AB16-C089683C43DD}"/>
    <cellStyle name="Normal 3 14 2 6 3" xfId="18245" xr:uid="{3BA68B9C-929D-4FC1-B811-827B3AD0CA35}"/>
    <cellStyle name="Normal 3 14 2 6 3 2" xfId="38613" xr:uid="{51C99D78-3A67-4E5B-A1D1-8266AD79AA02}"/>
    <cellStyle name="Normal 3 14 2 6 4" xfId="25034" xr:uid="{180CE83B-6DB5-4F86-9D94-8E5DC88A3E12}"/>
    <cellStyle name="Normal 3 14 2 6 5" xfId="45402" xr:uid="{58E841EF-07B8-4E09-B9F7-34EB64AC1CEB}"/>
    <cellStyle name="Normal 3 14 2 7" xfId="10076" xr:uid="{4700E3DC-B4FF-4FAF-93CE-143E3426C09C}"/>
    <cellStyle name="Normal 3 14 2 7 2" xfId="30444" xr:uid="{F16AF886-2ED8-4630-9ECF-AE39996AABAD}"/>
    <cellStyle name="Normal 3 14 2 8" xfId="16864" xr:uid="{6B0FD382-ECDF-4CA4-932E-B7C9CA295B27}"/>
    <cellStyle name="Normal 3 14 2 8 2" xfId="37232" xr:uid="{3991F617-3D24-4BF7-ACDE-758D0A73C758}"/>
    <cellStyle name="Normal 3 14 2 9" xfId="23653" xr:uid="{33DB7780-187D-4E5A-B44B-6EF6A92DD4BF}"/>
    <cellStyle name="Normal 3 14 2_Exec Drivers" xfId="9213" xr:uid="{4F6E434C-6397-4EB6-AB49-C173545AE1E4}"/>
    <cellStyle name="Normal 3 14 3" xfId="1254" xr:uid="{6B5B53DC-51A4-4D6A-92B1-2FE6326006EC}"/>
    <cellStyle name="Normal 3 14 3 2" xfId="1792" xr:uid="{DB32F420-3153-462E-B585-B8A0125F1653}"/>
    <cellStyle name="Normal 3 14 3 2 2" xfId="6687" xr:uid="{B1E6E037-07A3-43C7-8296-8B21CAB13FD5}"/>
    <cellStyle name="Normal 3 14 3 2 2 2" xfId="15329" xr:uid="{4AC7ABB8-F0FD-4478-9A5D-AC5AF1854E03}"/>
    <cellStyle name="Normal 3 14 3 2 2 2 2" xfId="35697" xr:uid="{8B8CEEA7-4445-48FE-8227-A0A4BA8D611A}"/>
    <cellStyle name="Normal 3 14 3 2 2 3" xfId="22116" xr:uid="{754B2038-A8BA-4B9A-9789-AA9F36096392}"/>
    <cellStyle name="Normal 3 14 3 2 2 3 2" xfId="42484" xr:uid="{E8A65C95-7B8F-4333-8A8E-940A03F93B33}"/>
    <cellStyle name="Normal 3 14 3 2 2 4" xfId="28905" xr:uid="{EFE41A84-BF1A-4AC7-8B7F-10551E23F3A7}"/>
    <cellStyle name="Normal 3 14 3 2 2 5" xfId="49273" xr:uid="{A22B7FEB-D2CA-4B6B-A371-02B8A678A4EE}"/>
    <cellStyle name="Normal 3 14 3 2 3" xfId="10700" xr:uid="{5DAC50EB-A3EE-48C2-AE0C-F34D1CEB69A5}"/>
    <cellStyle name="Normal 3 14 3 2 3 2" xfId="31068" xr:uid="{DCC2EFA6-1E99-45D1-AAA1-6C1BEDE04F94}"/>
    <cellStyle name="Normal 3 14 3 2 4" xfId="17487" xr:uid="{D339D1D4-CF09-49A4-8E82-FDF63C6DA610}"/>
    <cellStyle name="Normal 3 14 3 2 4 2" xfId="37855" xr:uid="{041BF14E-69DB-41E5-9EB7-1A9DCE3415D8}"/>
    <cellStyle name="Normal 3 14 3 2 5" xfId="24276" xr:uid="{AF2A2899-BDB6-4526-8548-DCD8BA03E1B8}"/>
    <cellStyle name="Normal 3 14 3 2 6" xfId="44644" xr:uid="{90CA88BB-19B3-450D-9833-AB4FA4647622}"/>
    <cellStyle name="Normal 3 14 3 2_Exec Drivers" xfId="8509" xr:uid="{DD529D2E-2829-4070-B4C6-8804933D9E1E}"/>
    <cellStyle name="Normal 3 14 3 3" xfId="3803" xr:uid="{83743771-55FA-44B1-BFFA-B0FD009DF079}"/>
    <cellStyle name="Normal 3 14 3 3 2" xfId="12481" xr:uid="{D1426CD1-F7CC-4BAC-9985-48362B4C5425}"/>
    <cellStyle name="Normal 3 14 3 3 2 2" xfId="32849" xr:uid="{EE685581-43A5-4E5A-A9DC-81412965A934}"/>
    <cellStyle name="Normal 3 14 3 3 3" xfId="19268" xr:uid="{1D7C6B77-3335-4E58-B805-0D004BB97B72}"/>
    <cellStyle name="Normal 3 14 3 3 3 2" xfId="39636" xr:uid="{EA8E6F8E-53C3-443D-A519-B5E29C4BDA41}"/>
    <cellStyle name="Normal 3 14 3 3 4" xfId="26057" xr:uid="{B1B16A62-7E17-4DB0-9285-2692BE603A94}"/>
    <cellStyle name="Normal 3 14 3 3 5" xfId="46425" xr:uid="{DB9DCAD3-FDA7-4560-9B1C-D0F292D0AB30}"/>
    <cellStyle name="Normal 3 14 3 4" xfId="10174" xr:uid="{00F70B8B-83BB-4868-B6CD-F77411462E0C}"/>
    <cellStyle name="Normal 3 14 3 4 2" xfId="30542" xr:uid="{4E029218-065A-4809-AC24-4A1F9E24AE68}"/>
    <cellStyle name="Normal 3 14 3 5" xfId="16961" xr:uid="{E7A130C0-5B40-4443-BBDD-46FD12EEBB40}"/>
    <cellStyle name="Normal 3 14 3 5 2" xfId="37329" xr:uid="{1A65F524-AF8F-4AA8-AD42-31C7E1AD0479}"/>
    <cellStyle name="Normal 3 14 3 6" xfId="23750" xr:uid="{D66C4BA7-F1D4-43B9-BCEE-A2919E79CCEB}"/>
    <cellStyle name="Normal 3 14 3 7" xfId="44118" xr:uid="{86134DAF-247E-44C8-A75E-AFF0B4F7DB14}"/>
    <cellStyle name="Normal 3 14 3_Exec Drivers" xfId="9191" xr:uid="{73467AC7-66A0-4A3A-A1AD-21F89DA1C38C}"/>
    <cellStyle name="Normal 3 14 4" xfId="1280" xr:uid="{FE5AC8E4-0EC7-42B0-B5E7-E710F7577C90}"/>
    <cellStyle name="Normal 3 14 4 2" xfId="1817" xr:uid="{3283DE07-60F6-4104-8AA7-4EF8A7FA0ECB}"/>
    <cellStyle name="Normal 3 14 4 2 2" xfId="7399" xr:uid="{5BFFE2DB-F8B7-4D0B-A11D-8E31A489A74F}"/>
    <cellStyle name="Normal 3 14 4 2 2 2" xfId="16041" xr:uid="{4A4D313B-C6A6-4669-AA92-2CC1DE1EC49B}"/>
    <cellStyle name="Normal 3 14 4 2 2 2 2" xfId="36409" xr:uid="{24266CDB-7EAA-430D-823A-BD63BAF33C0A}"/>
    <cellStyle name="Normal 3 14 4 2 2 3" xfId="22828" xr:uid="{5D1ED3E3-87F6-42E4-AC2D-D6229D071934}"/>
    <cellStyle name="Normal 3 14 4 2 2 3 2" xfId="43196" xr:uid="{0CA030BD-64E1-4675-AF42-3998F8B14A0D}"/>
    <cellStyle name="Normal 3 14 4 2 2 4" xfId="29617" xr:uid="{33C9E361-648D-4537-AE41-31A5846A0D37}"/>
    <cellStyle name="Normal 3 14 4 2 2 5" xfId="49985" xr:uid="{F456BDCB-DFD2-4905-898C-EDED1DCE33A3}"/>
    <cellStyle name="Normal 3 14 4 2 3" xfId="10725" xr:uid="{9DC94F78-BC03-4FBD-8CE0-7837F8355471}"/>
    <cellStyle name="Normal 3 14 4 2 3 2" xfId="31093" xr:uid="{CEA4A0BB-EF8A-429D-9363-C16B96AEA434}"/>
    <cellStyle name="Normal 3 14 4 2 4" xfId="17512" xr:uid="{7A1903D3-80F4-485E-AE41-E96EFCDC3C40}"/>
    <cellStyle name="Normal 3 14 4 2 4 2" xfId="37880" xr:uid="{6C8C4F7E-EF4B-481C-AF9D-E071170CB289}"/>
    <cellStyle name="Normal 3 14 4 2 5" xfId="24301" xr:uid="{D76846C1-25E2-4460-A1D7-123F34737E34}"/>
    <cellStyle name="Normal 3 14 4 2 6" xfId="44669" xr:uid="{A1D52A67-8109-46B1-8A29-616AEED309D2}"/>
    <cellStyle name="Normal 3 14 4 2_Exec Drivers" xfId="8766" xr:uid="{A0251EB1-160D-43EE-B17D-B4025451E5EA}"/>
    <cellStyle name="Normal 3 14 4 3" xfId="4551" xr:uid="{2C53697D-B246-4B4A-A1AD-0860BEE4B0B7}"/>
    <cellStyle name="Normal 3 14 4 3 2" xfId="13193" xr:uid="{A7F770C3-0FAD-469D-B965-6B10F71B4B08}"/>
    <cellStyle name="Normal 3 14 4 3 2 2" xfId="33561" xr:uid="{8B11B1F7-48BF-4075-8513-77105D8B6E2D}"/>
    <cellStyle name="Normal 3 14 4 3 3" xfId="19980" xr:uid="{E1482D5A-BF84-4970-8F1A-D4A24AB583CD}"/>
    <cellStyle name="Normal 3 14 4 3 3 2" xfId="40348" xr:uid="{B1A68CDC-DC20-46D0-B96D-F691D8BFC605}"/>
    <cellStyle name="Normal 3 14 4 3 4" xfId="26769" xr:uid="{CB609ECB-483B-4CE5-B211-9848719E61B3}"/>
    <cellStyle name="Normal 3 14 4 3 5" xfId="47137" xr:uid="{8B214523-627C-4AED-8BBF-FEC7B4D166B4}"/>
    <cellStyle name="Normal 3 14 4 4" xfId="10199" xr:uid="{290675FB-E3DE-4AAA-ABB5-BF0DA5C65273}"/>
    <cellStyle name="Normal 3 14 4 4 2" xfId="30567" xr:uid="{5E330CC6-4890-42E8-B53C-8BE1474CACE3}"/>
    <cellStyle name="Normal 3 14 4 5" xfId="16986" xr:uid="{457248D5-D75A-4FFF-B589-B010D83CAE99}"/>
    <cellStyle name="Normal 3 14 4 5 2" xfId="37354" xr:uid="{37069477-4D11-47F3-BD26-707BDF9DF4A1}"/>
    <cellStyle name="Normal 3 14 4 6" xfId="23775" xr:uid="{E6B9A015-2053-45F8-8728-E30A94B42E72}"/>
    <cellStyle name="Normal 3 14 4 7" xfId="44143" xr:uid="{0AE7F0AA-F2D6-44E5-84F4-F8D6FA096562}"/>
    <cellStyle name="Normal 3 14 4_Exec Drivers" xfId="8780" xr:uid="{874EEA1D-5F12-4E88-85F8-4D0DFAC5191E}"/>
    <cellStyle name="Normal 3 14 5" xfId="1345" xr:uid="{6607CE8B-2A8E-458E-9248-94D10534054E}"/>
    <cellStyle name="Normal 3 14 5 2" xfId="5975" xr:uid="{F5ECEEDD-6476-405C-9714-7DD6BEBD6974}"/>
    <cellStyle name="Normal 3 14 5 2 2" xfId="14617" xr:uid="{B7C7F131-DFE5-49DE-9252-B9AF6464CCF9}"/>
    <cellStyle name="Normal 3 14 5 2 2 2" xfId="34985" xr:uid="{6ECD310F-97B0-42C5-A92D-79BD6A6AA54F}"/>
    <cellStyle name="Normal 3 14 5 2 3" xfId="21404" xr:uid="{7DE698D8-49BD-4658-9B7C-7B22BEBE5545}"/>
    <cellStyle name="Normal 3 14 5 2 3 2" xfId="41772" xr:uid="{A04A0B14-F269-491A-9F55-BE874D592A90}"/>
    <cellStyle name="Normal 3 14 5 2 4" xfId="28193" xr:uid="{2FF7193D-80C9-42E5-8BEB-B7C980C6D59B}"/>
    <cellStyle name="Normal 3 14 5 2 5" xfId="48561" xr:uid="{0D57CEB7-E331-41AC-BE53-9D8C7096CA0E}"/>
    <cellStyle name="Normal 3 14 5 3" xfId="3055" xr:uid="{995F3E74-CA17-48D7-889B-BDE48A18C454}"/>
    <cellStyle name="Normal 3 14 5 3 2" xfId="11769" xr:uid="{0FA387A3-B400-4DAA-A7BC-36DAED996C42}"/>
    <cellStyle name="Normal 3 14 5 3 2 2" xfId="32137" xr:uid="{09FFCCBE-79B3-4F1A-A0FB-CDBFF67EF1D0}"/>
    <cellStyle name="Normal 3 14 5 3 3" xfId="18556" xr:uid="{AC526725-7AB5-49CB-96DD-D9DAFA300757}"/>
    <cellStyle name="Normal 3 14 5 3 3 2" xfId="38924" xr:uid="{84706E3F-A152-4D77-9ED9-9F2957022671}"/>
    <cellStyle name="Normal 3 14 5 3 4" xfId="25345" xr:uid="{8FDBF988-970C-4123-8047-24A39BA75C7A}"/>
    <cellStyle name="Normal 3 14 5 3 5" xfId="45713" xr:uid="{B88DF1D8-F063-4303-A4DB-1AFFA8DF1F1F}"/>
    <cellStyle name="Normal 3 14 5 4" xfId="10264" xr:uid="{5EEF630E-B00A-4460-A127-83BDFBDCED39}"/>
    <cellStyle name="Normal 3 14 5 4 2" xfId="30632" xr:uid="{0782E81D-BE1A-489E-A6EA-5DA3D23325FB}"/>
    <cellStyle name="Normal 3 14 5 5" xfId="17051" xr:uid="{C06C63B9-1DB6-4A31-BE6F-6C965A37FE44}"/>
    <cellStyle name="Normal 3 14 5 5 2" xfId="37419" xr:uid="{5BE2A95B-1696-4D62-BD94-8A79019CAFFD}"/>
    <cellStyle name="Normal 3 14 5 6" xfId="23840" xr:uid="{63E71EBE-9797-4163-A373-2C7F8FA800C1}"/>
    <cellStyle name="Normal 3 14 5 7" xfId="44208" xr:uid="{A8516D6B-F3F3-444A-A97C-9328BC6BB25E}"/>
    <cellStyle name="Normal 3 14 5_Exec Drivers" xfId="9342" xr:uid="{276EC15A-A744-475D-99E3-E85A3E19803F}"/>
    <cellStyle name="Normal 3 14 6" xfId="5263" xr:uid="{38B39BCA-889D-483B-9A5D-9F7E86B40374}"/>
    <cellStyle name="Normal 3 14 6 2" xfId="13905" xr:uid="{C9E1938C-8DDC-4CCB-818D-8A22CD2D7883}"/>
    <cellStyle name="Normal 3 14 6 2 2" xfId="34273" xr:uid="{F7E39DB2-C7FE-409F-AD5B-DE1FFD7D7CF0}"/>
    <cellStyle name="Normal 3 14 6 3" xfId="20692" xr:uid="{CFCF72A6-5D9F-45F9-959A-8E8A788AC2FD}"/>
    <cellStyle name="Normal 3 14 6 3 2" xfId="41060" xr:uid="{3F0FF21E-32AE-48BE-BC26-D30B2DA4991A}"/>
    <cellStyle name="Normal 3 14 6 4" xfId="27481" xr:uid="{5F5B6A53-A740-470E-ABD5-9D9673AFBFFD}"/>
    <cellStyle name="Normal 3 14 6 5" xfId="47849" xr:uid="{B8EE817D-87B0-4EAA-ABCB-EE49D489D0E9}"/>
    <cellStyle name="Normal 3 14 7" xfId="2206" xr:uid="{AE03A017-43DC-486A-9368-826E4800DFB2}"/>
    <cellStyle name="Normal 3 14 7 2" xfId="11057" xr:uid="{E7BA830C-E5B4-4E3D-9A18-0A85C3C0C4AB}"/>
    <cellStyle name="Normal 3 14 7 2 2" xfId="31425" xr:uid="{76560D2D-5575-497B-8B8C-733A574EBF22}"/>
    <cellStyle name="Normal 3 14 7 3" xfId="17844" xr:uid="{5E0DFB77-9988-48AA-A8BC-15B8B9CA4DA5}"/>
    <cellStyle name="Normal 3 14 7 3 2" xfId="38212" xr:uid="{95213F75-4EBE-475C-B334-D25AD63DC947}"/>
    <cellStyle name="Normal 3 14 7 4" xfId="24633" xr:uid="{B11C79CB-97D6-49D9-8E6C-EE12875903E1}"/>
    <cellStyle name="Normal 3 14 7 5" xfId="45001" xr:uid="{00AA7814-92D5-49E2-8386-F828DF380598}"/>
    <cellStyle name="Normal 3 14 8" xfId="10039" xr:uid="{E81D97CA-86DC-4038-9D7D-F2E1A76A09CA}"/>
    <cellStyle name="Normal 3 14 8 2" xfId="30407" xr:uid="{311F84C8-508D-41E8-BFC1-F3C4C0F958DF}"/>
    <cellStyle name="Normal 3 14 9" xfId="16827" xr:uid="{A2531739-DA90-457C-91F8-30CCE51412FD}"/>
    <cellStyle name="Normal 3 14 9 2" xfId="37195" xr:uid="{9E68C079-87B8-4EE1-9539-39A6A7FF13E9}"/>
    <cellStyle name="Normal 3 14_Exec Drivers" xfId="8738" xr:uid="{6FA89EB8-65D7-48F9-AA44-FE9D4099C4A2}"/>
    <cellStyle name="Normal 3 15" xfId="639" xr:uid="{9709B810-BAFF-4289-AB49-382308DA3B41}"/>
    <cellStyle name="Normal 3 15 10" xfId="23634" xr:uid="{2C33E7EB-F4A8-4936-BF7A-EBAFC8A020D6}"/>
    <cellStyle name="Normal 3 15 11" xfId="44002" xr:uid="{05D6A105-CCA8-445B-8575-2C8D0BE8A288}"/>
    <cellStyle name="Normal 3 15 2" xfId="688" xr:uid="{5E6E22E1-1C7A-43E6-9B4B-F09E6D45EA9E}"/>
    <cellStyle name="Normal 3 15 2 10" xfId="44022" xr:uid="{85B322EF-2EC1-4234-A25E-EC6DEC62C2E0}"/>
    <cellStyle name="Normal 3 15 2 2" xfId="1709" xr:uid="{3EEEE151-03DB-4E93-9EB9-A882CCA04052}"/>
    <cellStyle name="Normal 3 15 2 2 2" xfId="7106" xr:uid="{C5D8C160-E36C-459B-A6E9-52079DBB9FF1}"/>
    <cellStyle name="Normal 3 15 2 2 2 2" xfId="15748" xr:uid="{C812B9C4-A560-40B9-817E-9F5A5AE09B3C}"/>
    <cellStyle name="Normal 3 15 2 2 2 2 2" xfId="36116" xr:uid="{E53003CB-E529-4FB9-A365-1F104BA371AF}"/>
    <cellStyle name="Normal 3 15 2 2 2 3" xfId="22535" xr:uid="{F51E5A7C-B1A7-438D-804C-5C88B5266F98}"/>
    <cellStyle name="Normal 3 15 2 2 2 3 2" xfId="42903" xr:uid="{75E5BC2A-4468-4FD9-8757-73829E6C2BDE}"/>
    <cellStyle name="Normal 3 15 2 2 2 4" xfId="29324" xr:uid="{1980BA48-E375-42E9-A205-34BF7ED36D7A}"/>
    <cellStyle name="Normal 3 15 2 2 2 5" xfId="49692" xr:uid="{8FAB28BB-26CA-48B0-86FB-15A7E5EBF216}"/>
    <cellStyle name="Normal 3 15 2 2 3" xfId="4258" xr:uid="{7D2BD515-6D99-4CC7-A8CD-34194C094D4B}"/>
    <cellStyle name="Normal 3 15 2 2 3 2" xfId="12900" xr:uid="{31F34660-D0D1-4375-98DE-64BA0167FD6F}"/>
    <cellStyle name="Normal 3 15 2 2 3 2 2" xfId="33268" xr:uid="{822B1A24-E99D-4C39-8840-7CC1F9E58873}"/>
    <cellStyle name="Normal 3 15 2 2 3 3" xfId="19687" xr:uid="{784E492B-4CFE-4304-965B-B36078DF5852}"/>
    <cellStyle name="Normal 3 15 2 2 3 3 2" xfId="40055" xr:uid="{EDE95D2F-3B3E-4EBC-BF03-9ED0BFBA0678}"/>
    <cellStyle name="Normal 3 15 2 2 3 4" xfId="26476" xr:uid="{FF28380D-F77E-4D40-8CF3-B3C32046C3BE}"/>
    <cellStyle name="Normal 3 15 2 2 3 5" xfId="46844" xr:uid="{73891599-2AC5-4F6B-89A7-5339D3DC1591}"/>
    <cellStyle name="Normal 3 15 2 2 4" xfId="10619" xr:uid="{D603A294-4793-486A-9C4D-70FC5507C721}"/>
    <cellStyle name="Normal 3 15 2 2 4 2" xfId="30987" xr:uid="{E44897A2-CC38-4E96-9AB4-ABC505D5A5DC}"/>
    <cellStyle name="Normal 3 15 2 2 5" xfId="17406" xr:uid="{528C5D1F-43C3-4793-8F06-C80217176993}"/>
    <cellStyle name="Normal 3 15 2 2 5 2" xfId="37774" xr:uid="{89B8BE66-65AD-4383-9372-D246A95C21CB}"/>
    <cellStyle name="Normal 3 15 2 2 6" xfId="24195" xr:uid="{1E3316F6-21C4-4774-B8DF-004A0A4BE460}"/>
    <cellStyle name="Normal 3 15 2 2 7" xfId="44563" xr:uid="{4FECE6C5-A4B3-49C9-AFF3-6272C109809D}"/>
    <cellStyle name="Normal 3 15 2 2_Exec Drivers" xfId="8701" xr:uid="{FF0F5C4C-BF45-4E5A-9B03-013812A705D6}"/>
    <cellStyle name="Normal 3 15 2 3" xfId="4970" xr:uid="{2F54E054-9D99-4B40-A520-5F456BAEB472}"/>
    <cellStyle name="Normal 3 15 2 3 2" xfId="7818" xr:uid="{A7CB6388-10D2-4CCE-A347-E7047970054E}"/>
    <cellStyle name="Normal 3 15 2 3 2 2" xfId="16460" xr:uid="{BB0C8EC2-F3A7-4681-BC7E-63B3F1EC9A04}"/>
    <cellStyle name="Normal 3 15 2 3 2 2 2" xfId="36828" xr:uid="{F5459C85-4DA0-4248-9166-8CDFBF450B68}"/>
    <cellStyle name="Normal 3 15 2 3 2 3" xfId="23247" xr:uid="{90CCACEB-3217-4F47-B20F-D22565D10EB0}"/>
    <cellStyle name="Normal 3 15 2 3 2 3 2" xfId="43615" xr:uid="{E14D5920-905F-4E88-92C6-613380404FD1}"/>
    <cellStyle name="Normal 3 15 2 3 2 4" xfId="30036" xr:uid="{45F114A5-1599-4517-9177-4ABAD6BFC30A}"/>
    <cellStyle name="Normal 3 15 2 3 2 5" xfId="50404" xr:uid="{EE31B3AE-6E4E-457C-9F50-0FA14C7F119C}"/>
    <cellStyle name="Normal 3 15 2 3 3" xfId="13612" xr:uid="{FF121F9A-618D-457C-95F7-629918D302CF}"/>
    <cellStyle name="Normal 3 15 2 3 3 2" xfId="33980" xr:uid="{1F15EB1B-4072-4544-998E-724C4034676A}"/>
    <cellStyle name="Normal 3 15 2 3 4" xfId="20399" xr:uid="{395AD597-BB61-4A55-8FA8-12944E9BB816}"/>
    <cellStyle name="Normal 3 15 2 3 4 2" xfId="40767" xr:uid="{5A01BC51-23FE-4E79-A947-BEBF20E3FBA5}"/>
    <cellStyle name="Normal 3 15 2 3 5" xfId="27188" xr:uid="{ACE44F27-AD7F-4661-B0F9-010CE796C6CA}"/>
    <cellStyle name="Normal 3 15 2 3 6" xfId="47556" xr:uid="{1F0A278A-FDA8-4639-B94F-979BCC5458CA}"/>
    <cellStyle name="Normal 3 15 2 3_Exec Drivers" xfId="2294" xr:uid="{C51F9109-F176-463F-B711-0834F0463A1F}"/>
    <cellStyle name="Normal 3 15 2 4" xfId="3510" xr:uid="{ECC5B406-8517-4340-A180-BB12ACD7CA2E}"/>
    <cellStyle name="Normal 3 15 2 4 2" xfId="6394" xr:uid="{C3C684F0-7F29-48BE-A45C-FD00CF46EC61}"/>
    <cellStyle name="Normal 3 15 2 4 2 2" xfId="15036" xr:uid="{40867BC5-779E-48F6-ABB3-175CAC411B13}"/>
    <cellStyle name="Normal 3 15 2 4 2 2 2" xfId="35404" xr:uid="{865C589D-0349-4EB3-8196-4EF013ADFCD5}"/>
    <cellStyle name="Normal 3 15 2 4 2 3" xfId="21823" xr:uid="{082F60EB-7966-488B-9133-EB72B26572D3}"/>
    <cellStyle name="Normal 3 15 2 4 2 3 2" xfId="42191" xr:uid="{D5DADA10-6E47-4261-9BFC-C572B44948EE}"/>
    <cellStyle name="Normal 3 15 2 4 2 4" xfId="28612" xr:uid="{E8BBD4F7-44D9-4C0F-8BB0-E889018EECEB}"/>
    <cellStyle name="Normal 3 15 2 4 2 5" xfId="48980" xr:uid="{93E00C99-C34C-4925-B8BF-6401ADE87342}"/>
    <cellStyle name="Normal 3 15 2 4 3" xfId="12188" xr:uid="{AAA5CB63-BEB0-4EF1-A5CC-FB2EDF1EC0B1}"/>
    <cellStyle name="Normal 3 15 2 4 3 2" xfId="32556" xr:uid="{374DB3DA-D9A9-4C60-B926-AF99A0879064}"/>
    <cellStyle name="Normal 3 15 2 4 4" xfId="18975" xr:uid="{FD127881-18CC-47AE-8361-81F7A01C0C83}"/>
    <cellStyle name="Normal 3 15 2 4 4 2" xfId="39343" xr:uid="{4553640D-3FA4-42F8-A02A-94AB3A67BADE}"/>
    <cellStyle name="Normal 3 15 2 4 5" xfId="25764" xr:uid="{592783D3-50A4-409F-A571-B1B04153AF09}"/>
    <cellStyle name="Normal 3 15 2 4 6" xfId="46132" xr:uid="{A25FAB45-E1C0-4C24-BD49-E6DD1D2F4F13}"/>
    <cellStyle name="Normal 3 15 2 5" xfId="5682" xr:uid="{FCA0F64A-40EF-45B9-B08E-01380928ECAE}"/>
    <cellStyle name="Normal 3 15 2 5 2" xfId="14324" xr:uid="{418EBDAB-D84D-4D01-941B-7457EAA54E66}"/>
    <cellStyle name="Normal 3 15 2 5 2 2" xfId="34692" xr:uid="{DABCFA1C-D27E-4514-A68C-974C6505AA86}"/>
    <cellStyle name="Normal 3 15 2 5 3" xfId="21111" xr:uid="{9004A758-07C7-4374-B95E-5262BDBE7C55}"/>
    <cellStyle name="Normal 3 15 2 5 3 2" xfId="41479" xr:uid="{1F7424C0-BC61-4ECD-A8C3-C6168ABF7E8C}"/>
    <cellStyle name="Normal 3 15 2 5 4" xfId="27900" xr:uid="{85D9A2B8-4120-4AF7-93BF-97CB8846972E}"/>
    <cellStyle name="Normal 3 15 2 5 5" xfId="48268" xr:uid="{12EEBD57-79F1-4121-B784-8431FFF03D84}"/>
    <cellStyle name="Normal 3 15 2 6" xfId="2761" xr:uid="{FCBD343A-71CB-4CD5-9101-2B06449CC79E}"/>
    <cellStyle name="Normal 3 15 2 6 2" xfId="11476" xr:uid="{EAD94E51-72BC-4AC9-B7AD-1CDF5D484406}"/>
    <cellStyle name="Normal 3 15 2 6 2 2" xfId="31844" xr:uid="{6F3D2E7B-7040-4704-84D3-CA5B1BC067A1}"/>
    <cellStyle name="Normal 3 15 2 6 3" xfId="18263" xr:uid="{F70BCE4E-6C74-4526-8E08-862BA46BE421}"/>
    <cellStyle name="Normal 3 15 2 6 3 2" xfId="38631" xr:uid="{45C05A54-8E6C-42FC-AEEF-746293E3CEA4}"/>
    <cellStyle name="Normal 3 15 2 6 4" xfId="25052" xr:uid="{A8F718E7-866C-44D3-A5B6-5B5D83307ABF}"/>
    <cellStyle name="Normal 3 15 2 6 5" xfId="45420" xr:uid="{82EBA982-5409-4383-BB9C-95F87C23ADAB}"/>
    <cellStyle name="Normal 3 15 2 7" xfId="10077" xr:uid="{38B8CDFD-49D4-442D-BA73-2990755BBE92}"/>
    <cellStyle name="Normal 3 15 2 7 2" xfId="30445" xr:uid="{C9BFC160-25F5-42AB-AFB5-AA870279E577}"/>
    <cellStyle name="Normal 3 15 2 8" xfId="16865" xr:uid="{6F5CAD6C-5F49-423C-B45B-ABBFC167DED9}"/>
    <cellStyle name="Normal 3 15 2 8 2" xfId="37233" xr:uid="{4183E8E0-B00D-49C9-9284-37E499DADF27}"/>
    <cellStyle name="Normal 3 15 2 9" xfId="23654" xr:uid="{29DE91DB-E697-4BD4-AC15-CC4C234074BD}"/>
    <cellStyle name="Normal 3 15 2_Exec Drivers" xfId="9062" xr:uid="{E8B297BA-F306-43AA-9B21-5850ED643806}"/>
    <cellStyle name="Normal 3 15 3" xfId="1253" xr:uid="{E819DDEC-C61A-492A-9CE2-2AE22D8D1033}"/>
    <cellStyle name="Normal 3 15 3 2" xfId="1791" xr:uid="{535F0A54-8F4E-4231-92E7-F31372FCDA89}"/>
    <cellStyle name="Normal 3 15 3 2 2" xfId="6688" xr:uid="{EFBE18AC-6FA3-405C-A766-5E0D735D0821}"/>
    <cellStyle name="Normal 3 15 3 2 2 2" xfId="15330" xr:uid="{5F96F11F-822D-41E2-93A1-9583C868909F}"/>
    <cellStyle name="Normal 3 15 3 2 2 2 2" xfId="35698" xr:uid="{26F576F0-4979-4147-BB88-7F4BB93283AF}"/>
    <cellStyle name="Normal 3 15 3 2 2 3" xfId="22117" xr:uid="{528A4DC5-0FEE-45D1-A610-81A63192D5FE}"/>
    <cellStyle name="Normal 3 15 3 2 2 3 2" xfId="42485" xr:uid="{24B6FE85-658A-472E-B330-8233CC5A2831}"/>
    <cellStyle name="Normal 3 15 3 2 2 4" xfId="28906" xr:uid="{24A3301A-D3BE-483D-A2EC-918C989DFFFA}"/>
    <cellStyle name="Normal 3 15 3 2 2 5" xfId="49274" xr:uid="{3CF418CB-0C59-468A-BC90-A69DE8723BC3}"/>
    <cellStyle name="Normal 3 15 3 2 3" xfId="10699" xr:uid="{EF8712BD-2B59-4344-B9F2-D187F35D8ABC}"/>
    <cellStyle name="Normal 3 15 3 2 3 2" xfId="31067" xr:uid="{C28D71E3-DEA1-459C-AFC0-A5D73E842213}"/>
    <cellStyle name="Normal 3 15 3 2 4" xfId="17486" xr:uid="{D8F5B56E-0515-47E1-8F45-CF8CB71C4DC3}"/>
    <cellStyle name="Normal 3 15 3 2 4 2" xfId="37854" xr:uid="{4116F5BD-8E85-446F-B53B-F650E88ACD21}"/>
    <cellStyle name="Normal 3 15 3 2 5" xfId="24275" xr:uid="{F4FF207D-3457-4FF4-87F0-0B2A002EEFDE}"/>
    <cellStyle name="Normal 3 15 3 2 6" xfId="44643" xr:uid="{ACA7FB83-CAA6-42D6-A738-D2A630C1949A}"/>
    <cellStyle name="Normal 3 15 3 2_Exec Drivers" xfId="8479" xr:uid="{3C21174B-F575-47EC-8BC2-0D6567FB836F}"/>
    <cellStyle name="Normal 3 15 3 3" xfId="3804" xr:uid="{AE6D36E6-3C00-47CD-91A8-67E2C1798464}"/>
    <cellStyle name="Normal 3 15 3 3 2" xfId="12482" xr:uid="{5C015C20-AE0C-456A-9EFA-89C9107E29F2}"/>
    <cellStyle name="Normal 3 15 3 3 2 2" xfId="32850" xr:uid="{1AA904EB-BC21-40CA-A6FE-FC893F3B35FB}"/>
    <cellStyle name="Normal 3 15 3 3 3" xfId="19269" xr:uid="{A04E87C1-8434-4F11-B188-94E062582B92}"/>
    <cellStyle name="Normal 3 15 3 3 3 2" xfId="39637" xr:uid="{858144BE-61FB-4480-B96A-D8402756D0E7}"/>
    <cellStyle name="Normal 3 15 3 3 4" xfId="26058" xr:uid="{841222BA-8E8B-431B-B6B8-A26618897D54}"/>
    <cellStyle name="Normal 3 15 3 3 5" xfId="46426" xr:uid="{6FE1854B-F466-4DF4-B17C-AE7E122EC998}"/>
    <cellStyle name="Normal 3 15 3 4" xfId="10173" xr:uid="{328FBBCF-156F-46B2-9C7B-BE66FD88D500}"/>
    <cellStyle name="Normal 3 15 3 4 2" xfId="30541" xr:uid="{A4359797-2A07-4600-B04B-E1BBB78ECC2B}"/>
    <cellStyle name="Normal 3 15 3 5" xfId="16960" xr:uid="{58B9345A-0C73-49CE-8209-79B1B4660731}"/>
    <cellStyle name="Normal 3 15 3 5 2" xfId="37328" xr:uid="{73B9B29E-9954-44BB-A722-654A741ABC7A}"/>
    <cellStyle name="Normal 3 15 3 6" xfId="23749" xr:uid="{51E039B3-26FB-4F31-96EC-A1C41D62B9A2}"/>
    <cellStyle name="Normal 3 15 3 7" xfId="44117" xr:uid="{5CC583FB-BE19-493E-9CE1-592844A1809B}"/>
    <cellStyle name="Normal 3 15 3_Exec Drivers" xfId="8832" xr:uid="{4C36B970-FA1A-4A72-AC97-463C3455BB4A}"/>
    <cellStyle name="Normal 3 15 4" xfId="1281" xr:uid="{6148A1E4-CF20-44A6-84DC-B704CC0041BC}"/>
    <cellStyle name="Normal 3 15 4 2" xfId="1818" xr:uid="{A88EB5E3-068E-4C34-8E0A-AAA979B9BF5D}"/>
    <cellStyle name="Normal 3 15 4 2 2" xfId="7400" xr:uid="{41B52D56-AF27-42E9-ADDA-6FCBAA134B7D}"/>
    <cellStyle name="Normal 3 15 4 2 2 2" xfId="16042" xr:uid="{16BD9D8D-EEA7-41E7-8D4E-2E559F114336}"/>
    <cellStyle name="Normal 3 15 4 2 2 2 2" xfId="36410" xr:uid="{E96457EC-D058-405D-9503-002634DEE566}"/>
    <cellStyle name="Normal 3 15 4 2 2 3" xfId="22829" xr:uid="{C142BA44-53EF-4D30-BBAB-52C93288FB4C}"/>
    <cellStyle name="Normal 3 15 4 2 2 3 2" xfId="43197" xr:uid="{BE241C0B-3816-4220-AD98-39BDE11C9FAE}"/>
    <cellStyle name="Normal 3 15 4 2 2 4" xfId="29618" xr:uid="{58D4F1E9-88F5-4D35-AF82-85D9B6E5A959}"/>
    <cellStyle name="Normal 3 15 4 2 2 5" xfId="49986" xr:uid="{9B29FEF4-6DD6-4F0A-91FB-1611A189C3FE}"/>
    <cellStyle name="Normal 3 15 4 2 3" xfId="10726" xr:uid="{12D46225-6D7C-4076-A18C-5A0A00E694EB}"/>
    <cellStyle name="Normal 3 15 4 2 3 2" xfId="31094" xr:uid="{20B6DE8F-8FBB-43D7-9577-AA18383D0A0B}"/>
    <cellStyle name="Normal 3 15 4 2 4" xfId="17513" xr:uid="{075CCF5C-D7BD-4BC1-B4DF-4BD95A796C81}"/>
    <cellStyle name="Normal 3 15 4 2 4 2" xfId="37881" xr:uid="{27DAA3A1-2F2E-421B-9A0F-3B72F6982488}"/>
    <cellStyle name="Normal 3 15 4 2 5" xfId="24302" xr:uid="{73F3DE3E-4D4C-4125-92AD-CDD06D125808}"/>
    <cellStyle name="Normal 3 15 4 2 6" xfId="44670" xr:uid="{A02E2A93-5401-48AC-BF31-C9AB1A4F0420}"/>
    <cellStyle name="Normal 3 15 4 2_Exec Drivers" xfId="9154" xr:uid="{9AAE141A-C961-4D37-8993-ECFDDB181F47}"/>
    <cellStyle name="Normal 3 15 4 3" xfId="4552" xr:uid="{FE7D419F-75A3-401A-AF6D-1524648A21A8}"/>
    <cellStyle name="Normal 3 15 4 3 2" xfId="13194" xr:uid="{35F224B5-93AA-4D61-A280-A51491336D79}"/>
    <cellStyle name="Normal 3 15 4 3 2 2" xfId="33562" xr:uid="{73FDBFA4-0D65-4BDC-B440-4DC76AD7BF6F}"/>
    <cellStyle name="Normal 3 15 4 3 3" xfId="19981" xr:uid="{9E971836-7387-4243-939D-17B8EB015070}"/>
    <cellStyle name="Normal 3 15 4 3 3 2" xfId="40349" xr:uid="{8EFB43B2-CF01-40DB-80A9-3F698B9C5D87}"/>
    <cellStyle name="Normal 3 15 4 3 4" xfId="26770" xr:uid="{229B072F-1EC4-4375-B05C-665B90ED7930}"/>
    <cellStyle name="Normal 3 15 4 3 5" xfId="47138" xr:uid="{97ADC750-D6FF-4219-9F41-D660C08E15D8}"/>
    <cellStyle name="Normal 3 15 4 4" xfId="10200" xr:uid="{9B891B0D-9072-4B45-8162-7885ED5E7C95}"/>
    <cellStyle name="Normal 3 15 4 4 2" xfId="30568" xr:uid="{E8ED2F83-C170-4584-A216-EAB828DA78EA}"/>
    <cellStyle name="Normal 3 15 4 5" xfId="16987" xr:uid="{6E545376-968C-4EC7-8A8F-0490895FD5AD}"/>
    <cellStyle name="Normal 3 15 4 5 2" xfId="37355" xr:uid="{D6AC6807-D9F9-45E6-B5B9-4174C35B23CE}"/>
    <cellStyle name="Normal 3 15 4 6" xfId="23776" xr:uid="{55D2554A-D9B1-422B-A695-E178FB8ED907}"/>
    <cellStyle name="Normal 3 15 4 7" xfId="44144" xr:uid="{BC2DCE25-B1C7-47D8-ACE7-0743AC973FED}"/>
    <cellStyle name="Normal 3 15 4_Exec Drivers" xfId="8808" xr:uid="{AB729A80-48BB-4915-8AC9-331BEB36B9F5}"/>
    <cellStyle name="Normal 3 15 5" xfId="1346" xr:uid="{C2DF1A9F-57FB-4391-9198-50A26CE566D6}"/>
    <cellStyle name="Normal 3 15 5 2" xfId="5976" xr:uid="{80A56F56-7AA9-4F00-9AD9-DFD08A2EA66D}"/>
    <cellStyle name="Normal 3 15 5 2 2" xfId="14618" xr:uid="{5441492C-BBF5-41F7-98C0-CCBDF62CF221}"/>
    <cellStyle name="Normal 3 15 5 2 2 2" xfId="34986" xr:uid="{48D46AD0-0562-40B1-A982-66E66E449B9D}"/>
    <cellStyle name="Normal 3 15 5 2 3" xfId="21405" xr:uid="{3323B6E1-E1C0-4A9A-8731-4455D87945EF}"/>
    <cellStyle name="Normal 3 15 5 2 3 2" xfId="41773" xr:uid="{9A506D7C-161A-4102-9FA3-BEFED8E39351}"/>
    <cellStyle name="Normal 3 15 5 2 4" xfId="28194" xr:uid="{88EBE885-6E6C-45F7-A560-47AE56251392}"/>
    <cellStyle name="Normal 3 15 5 2 5" xfId="48562" xr:uid="{04906CC4-E9BA-4F30-87B6-A652297F6BD9}"/>
    <cellStyle name="Normal 3 15 5 3" xfId="3056" xr:uid="{F05798C4-AF9E-442D-9DA5-07DA3C906494}"/>
    <cellStyle name="Normal 3 15 5 3 2" xfId="11770" xr:uid="{E72FA35E-A062-4B25-851C-9541AF90FC15}"/>
    <cellStyle name="Normal 3 15 5 3 2 2" xfId="32138" xr:uid="{7ED3435F-9618-4A89-A9DB-37C1397B95A9}"/>
    <cellStyle name="Normal 3 15 5 3 3" xfId="18557" xr:uid="{DAEF9BD3-5313-40ED-9A7B-6257BB1008AD}"/>
    <cellStyle name="Normal 3 15 5 3 3 2" xfId="38925" xr:uid="{8F929560-4031-4C7F-926A-72795DBAEB76}"/>
    <cellStyle name="Normal 3 15 5 3 4" xfId="25346" xr:uid="{537E97F5-6594-458B-BEF2-49D4894D07D3}"/>
    <cellStyle name="Normal 3 15 5 3 5" xfId="45714" xr:uid="{86F59F03-C9EA-4EED-803D-07B4796F9A25}"/>
    <cellStyle name="Normal 3 15 5 4" xfId="10265" xr:uid="{A0F10628-44A3-4FC3-A251-F4E9BA1D436C}"/>
    <cellStyle name="Normal 3 15 5 4 2" xfId="30633" xr:uid="{772A04E2-EC53-486F-99B5-8D7DE6EF95DB}"/>
    <cellStyle name="Normal 3 15 5 5" xfId="17052" xr:uid="{C4C80677-98BA-4359-B9DC-0189AD4CC8C7}"/>
    <cellStyle name="Normal 3 15 5 5 2" xfId="37420" xr:uid="{56B5FF3B-689E-4655-A9DD-77C62ECE68AD}"/>
    <cellStyle name="Normal 3 15 5 6" xfId="23841" xr:uid="{918FFA34-F1A4-4C9A-9EA6-7527C4DC4009}"/>
    <cellStyle name="Normal 3 15 5 7" xfId="44209" xr:uid="{5C9F7600-5C6B-4887-AE83-0797F3ED95F7}"/>
    <cellStyle name="Normal 3 15 5_Exec Drivers" xfId="9361" xr:uid="{796E747D-10EA-47A8-AC60-ECAA8B81A5FE}"/>
    <cellStyle name="Normal 3 15 6" xfId="5264" xr:uid="{4E7DB7FB-5C58-4612-9D31-9DD737F19779}"/>
    <cellStyle name="Normal 3 15 6 2" xfId="13906" xr:uid="{2A264CB4-7B10-4714-A735-71887FFEA262}"/>
    <cellStyle name="Normal 3 15 6 2 2" xfId="34274" xr:uid="{A428CA79-6F9F-48B8-9D48-D26CEED6935B}"/>
    <cellStyle name="Normal 3 15 6 3" xfId="20693" xr:uid="{92826A56-F56E-4F2A-8D1D-EB27F9AD6542}"/>
    <cellStyle name="Normal 3 15 6 3 2" xfId="41061" xr:uid="{DED01411-688E-49E7-B758-E5F4777E1AFE}"/>
    <cellStyle name="Normal 3 15 6 4" xfId="27482" xr:uid="{81E33865-EC88-419E-AF8C-62AF821CC0D1}"/>
    <cellStyle name="Normal 3 15 6 5" xfId="47850" xr:uid="{2163FB1A-CBC0-4453-B9BB-1575F0A7C80A}"/>
    <cellStyle name="Normal 3 15 7" xfId="2207" xr:uid="{562E1082-25C2-496D-BC48-1CD5A245F6E6}"/>
    <cellStyle name="Normal 3 15 7 2" xfId="11058" xr:uid="{89143436-567C-44B6-A219-56F6DE243F94}"/>
    <cellStyle name="Normal 3 15 7 2 2" xfId="31426" xr:uid="{2CA5D75F-1B6A-40D8-BA54-900F2357070F}"/>
    <cellStyle name="Normal 3 15 7 3" xfId="17845" xr:uid="{84C89071-96F2-4ACA-B1E0-D3BE5EC242EE}"/>
    <cellStyle name="Normal 3 15 7 3 2" xfId="38213" xr:uid="{68FBB620-3A26-451F-8B8F-F222FE96C0FA}"/>
    <cellStyle name="Normal 3 15 7 4" xfId="24634" xr:uid="{AC141A70-EB14-4F3A-96FF-48D73EC13559}"/>
    <cellStyle name="Normal 3 15 7 5" xfId="45002" xr:uid="{5EBE0B2A-E93B-43D9-81A3-2062E511C255}"/>
    <cellStyle name="Normal 3 15 8" xfId="10057" xr:uid="{DF723C87-E1E2-41F1-8714-54D451F651D4}"/>
    <cellStyle name="Normal 3 15 8 2" xfId="30425" xr:uid="{4697E124-3422-422D-8DC3-613813E570A0}"/>
    <cellStyle name="Normal 3 15 9" xfId="16845" xr:uid="{2A88DA1B-468F-4499-B50F-1DD250BF3538}"/>
    <cellStyle name="Normal 3 15 9 2" xfId="37213" xr:uid="{A8EF395E-432F-4F9B-A483-43C741436C05}"/>
    <cellStyle name="Normal 3 15_Exec Drivers" xfId="2298" xr:uid="{7DB99081-5854-49D4-A470-A3184B8E69A3}"/>
    <cellStyle name="Normal 3 16" xfId="610" xr:uid="{4F1D87AF-A2D6-4C7E-81A1-963BD8957CF9}"/>
    <cellStyle name="Normal 3 16 10" xfId="23622" xr:uid="{E1D5FDF3-C422-496B-AD0D-5E3F243E346A}"/>
    <cellStyle name="Normal 3 16 11" xfId="43990" xr:uid="{4EE049AC-133E-4A91-9BD1-BB0B2E50DD02}"/>
    <cellStyle name="Normal 3 16 2" xfId="689" xr:uid="{E023DC1B-CCD6-46EF-A532-B188C3BBD4F5}"/>
    <cellStyle name="Normal 3 16 2 10" xfId="44023" xr:uid="{88143DEB-E554-4412-AC58-A46C98E6AB5A}"/>
    <cellStyle name="Normal 3 16 2 2" xfId="1710" xr:uid="{241F784F-9F66-43F3-945A-A31879FA73EE}"/>
    <cellStyle name="Normal 3 16 2 2 2" xfId="7094" xr:uid="{2FFD3347-381D-44C4-B760-C164F15FB555}"/>
    <cellStyle name="Normal 3 16 2 2 2 2" xfId="15736" xr:uid="{842F55DF-D6B8-4228-8C11-289666EF33A1}"/>
    <cellStyle name="Normal 3 16 2 2 2 2 2" xfId="36104" xr:uid="{AE9E7BB0-DDA1-43EE-8F66-82564C52C6CF}"/>
    <cellStyle name="Normal 3 16 2 2 2 3" xfId="22523" xr:uid="{DDEA5E27-7D65-4A28-A21B-1D5655B855B6}"/>
    <cellStyle name="Normal 3 16 2 2 2 3 2" xfId="42891" xr:uid="{270FB571-8418-400B-9127-149C9BA1310D}"/>
    <cellStyle name="Normal 3 16 2 2 2 4" xfId="29312" xr:uid="{063DFC55-2292-4B9C-A8B1-785F20A083DB}"/>
    <cellStyle name="Normal 3 16 2 2 2 5" xfId="49680" xr:uid="{8D3E43C3-A2DE-4DA7-AA3D-F5B40C63E341}"/>
    <cellStyle name="Normal 3 16 2 2 3" xfId="4246" xr:uid="{ECCD7488-A479-4953-AE01-917DB0913EEB}"/>
    <cellStyle name="Normal 3 16 2 2 3 2" xfId="12888" xr:uid="{5BEE8422-EDF9-492D-A366-3A5CD5496A2E}"/>
    <cellStyle name="Normal 3 16 2 2 3 2 2" xfId="33256" xr:uid="{6276727B-BDF0-4D48-8B0F-38CB798CF2D0}"/>
    <cellStyle name="Normal 3 16 2 2 3 3" xfId="19675" xr:uid="{FEF633F2-0124-4BF2-B090-3C17D3280FAE}"/>
    <cellStyle name="Normal 3 16 2 2 3 3 2" xfId="40043" xr:uid="{30492B4B-7E55-41FC-A083-E8593B2F0F17}"/>
    <cellStyle name="Normal 3 16 2 2 3 4" xfId="26464" xr:uid="{DC80798A-1BE4-473C-89CB-B290A3E85EF6}"/>
    <cellStyle name="Normal 3 16 2 2 3 5" xfId="46832" xr:uid="{FD941594-C791-4E9D-819F-E8662035E2F6}"/>
    <cellStyle name="Normal 3 16 2 2 4" xfId="10620" xr:uid="{AA9856D1-DD44-4FBB-AD6C-FC8AE112CAF3}"/>
    <cellStyle name="Normal 3 16 2 2 4 2" xfId="30988" xr:uid="{511DD663-CB5D-4409-95E1-879C6BD8081B}"/>
    <cellStyle name="Normal 3 16 2 2 5" xfId="17407" xr:uid="{FA8BCCA4-D148-4505-8272-75C2DFA9ECD1}"/>
    <cellStyle name="Normal 3 16 2 2 5 2" xfId="37775" xr:uid="{EEBB421F-A2B6-4DBD-A45F-626B835F8E0F}"/>
    <cellStyle name="Normal 3 16 2 2 6" xfId="24196" xr:uid="{1918B7C8-F859-47B5-A06C-9E3A6729F415}"/>
    <cellStyle name="Normal 3 16 2 2 7" xfId="44564" xr:uid="{5FD2C4D1-5E9A-4B69-AD6A-3CCF2589215A}"/>
    <cellStyle name="Normal 3 16 2 2_Exec Drivers" xfId="9447" xr:uid="{69B445C5-1885-48BC-8E03-785F041E7590}"/>
    <cellStyle name="Normal 3 16 2 3" xfId="4958" xr:uid="{4EBFCCE6-6262-46AE-BE9C-86BB1CA665F1}"/>
    <cellStyle name="Normal 3 16 2 3 2" xfId="7806" xr:uid="{34C6A5C6-02EB-4F68-BF89-EF120AA882E6}"/>
    <cellStyle name="Normal 3 16 2 3 2 2" xfId="16448" xr:uid="{B4486347-CA0D-4928-A119-41B6EDF87847}"/>
    <cellStyle name="Normal 3 16 2 3 2 2 2" xfId="36816" xr:uid="{C07149B6-9BD5-45F7-8D25-540841F8916D}"/>
    <cellStyle name="Normal 3 16 2 3 2 3" xfId="23235" xr:uid="{68ED3CF7-5628-441A-9254-8BA1A5EDC3BE}"/>
    <cellStyle name="Normal 3 16 2 3 2 3 2" xfId="43603" xr:uid="{E6B1CA13-F3D8-4805-BDAB-C713B68EE2B4}"/>
    <cellStyle name="Normal 3 16 2 3 2 4" xfId="30024" xr:uid="{8CB3A257-57A7-4512-91BE-CE0DEC2A4DF6}"/>
    <cellStyle name="Normal 3 16 2 3 2 5" xfId="50392" xr:uid="{9EE2B17C-6946-4CB6-927C-79205A5AC1E6}"/>
    <cellStyle name="Normal 3 16 2 3 3" xfId="13600" xr:uid="{08A39F99-684E-4AA9-BE45-8DA164BEB27A}"/>
    <cellStyle name="Normal 3 16 2 3 3 2" xfId="33968" xr:uid="{9844D681-ADDA-4591-802B-2553B2C82AA5}"/>
    <cellStyle name="Normal 3 16 2 3 4" xfId="20387" xr:uid="{EC642B0E-DC66-4B3A-892A-BCC1F9DD5FAA}"/>
    <cellStyle name="Normal 3 16 2 3 4 2" xfId="40755" xr:uid="{0DCAEE64-A17E-4F59-93AA-A563C7B3D8A7}"/>
    <cellStyle name="Normal 3 16 2 3 5" xfId="27176" xr:uid="{691F1901-4C46-458A-9DCB-A6A9025712EA}"/>
    <cellStyle name="Normal 3 16 2 3 6" xfId="47544" xr:uid="{BB2D1692-CD1F-4A6B-ABC9-36B40B8EA651}"/>
    <cellStyle name="Normal 3 16 2 3_Exec Drivers" xfId="8164" xr:uid="{7913FDF1-058F-41DE-A8A2-E8B11BEC407B}"/>
    <cellStyle name="Normal 3 16 2 4" xfId="3498" xr:uid="{FBCC131D-FF61-4A46-AA28-22BCE23C208C}"/>
    <cellStyle name="Normal 3 16 2 4 2" xfId="6382" xr:uid="{CD91BADE-4633-4D56-B8D3-8BD40E60E970}"/>
    <cellStyle name="Normal 3 16 2 4 2 2" xfId="15024" xr:uid="{074AB9D7-C6C3-49FC-930C-4B043EDBC7F0}"/>
    <cellStyle name="Normal 3 16 2 4 2 2 2" xfId="35392" xr:uid="{1011866A-01A9-4716-8878-84D245C0A9F8}"/>
    <cellStyle name="Normal 3 16 2 4 2 3" xfId="21811" xr:uid="{1641C449-2D06-4DD5-997F-0D4B3A58E6A9}"/>
    <cellStyle name="Normal 3 16 2 4 2 3 2" xfId="42179" xr:uid="{CAF56D8D-8C95-403F-B395-5FAD3401915A}"/>
    <cellStyle name="Normal 3 16 2 4 2 4" xfId="28600" xr:uid="{9D92DF9A-6543-48FF-BB2F-D0311A9CE406}"/>
    <cellStyle name="Normal 3 16 2 4 2 5" xfId="48968" xr:uid="{1BF8371E-5574-4376-BBA0-618A49AB1362}"/>
    <cellStyle name="Normal 3 16 2 4 3" xfId="12176" xr:uid="{79387CF5-0442-40C2-A498-D3539CEE8D1A}"/>
    <cellStyle name="Normal 3 16 2 4 3 2" xfId="32544" xr:uid="{DC342B37-E4DC-486E-9A7E-5D73B74467DE}"/>
    <cellStyle name="Normal 3 16 2 4 4" xfId="18963" xr:uid="{4257F54A-4666-4B7C-82B5-1E11FE2EC877}"/>
    <cellStyle name="Normal 3 16 2 4 4 2" xfId="39331" xr:uid="{EB346AEF-2DD6-4BC9-B6A0-2A8399D85D21}"/>
    <cellStyle name="Normal 3 16 2 4 5" xfId="25752" xr:uid="{3C17A7A8-1BE3-439B-A3CF-F71F906B0EBD}"/>
    <cellStyle name="Normal 3 16 2 4 6" xfId="46120" xr:uid="{2ECA1588-2633-4C8C-95FD-95C6C0A31D43}"/>
    <cellStyle name="Normal 3 16 2 5" xfId="5670" xr:uid="{9FF55E0C-5E2F-421E-B960-71189CF0A947}"/>
    <cellStyle name="Normal 3 16 2 5 2" xfId="14312" xr:uid="{145BE552-9122-4464-B2C5-14966EAE3B89}"/>
    <cellStyle name="Normal 3 16 2 5 2 2" xfId="34680" xr:uid="{BFFDC500-96E9-493C-A033-6C1A411E28F1}"/>
    <cellStyle name="Normal 3 16 2 5 3" xfId="21099" xr:uid="{267398E8-A362-431E-9092-6E91131A8AE3}"/>
    <cellStyle name="Normal 3 16 2 5 3 2" xfId="41467" xr:uid="{47BECE06-BAC2-429E-AD99-43EA10F8DA1D}"/>
    <cellStyle name="Normal 3 16 2 5 4" xfId="27888" xr:uid="{E192F737-0289-4041-9F38-330956A680A9}"/>
    <cellStyle name="Normal 3 16 2 5 5" xfId="48256" xr:uid="{A39F9D07-6F4F-4E02-9587-03ADAEC8CCEB}"/>
    <cellStyle name="Normal 3 16 2 6" xfId="2749" xr:uid="{AF4B1EB3-FF94-41E1-AAC2-7863591CE40E}"/>
    <cellStyle name="Normal 3 16 2 6 2" xfId="11464" xr:uid="{5A4F61F7-1CCD-4B4E-AE3F-A922AD46DB1F}"/>
    <cellStyle name="Normal 3 16 2 6 2 2" xfId="31832" xr:uid="{6A8B8278-A3E3-452F-9B35-0FC94F067FFF}"/>
    <cellStyle name="Normal 3 16 2 6 3" xfId="18251" xr:uid="{2F8EDCC6-3755-44F2-B424-A5820499F332}"/>
    <cellStyle name="Normal 3 16 2 6 3 2" xfId="38619" xr:uid="{F0A70C4A-62B8-4121-97B1-6208850C014F}"/>
    <cellStyle name="Normal 3 16 2 6 4" xfId="25040" xr:uid="{057D8865-262C-4F7D-842A-2B481B9644EF}"/>
    <cellStyle name="Normal 3 16 2 6 5" xfId="45408" xr:uid="{A092D575-F2B5-4443-B915-E8A43A533793}"/>
    <cellStyle name="Normal 3 16 2 7" xfId="10078" xr:uid="{6C16A6DD-B71D-4BD2-B4B5-563E5AE2260C}"/>
    <cellStyle name="Normal 3 16 2 7 2" xfId="30446" xr:uid="{2BA261D4-845B-4FA4-AFF4-3181A02D76FA}"/>
    <cellStyle name="Normal 3 16 2 8" xfId="16866" xr:uid="{21925493-97D0-4CCA-A8F6-B5672642B569}"/>
    <cellStyle name="Normal 3 16 2 8 2" xfId="37234" xr:uid="{255F4F1F-6F20-4B05-82C5-CFBD6B0C0DA0}"/>
    <cellStyle name="Normal 3 16 2 9" xfId="23655" xr:uid="{70191909-202A-4D55-8015-344777C9C97F}"/>
    <cellStyle name="Normal 3 16 2_Exec Drivers" xfId="8890" xr:uid="{1C36BF62-7A60-47B4-94E6-E31778471B0C}"/>
    <cellStyle name="Normal 3 16 3" xfId="1252" xr:uid="{181D0AD6-DD4C-4BEE-8DF2-7CA3A84F065E}"/>
    <cellStyle name="Normal 3 16 3 2" xfId="1790" xr:uid="{BDB99642-8143-4FC1-AB12-7A9496E619CC}"/>
    <cellStyle name="Normal 3 16 3 2 2" xfId="6689" xr:uid="{943DFDD4-F45D-4497-B83E-52E908232458}"/>
    <cellStyle name="Normal 3 16 3 2 2 2" xfId="15331" xr:uid="{214C131E-9B07-49A5-8DDF-CC2DC0832735}"/>
    <cellStyle name="Normal 3 16 3 2 2 2 2" xfId="35699" xr:uid="{67A67ABE-09C2-4120-8F71-EBAC69278B98}"/>
    <cellStyle name="Normal 3 16 3 2 2 3" xfId="22118" xr:uid="{F32E0F16-5AEA-44D8-9335-7012182C9D6B}"/>
    <cellStyle name="Normal 3 16 3 2 2 3 2" xfId="42486" xr:uid="{FA313EF1-7C89-4953-8D35-657668622B5D}"/>
    <cellStyle name="Normal 3 16 3 2 2 4" xfId="28907" xr:uid="{686F960B-5D7D-4206-9DE3-49697424093E}"/>
    <cellStyle name="Normal 3 16 3 2 2 5" xfId="49275" xr:uid="{ECA6DAC6-7D52-4A07-9D1F-4BD9FAF59EBF}"/>
    <cellStyle name="Normal 3 16 3 2 3" xfId="10698" xr:uid="{F25ED4DF-E51A-45CE-9714-1A35308C58FE}"/>
    <cellStyle name="Normal 3 16 3 2 3 2" xfId="31066" xr:uid="{47643751-79F0-4C29-BCB8-6B216E4841AD}"/>
    <cellStyle name="Normal 3 16 3 2 4" xfId="17485" xr:uid="{51291B7D-AA1A-4BE4-A087-B22020FB842F}"/>
    <cellStyle name="Normal 3 16 3 2 4 2" xfId="37853" xr:uid="{AB3B7ABD-B235-4436-9D4D-3EF501B1D3C2}"/>
    <cellStyle name="Normal 3 16 3 2 5" xfId="24274" xr:uid="{6059EB79-64DF-4CFE-948F-65D6CBB48835}"/>
    <cellStyle name="Normal 3 16 3 2 6" xfId="44642" xr:uid="{3B172E28-5BE1-415F-B498-CE360EB456E9}"/>
    <cellStyle name="Normal 3 16 3 2_Exec Drivers" xfId="8116" xr:uid="{984F016C-A71C-442D-8B0F-61814545031B}"/>
    <cellStyle name="Normal 3 16 3 3" xfId="3805" xr:uid="{811D6C4D-8D0D-4D53-A65F-56368F4DB64C}"/>
    <cellStyle name="Normal 3 16 3 3 2" xfId="12483" xr:uid="{6EABD09F-8632-4002-91C5-6FE543993333}"/>
    <cellStyle name="Normal 3 16 3 3 2 2" xfId="32851" xr:uid="{12E24703-2F77-4951-93FB-B937429CBFB7}"/>
    <cellStyle name="Normal 3 16 3 3 3" xfId="19270" xr:uid="{94451EAD-091F-4F2B-9D7D-CEF3D308E153}"/>
    <cellStyle name="Normal 3 16 3 3 3 2" xfId="39638" xr:uid="{631FCA74-CF4E-4D66-B4AA-F8E22F404EB0}"/>
    <cellStyle name="Normal 3 16 3 3 4" xfId="26059" xr:uid="{F2EEFB21-05B1-4F9E-96C2-4D0CBFC2324F}"/>
    <cellStyle name="Normal 3 16 3 3 5" xfId="46427" xr:uid="{D8D490CE-3385-49B4-B800-961DA2FF2C9D}"/>
    <cellStyle name="Normal 3 16 3 4" xfId="10172" xr:uid="{EC2135C2-B723-4A05-AE4B-1F40EEB5FAA2}"/>
    <cellStyle name="Normal 3 16 3 4 2" xfId="30540" xr:uid="{198BD0F2-7CEA-44CE-9478-980AE802BC3A}"/>
    <cellStyle name="Normal 3 16 3 5" xfId="16959" xr:uid="{D3267FF1-0A05-458D-ADAF-294957DD85D6}"/>
    <cellStyle name="Normal 3 16 3 5 2" xfId="37327" xr:uid="{374C2A3A-68E9-4294-B4CF-2B2B2425EAC3}"/>
    <cellStyle name="Normal 3 16 3 6" xfId="23748" xr:uid="{0E91FD92-69B0-4742-AB92-073ED3F9184A}"/>
    <cellStyle name="Normal 3 16 3 7" xfId="44116" xr:uid="{C1ABD365-F9D3-4E9D-9E9B-577428B64B19}"/>
    <cellStyle name="Normal 3 16 3_Exec Drivers" xfId="9479" xr:uid="{357E9CF8-2682-4D23-B89A-89A582B69145}"/>
    <cellStyle name="Normal 3 16 4" xfId="1282" xr:uid="{6087763C-EFA8-473D-BE24-E18978C2CBF9}"/>
    <cellStyle name="Normal 3 16 4 2" xfId="1819" xr:uid="{4FC9EBD3-9D1E-446B-A7FA-E65182A0D18D}"/>
    <cellStyle name="Normal 3 16 4 2 2" xfId="7401" xr:uid="{47CABDE0-74B2-4A71-8E8E-C00B40AC22D5}"/>
    <cellStyle name="Normal 3 16 4 2 2 2" xfId="16043" xr:uid="{B946E695-7D2E-4292-B089-31C96FAA5AEE}"/>
    <cellStyle name="Normal 3 16 4 2 2 2 2" xfId="36411" xr:uid="{A9F60C04-DB67-409B-AA32-07AF5E21DEF3}"/>
    <cellStyle name="Normal 3 16 4 2 2 3" xfId="22830" xr:uid="{DD8AD6FC-CF71-4471-A614-BB8E64669514}"/>
    <cellStyle name="Normal 3 16 4 2 2 3 2" xfId="43198" xr:uid="{7E734404-4456-4415-B953-E3EB9268629A}"/>
    <cellStyle name="Normal 3 16 4 2 2 4" xfId="29619" xr:uid="{D6230499-3D27-4229-B89D-81DA3274BB16}"/>
    <cellStyle name="Normal 3 16 4 2 2 5" xfId="49987" xr:uid="{082688DD-3E5F-493A-976F-6A8117094A4C}"/>
    <cellStyle name="Normal 3 16 4 2 3" xfId="10727" xr:uid="{835198F2-1480-4053-A600-D3CD90B3EB66}"/>
    <cellStyle name="Normal 3 16 4 2 3 2" xfId="31095" xr:uid="{818B7171-C9FA-4E85-93F0-CE08182437BC}"/>
    <cellStyle name="Normal 3 16 4 2 4" xfId="17514" xr:uid="{65DA1A17-4526-4429-942D-B0A86F5C28C4}"/>
    <cellStyle name="Normal 3 16 4 2 4 2" xfId="37882" xr:uid="{D75CB81E-B3FA-4639-8C47-42E2F3B71D95}"/>
    <cellStyle name="Normal 3 16 4 2 5" xfId="24303" xr:uid="{1CC63295-F442-428A-830C-F4FE837A3C0F}"/>
    <cellStyle name="Normal 3 16 4 2 6" xfId="44671" xr:uid="{CA4365F9-2C6F-4389-A39E-5DE956CD0D93}"/>
    <cellStyle name="Normal 3 16 4 2_Exec Drivers" xfId="8458" xr:uid="{A4CC4760-13D0-40DE-9C22-1BFABBC992CF}"/>
    <cellStyle name="Normal 3 16 4 3" xfId="4553" xr:uid="{A3F48B6B-6D90-40DF-BC4B-7118F0FAEA73}"/>
    <cellStyle name="Normal 3 16 4 3 2" xfId="13195" xr:uid="{3ECD2550-6BAB-4466-88DA-019B8625773F}"/>
    <cellStyle name="Normal 3 16 4 3 2 2" xfId="33563" xr:uid="{A2E2041F-FCF4-4450-B2FD-6D036F9B56F4}"/>
    <cellStyle name="Normal 3 16 4 3 3" xfId="19982" xr:uid="{6B2C787A-F4CE-4DF1-B1B2-7387A3DB253C}"/>
    <cellStyle name="Normal 3 16 4 3 3 2" xfId="40350" xr:uid="{A8B072D6-F1FC-4312-806C-194FFC9E4CF1}"/>
    <cellStyle name="Normal 3 16 4 3 4" xfId="26771" xr:uid="{FCAD87DD-E74D-4737-B7E0-B6118AE2A136}"/>
    <cellStyle name="Normal 3 16 4 3 5" xfId="47139" xr:uid="{8C94ECCB-E0A3-4275-ACF4-518962561A7F}"/>
    <cellStyle name="Normal 3 16 4 4" xfId="10201" xr:uid="{AA35CE1E-11D0-475D-8E6D-911E82687D0D}"/>
    <cellStyle name="Normal 3 16 4 4 2" xfId="30569" xr:uid="{2A3B0E7A-2179-48D0-84A2-B5AAC801B31E}"/>
    <cellStyle name="Normal 3 16 4 5" xfId="16988" xr:uid="{79818A12-5EE6-4837-B7B7-DCA8DB7C7773}"/>
    <cellStyle name="Normal 3 16 4 5 2" xfId="37356" xr:uid="{8315A5BC-DB1F-4823-94A4-1989F5BC9037}"/>
    <cellStyle name="Normal 3 16 4 6" xfId="23777" xr:uid="{14E6243D-094B-41A5-B31F-4F0383BD1D87}"/>
    <cellStyle name="Normal 3 16 4 7" xfId="44145" xr:uid="{4AF00D87-51D9-4BA8-87AC-2535EF0CC74B}"/>
    <cellStyle name="Normal 3 16 4_Exec Drivers" xfId="8999" xr:uid="{C0972C0C-4F4F-4C25-8E2F-36B0EFE4A245}"/>
    <cellStyle name="Normal 3 16 5" xfId="1347" xr:uid="{CE0C7745-7B0D-4FE5-BEB9-5D2C707EBFCF}"/>
    <cellStyle name="Normal 3 16 5 2" xfId="5977" xr:uid="{BEC300F8-679B-4781-BBDB-5D23D11EBD91}"/>
    <cellStyle name="Normal 3 16 5 2 2" xfId="14619" xr:uid="{3A0C617A-6D07-4DF6-8EFA-08C9FD96009C}"/>
    <cellStyle name="Normal 3 16 5 2 2 2" xfId="34987" xr:uid="{B7AC03C0-4139-4B2C-A8BB-DF0DD271611B}"/>
    <cellStyle name="Normal 3 16 5 2 3" xfId="21406" xr:uid="{E282CBCC-2015-497D-BEB4-A2F9306141D4}"/>
    <cellStyle name="Normal 3 16 5 2 3 2" xfId="41774" xr:uid="{CEC5E396-8D59-4254-8050-F0FC981F8E77}"/>
    <cellStyle name="Normal 3 16 5 2 4" xfId="28195" xr:uid="{970A8C58-8682-401C-819B-F6A6A9AD0661}"/>
    <cellStyle name="Normal 3 16 5 2 5" xfId="48563" xr:uid="{0D3F2457-CF09-4137-85E1-FC13A16C9AA2}"/>
    <cellStyle name="Normal 3 16 5 3" xfId="3057" xr:uid="{1140080D-EADE-4BF2-9C25-4F1E67B32875}"/>
    <cellStyle name="Normal 3 16 5 3 2" xfId="11771" xr:uid="{00AD9B5B-DB2C-4AA0-89AB-5DD7FE149902}"/>
    <cellStyle name="Normal 3 16 5 3 2 2" xfId="32139" xr:uid="{CA8D5698-8D63-4F4D-8758-D243C7DCBC9E}"/>
    <cellStyle name="Normal 3 16 5 3 3" xfId="18558" xr:uid="{F52F006A-9090-4279-8E34-E354E9B615A3}"/>
    <cellStyle name="Normal 3 16 5 3 3 2" xfId="38926" xr:uid="{BB22BDBD-2065-4E28-A4BF-3AF384FA140E}"/>
    <cellStyle name="Normal 3 16 5 3 4" xfId="25347" xr:uid="{87A15F5E-01A9-4335-BE81-6FA19F207E6C}"/>
    <cellStyle name="Normal 3 16 5 3 5" xfId="45715" xr:uid="{EBB47A76-E90A-4A0F-B1DD-93F5616B9B08}"/>
    <cellStyle name="Normal 3 16 5 4" xfId="10266" xr:uid="{9F888D5D-4E0E-4CA0-BA4D-3BC3F2BF281C}"/>
    <cellStyle name="Normal 3 16 5 4 2" xfId="30634" xr:uid="{71D0D211-375B-47E2-9C93-C315146BBE22}"/>
    <cellStyle name="Normal 3 16 5 5" xfId="17053" xr:uid="{98DB3432-E20F-4EF6-8A61-FBF7F965154F}"/>
    <cellStyle name="Normal 3 16 5 5 2" xfId="37421" xr:uid="{70245470-53F5-4A2D-A327-FEFDD1A38345}"/>
    <cellStyle name="Normal 3 16 5 6" xfId="23842" xr:uid="{79F688F2-E1CD-45FC-91D6-C2D76D160418}"/>
    <cellStyle name="Normal 3 16 5 7" xfId="44210" xr:uid="{8721AD25-2827-4E0B-AF71-FC087FFC226F}"/>
    <cellStyle name="Normal 3 16 5_Exec Drivers" xfId="8196" xr:uid="{35B0B3B6-81F4-47A6-A7EE-D5CAF7EA5CD4}"/>
    <cellStyle name="Normal 3 16 6" xfId="5265" xr:uid="{CB380F69-1E06-4CFC-9728-984545F0C7A4}"/>
    <cellStyle name="Normal 3 16 6 2" xfId="13907" xr:uid="{466A5340-130E-410A-8709-619E1927D513}"/>
    <cellStyle name="Normal 3 16 6 2 2" xfId="34275" xr:uid="{5AA1BEE0-2071-4CE6-9A79-9E4C58B84C7E}"/>
    <cellStyle name="Normal 3 16 6 3" xfId="20694" xr:uid="{38E00D8F-2A6A-411C-8D49-58F11158F03F}"/>
    <cellStyle name="Normal 3 16 6 3 2" xfId="41062" xr:uid="{20AD8BFF-2DF1-48D3-A084-77CC28E182B4}"/>
    <cellStyle name="Normal 3 16 6 4" xfId="27483" xr:uid="{D7AB04A0-DA58-4CBA-94C4-B22784455AC4}"/>
    <cellStyle name="Normal 3 16 6 5" xfId="47851" xr:uid="{8097A1AC-DE69-4EC8-B9EA-4E82C7BF0211}"/>
    <cellStyle name="Normal 3 16 7" xfId="2208" xr:uid="{83958EBE-F92E-4F20-8D03-9C56DDA515AC}"/>
    <cellStyle name="Normal 3 16 7 2" xfId="11059" xr:uid="{519A3C75-6FA9-45D2-AC24-C3BB5D0C027C}"/>
    <cellStyle name="Normal 3 16 7 2 2" xfId="31427" xr:uid="{C9A9CF3B-C400-4863-958F-D56E3A81BB11}"/>
    <cellStyle name="Normal 3 16 7 3" xfId="17846" xr:uid="{2B209E9E-4140-4248-8E30-C41F362B9E9B}"/>
    <cellStyle name="Normal 3 16 7 3 2" xfId="38214" xr:uid="{A273588E-46B1-4C4E-B923-C0C2BCC3FBE8}"/>
    <cellStyle name="Normal 3 16 7 4" xfId="24635" xr:uid="{9540F617-648A-4D37-8D0B-05AE7E25383D}"/>
    <cellStyle name="Normal 3 16 7 5" xfId="45003" xr:uid="{473CEA03-583C-4774-B187-78E11F81BCE8}"/>
    <cellStyle name="Normal 3 16 8" xfId="10045" xr:uid="{C6A6C43B-3E6F-4B26-AEB9-75251C28542D}"/>
    <cellStyle name="Normal 3 16 8 2" xfId="30413" xr:uid="{F639A61B-C0EA-49CE-9BC6-59D8A794DCFE}"/>
    <cellStyle name="Normal 3 16 9" xfId="16833" xr:uid="{9B6FF6B9-43A3-43A4-AD78-CD7D1294CA13}"/>
    <cellStyle name="Normal 3 16 9 2" xfId="37201" xr:uid="{26F6C5B6-C1F8-430E-AB30-937ACAA97636}"/>
    <cellStyle name="Normal 3 16_Exec Drivers" xfId="8995" xr:uid="{A1BB7E0F-D005-488E-9C72-12CD6B243817}"/>
    <cellStyle name="Normal 3 17" xfId="637" xr:uid="{A09B9633-9F40-4CA6-B747-38750E72AAC6}"/>
    <cellStyle name="Normal 3 17 10" xfId="23632" xr:uid="{87F3C1A5-501E-406E-A708-DE60003D790E}"/>
    <cellStyle name="Normal 3 17 11" xfId="44000" xr:uid="{A309C341-A5E0-4A05-BFCE-5A50C0CA861E}"/>
    <cellStyle name="Normal 3 17 2" xfId="690" xr:uid="{19E63CEC-34AD-4B49-90D6-EA657872E985}"/>
    <cellStyle name="Normal 3 17 2 10" xfId="44024" xr:uid="{6696482E-53FD-4F9D-B59F-3F1F1B0AFD66}"/>
    <cellStyle name="Normal 3 17 2 2" xfId="1711" xr:uid="{AB94170E-A8E8-4BC1-9416-466B26290F70}"/>
    <cellStyle name="Normal 3 17 2 2 2" xfId="7104" xr:uid="{F45DD586-E3BE-4FC4-A9C3-C85AEEFE8EE6}"/>
    <cellStyle name="Normal 3 17 2 2 2 2" xfId="15746" xr:uid="{572E4913-738C-446E-B4EE-68419E54FA72}"/>
    <cellStyle name="Normal 3 17 2 2 2 2 2" xfId="36114" xr:uid="{34E0C7CB-82E5-416A-9F27-EF7D8A0B0722}"/>
    <cellStyle name="Normal 3 17 2 2 2 3" xfId="22533" xr:uid="{D9350B6D-DD96-49D7-B679-F4F9A9F3448C}"/>
    <cellStyle name="Normal 3 17 2 2 2 3 2" xfId="42901" xr:uid="{7A9B626F-BC93-4327-A0A6-84E5826878FF}"/>
    <cellStyle name="Normal 3 17 2 2 2 4" xfId="29322" xr:uid="{FDDBF4D9-0658-4FE0-93E3-9C455A355DD8}"/>
    <cellStyle name="Normal 3 17 2 2 2 5" xfId="49690" xr:uid="{9337DECB-0E5F-4E33-B8C0-44C7A808B832}"/>
    <cellStyle name="Normal 3 17 2 2 3" xfId="4256" xr:uid="{EABA5D9F-60E1-4384-82E4-F15F4BA4DB92}"/>
    <cellStyle name="Normal 3 17 2 2 3 2" xfId="12898" xr:uid="{730C7516-BDE0-49B3-9FAF-06CAC5F27199}"/>
    <cellStyle name="Normal 3 17 2 2 3 2 2" xfId="33266" xr:uid="{F2DBBC04-E550-4EB7-8B98-3E4C86169920}"/>
    <cellStyle name="Normal 3 17 2 2 3 3" xfId="19685" xr:uid="{22A46F71-CA1F-4D83-A858-16033E33CBC1}"/>
    <cellStyle name="Normal 3 17 2 2 3 3 2" xfId="40053" xr:uid="{08503C69-A9DB-4A00-B55D-94A2EDE5433D}"/>
    <cellStyle name="Normal 3 17 2 2 3 4" xfId="26474" xr:uid="{D4C876A7-E4DE-4528-9FD8-B22F02CA3A88}"/>
    <cellStyle name="Normal 3 17 2 2 3 5" xfId="46842" xr:uid="{F2E723A3-B51E-4F4F-B2CC-C9E695235ED7}"/>
    <cellStyle name="Normal 3 17 2 2 4" xfId="10621" xr:uid="{FC6F625D-D91C-4667-AA35-A477A3BFA8C5}"/>
    <cellStyle name="Normal 3 17 2 2 4 2" xfId="30989" xr:uid="{6A3BBBB9-B7DD-4407-81E0-6FF79EB83161}"/>
    <cellStyle name="Normal 3 17 2 2 5" xfId="17408" xr:uid="{EF41C19B-69BD-49A9-9111-1DDCCD1B6A4C}"/>
    <cellStyle name="Normal 3 17 2 2 5 2" xfId="37776" xr:uid="{663BA6BE-37A1-40D2-AC29-8A3C30658556}"/>
    <cellStyle name="Normal 3 17 2 2 6" xfId="24197" xr:uid="{2913C8F4-361C-469A-BE6B-EA5C0166490D}"/>
    <cellStyle name="Normal 3 17 2 2 7" xfId="44565" xr:uid="{03BA832F-47E8-4773-B9F1-CD2EFB32D963}"/>
    <cellStyle name="Normal 3 17 2 2_Exec Drivers" xfId="8666" xr:uid="{AE29773C-2EE3-4728-AE98-0A67E26E827A}"/>
    <cellStyle name="Normal 3 17 2 3" xfId="4968" xr:uid="{A1295F85-78A7-4B23-B6E0-3C70D8B4D846}"/>
    <cellStyle name="Normal 3 17 2 3 2" xfId="7816" xr:uid="{B63855EA-5BF6-4A66-B5C1-2028A52FBF14}"/>
    <cellStyle name="Normal 3 17 2 3 2 2" xfId="16458" xr:uid="{3325048C-B8DD-4DD9-9C78-0998A54B8AEC}"/>
    <cellStyle name="Normal 3 17 2 3 2 2 2" xfId="36826" xr:uid="{65D215FD-C6EB-40CA-9864-917FB92DBAB4}"/>
    <cellStyle name="Normal 3 17 2 3 2 3" xfId="23245" xr:uid="{3664C311-3A27-4429-9050-6F84D4464A68}"/>
    <cellStyle name="Normal 3 17 2 3 2 3 2" xfId="43613" xr:uid="{FBEE0D49-4226-4E62-9812-CE4F655D4028}"/>
    <cellStyle name="Normal 3 17 2 3 2 4" xfId="30034" xr:uid="{B6B5321D-B540-44D3-9216-955E27CB511B}"/>
    <cellStyle name="Normal 3 17 2 3 2 5" xfId="50402" xr:uid="{7A747972-6D2C-457D-9624-ED0620C7C1FB}"/>
    <cellStyle name="Normal 3 17 2 3 3" xfId="13610" xr:uid="{1EC866F6-CA80-4341-BD26-E9215E7159AE}"/>
    <cellStyle name="Normal 3 17 2 3 3 2" xfId="33978" xr:uid="{F6B94401-076D-4D13-906B-AE4D67178DC3}"/>
    <cellStyle name="Normal 3 17 2 3 4" xfId="20397" xr:uid="{694F4BE0-8612-4A74-A08F-AF2B76D69E01}"/>
    <cellStyle name="Normal 3 17 2 3 4 2" xfId="40765" xr:uid="{EFA02107-B505-4CE3-A566-825FFB27ABC7}"/>
    <cellStyle name="Normal 3 17 2 3 5" xfId="27186" xr:uid="{EE7DAAA4-7D2F-4809-923E-BD17C44B27AA}"/>
    <cellStyle name="Normal 3 17 2 3 6" xfId="47554" xr:uid="{EB6A876B-6494-467D-9E97-3E6D0E2BF4ED}"/>
    <cellStyle name="Normal 3 17 2 3_Exec Drivers" xfId="2284" xr:uid="{4175695E-7CE6-4425-AAC4-21C0BBA3C202}"/>
    <cellStyle name="Normal 3 17 2 4" xfId="3508" xr:uid="{86D38F6E-43AE-414D-BD51-95B5CC566A95}"/>
    <cellStyle name="Normal 3 17 2 4 2" xfId="6392" xr:uid="{2D78297E-307B-480A-B250-86646B102ED3}"/>
    <cellStyle name="Normal 3 17 2 4 2 2" xfId="15034" xr:uid="{8CC2CB7A-C154-4EF6-B571-3FA54251CAFF}"/>
    <cellStyle name="Normal 3 17 2 4 2 2 2" xfId="35402" xr:uid="{DB4E3B79-2D25-48C8-BC79-0A1CF53D6456}"/>
    <cellStyle name="Normal 3 17 2 4 2 3" xfId="21821" xr:uid="{06AF5265-60B2-4678-A75A-3ECAF0B73178}"/>
    <cellStyle name="Normal 3 17 2 4 2 3 2" xfId="42189" xr:uid="{2464AF46-575A-41F4-8E6A-CBE1F5352573}"/>
    <cellStyle name="Normal 3 17 2 4 2 4" xfId="28610" xr:uid="{F906980D-63E2-4DE9-A7FD-26C8DA55B393}"/>
    <cellStyle name="Normal 3 17 2 4 2 5" xfId="48978" xr:uid="{CC5CFE49-0C01-421C-B7B0-519B85ECAB1D}"/>
    <cellStyle name="Normal 3 17 2 4 3" xfId="12186" xr:uid="{34CA5441-2979-4CB2-90BE-3D093C7C1681}"/>
    <cellStyle name="Normal 3 17 2 4 3 2" xfId="32554" xr:uid="{42AAAA59-2998-4F9E-ACFB-5BC2A6068A23}"/>
    <cellStyle name="Normal 3 17 2 4 4" xfId="18973" xr:uid="{DE3A729C-257F-450F-A7F6-F75A0235B868}"/>
    <cellStyle name="Normal 3 17 2 4 4 2" xfId="39341" xr:uid="{6FC61C98-1D7D-4ED3-9D40-D78DBFFD55BE}"/>
    <cellStyle name="Normal 3 17 2 4 5" xfId="25762" xr:uid="{5DC94446-DB3B-4B15-8FF4-E081F08FDACB}"/>
    <cellStyle name="Normal 3 17 2 4 6" xfId="46130" xr:uid="{E879BD79-4680-4DD8-B444-4B478336AA04}"/>
    <cellStyle name="Normal 3 17 2 5" xfId="5680" xr:uid="{9B2EFF2D-69B6-43D5-96FF-4C97AB9B0866}"/>
    <cellStyle name="Normal 3 17 2 5 2" xfId="14322" xr:uid="{040BC77E-C3C4-472B-AC92-2BE2AEC8AC92}"/>
    <cellStyle name="Normal 3 17 2 5 2 2" xfId="34690" xr:uid="{75FB4F10-9C09-48F0-A7B4-91E5EC35D3FB}"/>
    <cellStyle name="Normal 3 17 2 5 3" xfId="21109" xr:uid="{F7DEFB81-03AD-45B1-BC29-95DCE4847B52}"/>
    <cellStyle name="Normal 3 17 2 5 3 2" xfId="41477" xr:uid="{31488C85-FE32-416A-8ECF-2C7B81FACF20}"/>
    <cellStyle name="Normal 3 17 2 5 4" xfId="27898" xr:uid="{03A0795F-3622-4D11-A5C6-99E994578167}"/>
    <cellStyle name="Normal 3 17 2 5 5" xfId="48266" xr:uid="{F5CA6BDE-1A9B-4AB7-9DF0-4621087DF922}"/>
    <cellStyle name="Normal 3 17 2 6" xfId="2759" xr:uid="{55F4A874-964B-495A-B8E3-B8818E6E5E30}"/>
    <cellStyle name="Normal 3 17 2 6 2" xfId="11474" xr:uid="{A4DAEC3C-A6CE-4312-A9D4-C51907342E37}"/>
    <cellStyle name="Normal 3 17 2 6 2 2" xfId="31842" xr:uid="{04CBE59B-1984-4E89-8694-759D7C6394D3}"/>
    <cellStyle name="Normal 3 17 2 6 3" xfId="18261" xr:uid="{6107C0B4-60A9-4BB8-B446-3755D879FD38}"/>
    <cellStyle name="Normal 3 17 2 6 3 2" xfId="38629" xr:uid="{2621B8FE-ABEB-4E17-9B05-DBEE0C8A9F68}"/>
    <cellStyle name="Normal 3 17 2 6 4" xfId="25050" xr:uid="{3251D392-04F5-4443-9256-AE1AC6AC1B37}"/>
    <cellStyle name="Normal 3 17 2 6 5" xfId="45418" xr:uid="{CB2E47FD-06D7-456B-9DCF-FCE358DDCB33}"/>
    <cellStyle name="Normal 3 17 2 7" xfId="10079" xr:uid="{2FB30944-BFF7-48A0-84A4-FE39926741B4}"/>
    <cellStyle name="Normal 3 17 2 7 2" xfId="30447" xr:uid="{836EC0DA-51B8-416D-B3E8-98E795DB3C22}"/>
    <cellStyle name="Normal 3 17 2 8" xfId="16867" xr:uid="{FF6FF1B0-FDB0-4230-80FC-5277DAE9F9AD}"/>
    <cellStyle name="Normal 3 17 2 8 2" xfId="37235" xr:uid="{6CC4554D-AD21-4CBF-BC05-74DFCD8DE701}"/>
    <cellStyle name="Normal 3 17 2 9" xfId="23656" xr:uid="{9A75EE33-1770-431F-8C2A-B20FB72B7A05}"/>
    <cellStyle name="Normal 3 17 2_Exec Drivers" xfId="8266" xr:uid="{A914A57C-0A54-4117-B73A-08325E4FFB8F}"/>
    <cellStyle name="Normal 3 17 3" xfId="1251" xr:uid="{D87269F1-2E64-4185-99E8-5B745EBF0D9B}"/>
    <cellStyle name="Normal 3 17 3 2" xfId="1789" xr:uid="{07886BA7-CFDD-4623-945B-72A6DEF147CE}"/>
    <cellStyle name="Normal 3 17 3 2 2" xfId="6690" xr:uid="{9C41E8AA-0AC9-4909-BACD-3CDD8477AF46}"/>
    <cellStyle name="Normal 3 17 3 2 2 2" xfId="15332" xr:uid="{0EC45765-F509-4CC3-AACF-0162853CCD4A}"/>
    <cellStyle name="Normal 3 17 3 2 2 2 2" xfId="35700" xr:uid="{D8BE6720-D428-4592-B633-37DA6E5296DB}"/>
    <cellStyle name="Normal 3 17 3 2 2 3" xfId="22119" xr:uid="{5F3FEEDD-7F1D-4641-BB8D-51BAAB9D3610}"/>
    <cellStyle name="Normal 3 17 3 2 2 3 2" xfId="42487" xr:uid="{A076AB8A-97BB-4460-9BA7-75B00A38F2AE}"/>
    <cellStyle name="Normal 3 17 3 2 2 4" xfId="28908" xr:uid="{3D336709-CC4B-4DC3-9A48-1617AD34FB3C}"/>
    <cellStyle name="Normal 3 17 3 2 2 5" xfId="49276" xr:uid="{C3825F3C-0918-4D9C-9799-88FF72CE058F}"/>
    <cellStyle name="Normal 3 17 3 2 3" xfId="10697" xr:uid="{355C33B9-0BBF-4076-8635-BF845EE8C6E3}"/>
    <cellStyle name="Normal 3 17 3 2 3 2" xfId="31065" xr:uid="{BA7C2304-6078-404F-8CBB-AD25EC4B84F7}"/>
    <cellStyle name="Normal 3 17 3 2 4" xfId="17484" xr:uid="{77EA12CC-4199-4577-B7C3-79E092959AC0}"/>
    <cellStyle name="Normal 3 17 3 2 4 2" xfId="37852" xr:uid="{C5A99DE0-9F1B-4D5D-94C1-F808859DA7D1}"/>
    <cellStyle name="Normal 3 17 3 2 5" xfId="24273" xr:uid="{532F9E51-E952-482F-822A-555E98EA0F7A}"/>
    <cellStyle name="Normal 3 17 3 2 6" xfId="44641" xr:uid="{270877D9-88C9-47FB-8D5E-3058D4F77BCA}"/>
    <cellStyle name="Normal 3 17 3 2_Exec Drivers" xfId="8857" xr:uid="{80640C20-CA4A-43A8-943D-553A8EEFD762}"/>
    <cellStyle name="Normal 3 17 3 3" xfId="3806" xr:uid="{3EDE191F-117E-428B-918A-80ADA0860109}"/>
    <cellStyle name="Normal 3 17 3 3 2" xfId="12484" xr:uid="{26B543B8-6F86-4C59-880C-DA5094553E0E}"/>
    <cellStyle name="Normal 3 17 3 3 2 2" xfId="32852" xr:uid="{6EF17E98-AD53-4DC6-A3C6-40EB08D43C00}"/>
    <cellStyle name="Normal 3 17 3 3 3" xfId="19271" xr:uid="{FF18C861-EF4C-4DEF-93F1-D8644AB1DC4A}"/>
    <cellStyle name="Normal 3 17 3 3 3 2" xfId="39639" xr:uid="{3AC4D172-314C-446F-B76C-CDF7F084785F}"/>
    <cellStyle name="Normal 3 17 3 3 4" xfId="26060" xr:uid="{8DDD8444-764C-4773-A84B-1935B85A0A1F}"/>
    <cellStyle name="Normal 3 17 3 3 5" xfId="46428" xr:uid="{49C98C7A-3AEB-4EA0-8245-6E35D1E8EFD5}"/>
    <cellStyle name="Normal 3 17 3 4" xfId="10171" xr:uid="{70D8B61E-BD5F-44B5-B434-299E069266EC}"/>
    <cellStyle name="Normal 3 17 3 4 2" xfId="30539" xr:uid="{F26DA9AB-1B02-46B8-A7DC-125951709C47}"/>
    <cellStyle name="Normal 3 17 3 5" xfId="16958" xr:uid="{7DC506FE-100F-488C-9EAD-3708DE2B4DE2}"/>
    <cellStyle name="Normal 3 17 3 5 2" xfId="37326" xr:uid="{8DBF2521-5813-4A42-B0C3-EA29841D2883}"/>
    <cellStyle name="Normal 3 17 3 6" xfId="23747" xr:uid="{B17DFCEA-07DF-455F-BCA7-38319BE59E09}"/>
    <cellStyle name="Normal 3 17 3 7" xfId="44115" xr:uid="{69A98C38-5906-4234-B7F9-A11612CC08EA}"/>
    <cellStyle name="Normal 3 17 3_Exec Drivers" xfId="9031" xr:uid="{BA4C7197-1FF5-4CC6-9D3F-D4678487660E}"/>
    <cellStyle name="Normal 3 17 4" xfId="1283" xr:uid="{8AC3EBF7-87CA-48D1-AA07-754E90CC2908}"/>
    <cellStyle name="Normal 3 17 4 2" xfId="1820" xr:uid="{EC15A072-7CD1-43A8-AD1B-42C4131FBCA5}"/>
    <cellStyle name="Normal 3 17 4 2 2" xfId="7402" xr:uid="{B0E2EB9E-1760-435B-9CA8-6C1D3EF96FA3}"/>
    <cellStyle name="Normal 3 17 4 2 2 2" xfId="16044" xr:uid="{1C33C2AD-A266-49B6-A659-0A9A0FA01FAE}"/>
    <cellStyle name="Normal 3 17 4 2 2 2 2" xfId="36412" xr:uid="{7F9F75AB-2FE3-49BE-94DA-09B09E5A816A}"/>
    <cellStyle name="Normal 3 17 4 2 2 3" xfId="22831" xr:uid="{A75AEFD8-4858-4AAA-9D83-570981C1D8D8}"/>
    <cellStyle name="Normal 3 17 4 2 2 3 2" xfId="43199" xr:uid="{3CCFA106-B872-498F-B434-98D4BA9A7200}"/>
    <cellStyle name="Normal 3 17 4 2 2 4" xfId="29620" xr:uid="{4CFA37EF-0794-40D9-B88E-3AE5C72FEBCE}"/>
    <cellStyle name="Normal 3 17 4 2 2 5" xfId="49988" xr:uid="{1918C66A-40E7-4A12-90B8-89BD38CD745D}"/>
    <cellStyle name="Normal 3 17 4 2 3" xfId="10728" xr:uid="{2B3BAE27-A090-40C6-97B1-EDBEF6B5B0A0}"/>
    <cellStyle name="Normal 3 17 4 2 3 2" xfId="31096" xr:uid="{5966C1EA-F462-4D8E-A531-6280C4B11B3E}"/>
    <cellStyle name="Normal 3 17 4 2 4" xfId="17515" xr:uid="{89D10D3A-0250-429B-A5AD-09594F25258A}"/>
    <cellStyle name="Normal 3 17 4 2 4 2" xfId="37883" xr:uid="{65C3B17B-E509-4B13-843F-29D3E9AB9C30}"/>
    <cellStyle name="Normal 3 17 4 2 5" xfId="24304" xr:uid="{6F982328-175E-4473-8439-3B4CFFE882D7}"/>
    <cellStyle name="Normal 3 17 4 2 6" xfId="44672" xr:uid="{BEB33211-1BA5-48F0-BB71-C7CC975899D8}"/>
    <cellStyle name="Normal 3 17 4 2_Exec Drivers" xfId="2350" xr:uid="{14974832-3281-4510-9324-24DF7D75DF26}"/>
    <cellStyle name="Normal 3 17 4 3" xfId="4554" xr:uid="{1745CDC8-F01E-4A91-B7B0-E43C38EAE1C9}"/>
    <cellStyle name="Normal 3 17 4 3 2" xfId="13196" xr:uid="{CF476808-6715-42EE-96C6-7130FB7E9F65}"/>
    <cellStyle name="Normal 3 17 4 3 2 2" xfId="33564" xr:uid="{0A96ACE5-51CA-4049-9949-C414E1300721}"/>
    <cellStyle name="Normal 3 17 4 3 3" xfId="19983" xr:uid="{244F4187-53AE-42EF-B053-5B14B1AD74A4}"/>
    <cellStyle name="Normal 3 17 4 3 3 2" xfId="40351" xr:uid="{667169C7-D660-422F-91FE-EE61E6319C4D}"/>
    <cellStyle name="Normal 3 17 4 3 4" xfId="26772" xr:uid="{8327111E-C116-4918-AB3D-0810D14CC41D}"/>
    <cellStyle name="Normal 3 17 4 3 5" xfId="47140" xr:uid="{B3F30288-FB5F-4B98-8785-00E11DC9E673}"/>
    <cellStyle name="Normal 3 17 4 4" xfId="10202" xr:uid="{ECA92A6D-EB45-4328-8556-6A59C6765B4E}"/>
    <cellStyle name="Normal 3 17 4 4 2" xfId="30570" xr:uid="{49D60F74-98A2-4A4C-8208-E7B4A61CBB69}"/>
    <cellStyle name="Normal 3 17 4 5" xfId="16989" xr:uid="{795CA642-F714-4A3D-9556-7C69BFCE1FC9}"/>
    <cellStyle name="Normal 3 17 4 5 2" xfId="37357" xr:uid="{A36D0BD3-2ED6-49B4-803F-5475A8BB81D7}"/>
    <cellStyle name="Normal 3 17 4 6" xfId="23778" xr:uid="{6487347B-B6C8-4229-84CC-20E60566982B}"/>
    <cellStyle name="Normal 3 17 4 7" xfId="44146" xr:uid="{15455BDF-51B4-4E7A-BE80-9554070DE9F0}"/>
    <cellStyle name="Normal 3 17 4_Exec Drivers" xfId="8412" xr:uid="{8F17470C-84FE-4FEC-AEBA-E92466F0BB27}"/>
    <cellStyle name="Normal 3 17 5" xfId="1348" xr:uid="{BF945F63-A811-47ED-B712-DA9231861B9F}"/>
    <cellStyle name="Normal 3 17 5 2" xfId="5978" xr:uid="{176FA02F-42A8-4B2A-AA41-96DA8CD96C7F}"/>
    <cellStyle name="Normal 3 17 5 2 2" xfId="14620" xr:uid="{E8288E9C-03B5-4BB5-A2A7-F412F39CCCFA}"/>
    <cellStyle name="Normal 3 17 5 2 2 2" xfId="34988" xr:uid="{FC2D1021-A423-4CFF-B6FC-5C22BC6A1E34}"/>
    <cellStyle name="Normal 3 17 5 2 3" xfId="21407" xr:uid="{F84FD916-23FE-4DD6-905C-8DBC3961439C}"/>
    <cellStyle name="Normal 3 17 5 2 3 2" xfId="41775" xr:uid="{2D7D9F4A-4E0C-4126-A93C-823D4318F7C5}"/>
    <cellStyle name="Normal 3 17 5 2 4" xfId="28196" xr:uid="{C26286A5-D3D2-49B3-BB0D-23307A4ED3A6}"/>
    <cellStyle name="Normal 3 17 5 2 5" xfId="48564" xr:uid="{6D79DA26-1B8E-437E-BD48-2309644B3DF0}"/>
    <cellStyle name="Normal 3 17 5 3" xfId="3058" xr:uid="{C02FFE39-AB7D-43BB-AECA-E5D937D16360}"/>
    <cellStyle name="Normal 3 17 5 3 2" xfId="11772" xr:uid="{F02D88E1-456E-463C-915C-E206B22D485A}"/>
    <cellStyle name="Normal 3 17 5 3 2 2" xfId="32140" xr:uid="{D3CE6FED-64E8-48AC-9BA2-5D15B3C13DCC}"/>
    <cellStyle name="Normal 3 17 5 3 3" xfId="18559" xr:uid="{9215E007-0936-4A14-804F-5CD1E7884859}"/>
    <cellStyle name="Normal 3 17 5 3 3 2" xfId="38927" xr:uid="{8A9D5CF5-6510-4D8B-A432-1133BA853EBA}"/>
    <cellStyle name="Normal 3 17 5 3 4" xfId="25348" xr:uid="{180CFA3B-8CED-4B6C-8D86-59F5B76CB458}"/>
    <cellStyle name="Normal 3 17 5 3 5" xfId="45716" xr:uid="{FBCEAE7F-83C7-48D2-B3E7-E2BBB18B93D9}"/>
    <cellStyle name="Normal 3 17 5 4" xfId="10267" xr:uid="{0A479F8F-4F00-4253-952E-32109851EF5D}"/>
    <cellStyle name="Normal 3 17 5 4 2" xfId="30635" xr:uid="{1F0C9DCD-58EE-4F33-979A-E4D072CFA661}"/>
    <cellStyle name="Normal 3 17 5 5" xfId="17054" xr:uid="{B50ABE42-E69A-487E-A48D-4BD32DB90983}"/>
    <cellStyle name="Normal 3 17 5 5 2" xfId="37422" xr:uid="{B13C1BB2-0A76-4129-9207-88DA31019768}"/>
    <cellStyle name="Normal 3 17 5 6" xfId="23843" xr:uid="{C4F82F1B-237F-40B7-823B-832E0D0D5CD9}"/>
    <cellStyle name="Normal 3 17 5 7" xfId="44211" xr:uid="{36B20E2D-D606-4AC7-B0F1-CFDFD04E5039}"/>
    <cellStyle name="Normal 3 17 5_Exec Drivers" xfId="2032" xr:uid="{38ED04DE-CB58-4464-A803-A51A8DCFFE4A}"/>
    <cellStyle name="Normal 3 17 6" xfId="5266" xr:uid="{70288CE3-4101-4D0C-AD94-9D2E0591A000}"/>
    <cellStyle name="Normal 3 17 6 2" xfId="13908" xr:uid="{E8680858-DAB5-409F-8097-0EDB1025A671}"/>
    <cellStyle name="Normal 3 17 6 2 2" xfId="34276" xr:uid="{75BEC8ED-CA70-4527-A3EE-353EBCBDC18F}"/>
    <cellStyle name="Normal 3 17 6 3" xfId="20695" xr:uid="{32C11CC6-FD5B-499A-BAC4-FFA515C4B355}"/>
    <cellStyle name="Normal 3 17 6 3 2" xfId="41063" xr:uid="{694326B4-D305-4986-91CA-356CB674A35E}"/>
    <cellStyle name="Normal 3 17 6 4" xfId="27484" xr:uid="{5BCBBAD6-E966-45D7-AE34-E26CB6C5FFD1}"/>
    <cellStyle name="Normal 3 17 6 5" xfId="47852" xr:uid="{1561A52C-6725-4E3C-A4C9-2A245A8C0336}"/>
    <cellStyle name="Normal 3 17 7" xfId="2209" xr:uid="{4CD7B41C-6547-4D4C-B938-236F6F08FFA4}"/>
    <cellStyle name="Normal 3 17 7 2" xfId="11060" xr:uid="{3D1E24D3-4A78-48B5-AF9D-A63C054B98BA}"/>
    <cellStyle name="Normal 3 17 7 2 2" xfId="31428" xr:uid="{F430B140-6088-49D3-85FE-98D1A1B341BB}"/>
    <cellStyle name="Normal 3 17 7 3" xfId="17847" xr:uid="{99D6B3D1-4041-4CA0-94D5-0E9AAD104D00}"/>
    <cellStyle name="Normal 3 17 7 3 2" xfId="38215" xr:uid="{93B0A512-C620-4BB9-848F-4FC6450DE644}"/>
    <cellStyle name="Normal 3 17 7 4" xfId="24636" xr:uid="{73527664-2930-4419-AD5E-B95E150F1FFE}"/>
    <cellStyle name="Normal 3 17 7 5" xfId="45004" xr:uid="{AEECE9A1-5FE9-4776-9810-4989D1E249B8}"/>
    <cellStyle name="Normal 3 17 8" xfId="10055" xr:uid="{2BA75DB3-07A3-4801-99A6-F4A4BDD457BD}"/>
    <cellStyle name="Normal 3 17 8 2" xfId="30423" xr:uid="{AF0AB57D-48CA-44D5-9974-984BE76B130F}"/>
    <cellStyle name="Normal 3 17 9" xfId="16843" xr:uid="{01DC3218-06FA-4E0A-B2B8-B37D16CE9648}"/>
    <cellStyle name="Normal 3 17 9 2" xfId="37211" xr:uid="{9748FD32-40F5-4073-89EB-5D2DBF9B73BD}"/>
    <cellStyle name="Normal 3 17_Exec Drivers" xfId="8926" xr:uid="{F445911E-E3DD-42C2-B7A1-F954E4EAE6AD}"/>
    <cellStyle name="Normal 3 18" xfId="606" xr:uid="{B2B099C7-100C-4FB5-BC2B-AE1B6828BE68}"/>
    <cellStyle name="Normal 3 18 10" xfId="23619" xr:uid="{34E6BCA9-38A6-4E28-98F0-E2602695868C}"/>
    <cellStyle name="Normal 3 18 11" xfId="43987" xr:uid="{64B8465E-D629-42B9-819D-03A726CCBAB6}"/>
    <cellStyle name="Normal 3 18 2" xfId="691" xr:uid="{9B2D20F6-1643-4145-BE76-037EBFAC803B}"/>
    <cellStyle name="Normal 3 18 2 10" xfId="44025" xr:uid="{201FF96C-2919-48AA-8D7B-AB64FFE91069}"/>
    <cellStyle name="Normal 3 18 2 2" xfId="1712" xr:uid="{43F6006B-2AF2-480C-9030-CF8E729559B8}"/>
    <cellStyle name="Normal 3 18 2 2 2" xfId="7091" xr:uid="{498B8245-9F03-45F3-81BA-FC9B8815D0A6}"/>
    <cellStyle name="Normal 3 18 2 2 2 2" xfId="15733" xr:uid="{D4658AD7-28BC-4301-A888-92EA2DE9035E}"/>
    <cellStyle name="Normal 3 18 2 2 2 2 2" xfId="36101" xr:uid="{BA147D0F-8C8C-4AD5-B63D-79E4A00DEFF8}"/>
    <cellStyle name="Normal 3 18 2 2 2 3" xfId="22520" xr:uid="{4CD7796F-B7AA-4D84-89BE-F441F8008CAC}"/>
    <cellStyle name="Normal 3 18 2 2 2 3 2" xfId="42888" xr:uid="{39CF0835-964A-4DA4-AAA8-37FAA68B5C51}"/>
    <cellStyle name="Normal 3 18 2 2 2 4" xfId="29309" xr:uid="{D548745D-06C1-44C0-A8E8-BF8929D200F3}"/>
    <cellStyle name="Normal 3 18 2 2 2 5" xfId="49677" xr:uid="{6BDCA6AA-40C4-4C91-9EA2-E521D05806FD}"/>
    <cellStyle name="Normal 3 18 2 2 3" xfId="4243" xr:uid="{6BEA052F-105A-4BF8-ACF6-920FE4496BB2}"/>
    <cellStyle name="Normal 3 18 2 2 3 2" xfId="12885" xr:uid="{1F616AA3-DD74-4AC4-ACCD-9D7A1CF2F74D}"/>
    <cellStyle name="Normal 3 18 2 2 3 2 2" xfId="33253" xr:uid="{D1DC97B7-DAD8-46F0-B3BD-845B0EB646B8}"/>
    <cellStyle name="Normal 3 18 2 2 3 3" xfId="19672" xr:uid="{96D48ED3-95CE-43FF-8EAB-C611E15B6181}"/>
    <cellStyle name="Normal 3 18 2 2 3 3 2" xfId="40040" xr:uid="{4C3BFAE2-9B02-405A-A890-B93ED81E539C}"/>
    <cellStyle name="Normal 3 18 2 2 3 4" xfId="26461" xr:uid="{DC05F3A6-FEEB-4980-BE4A-231E3E7D17E0}"/>
    <cellStyle name="Normal 3 18 2 2 3 5" xfId="46829" xr:uid="{6360ECC1-DDB6-4F48-B4D3-70FA460A0969}"/>
    <cellStyle name="Normal 3 18 2 2 4" xfId="10622" xr:uid="{1A6311D4-32B8-4D36-B0F8-C566145752E2}"/>
    <cellStyle name="Normal 3 18 2 2 4 2" xfId="30990" xr:uid="{AFECF6FA-6346-44FC-9E20-0F8ED1393676}"/>
    <cellStyle name="Normal 3 18 2 2 5" xfId="17409" xr:uid="{F07A7F75-2F1B-4834-930A-8C4775259B70}"/>
    <cellStyle name="Normal 3 18 2 2 5 2" xfId="37777" xr:uid="{370253EB-FB00-4475-B044-25BFF1F2EAFF}"/>
    <cellStyle name="Normal 3 18 2 2 6" xfId="24198" xr:uid="{A41893FE-B1DC-431F-8C9A-0B3350837EAA}"/>
    <cellStyle name="Normal 3 18 2 2 7" xfId="44566" xr:uid="{2E5C6C33-4746-44C4-94FB-E3118A324180}"/>
    <cellStyle name="Normal 3 18 2 2_Exec Drivers" xfId="8711" xr:uid="{602DFAFC-218D-4E1F-A9FB-594BFA5505C0}"/>
    <cellStyle name="Normal 3 18 2 3" xfId="4955" xr:uid="{D55F5557-E2BC-449E-915B-FF54142C4517}"/>
    <cellStyle name="Normal 3 18 2 3 2" xfId="7803" xr:uid="{BACA18EB-173F-4D7E-81C4-88AD3BF0DA99}"/>
    <cellStyle name="Normal 3 18 2 3 2 2" xfId="16445" xr:uid="{DE970A62-9252-4EC1-9188-52FF7E713D40}"/>
    <cellStyle name="Normal 3 18 2 3 2 2 2" xfId="36813" xr:uid="{6B6F39BD-3743-4F6A-8E8B-521EA85125A3}"/>
    <cellStyle name="Normal 3 18 2 3 2 3" xfId="23232" xr:uid="{5C582123-8882-4139-9329-BDADBA0A9411}"/>
    <cellStyle name="Normal 3 18 2 3 2 3 2" xfId="43600" xr:uid="{E5753DA7-CB74-40E2-9A6E-2CEE0D9284C6}"/>
    <cellStyle name="Normal 3 18 2 3 2 4" xfId="30021" xr:uid="{6506773C-A92D-49CF-98F8-274514FA015C}"/>
    <cellStyle name="Normal 3 18 2 3 2 5" xfId="50389" xr:uid="{F57436DE-78A1-4C4D-9240-9E3B9B25B10B}"/>
    <cellStyle name="Normal 3 18 2 3 3" xfId="13597" xr:uid="{56182D45-6D45-4A5C-9EF2-34F7EECF1F0E}"/>
    <cellStyle name="Normal 3 18 2 3 3 2" xfId="33965" xr:uid="{D6EC4147-6AA9-47AC-854E-BAF624E3B84B}"/>
    <cellStyle name="Normal 3 18 2 3 4" xfId="20384" xr:uid="{80D46912-9057-4E0B-8F50-0125084B383A}"/>
    <cellStyle name="Normal 3 18 2 3 4 2" xfId="40752" xr:uid="{9A39A4D2-ACEA-4D52-A397-1443F5EF224E}"/>
    <cellStyle name="Normal 3 18 2 3 5" xfId="27173" xr:uid="{B28D51A8-A6CC-4443-BC9D-9781C4489C9B}"/>
    <cellStyle name="Normal 3 18 2 3 6" xfId="47541" xr:uid="{A17E1BBC-095E-4EDA-AD29-684ECF652126}"/>
    <cellStyle name="Normal 3 18 2 3_Exec Drivers" xfId="8451" xr:uid="{A51B8E2C-E7D6-4833-A74B-6C3B582C698A}"/>
    <cellStyle name="Normal 3 18 2 4" xfId="3495" xr:uid="{A5F08CAA-3763-47B9-B462-AB47545703F8}"/>
    <cellStyle name="Normal 3 18 2 4 2" xfId="6379" xr:uid="{3ACD5AA1-8674-4051-9CBA-EC6210020321}"/>
    <cellStyle name="Normal 3 18 2 4 2 2" xfId="15021" xr:uid="{5896E0DD-0DDC-45F6-BDF6-A096F443C9E2}"/>
    <cellStyle name="Normal 3 18 2 4 2 2 2" xfId="35389" xr:uid="{B94627F0-7DE6-466C-A740-3B05D819C9EF}"/>
    <cellStyle name="Normal 3 18 2 4 2 3" xfId="21808" xr:uid="{C75ADE43-C67D-4ECB-8AE0-7D4500C6E067}"/>
    <cellStyle name="Normal 3 18 2 4 2 3 2" xfId="42176" xr:uid="{937B8D1F-49B8-46DE-A864-531C8ECE7B41}"/>
    <cellStyle name="Normal 3 18 2 4 2 4" xfId="28597" xr:uid="{38F1785F-7781-410F-B74E-AE2CC6E1F936}"/>
    <cellStyle name="Normal 3 18 2 4 2 5" xfId="48965" xr:uid="{BCEA8706-665E-4087-9701-18B91CE1D5A0}"/>
    <cellStyle name="Normal 3 18 2 4 3" xfId="12173" xr:uid="{DCFBDA1B-2DC7-422F-B513-368B8ADB4454}"/>
    <cellStyle name="Normal 3 18 2 4 3 2" xfId="32541" xr:uid="{171C2A6E-B6C7-48EE-82A9-0F6C3A22E29A}"/>
    <cellStyle name="Normal 3 18 2 4 4" xfId="18960" xr:uid="{F31A7C78-3D70-4CEF-A570-5DEB9AC9A940}"/>
    <cellStyle name="Normal 3 18 2 4 4 2" xfId="39328" xr:uid="{3C275752-B6A2-4E15-9CC0-3A7AF4303FE4}"/>
    <cellStyle name="Normal 3 18 2 4 5" xfId="25749" xr:uid="{FB7FDDDC-3122-4D4B-B9FC-31619145FF4F}"/>
    <cellStyle name="Normal 3 18 2 4 6" xfId="46117" xr:uid="{E14BE270-D594-4CB9-9CB8-E7CF40396137}"/>
    <cellStyle name="Normal 3 18 2 5" xfId="5667" xr:uid="{01CB4889-1501-4D93-9F3D-DB0A4AE275BC}"/>
    <cellStyle name="Normal 3 18 2 5 2" xfId="14309" xr:uid="{6032C84F-299E-4E4E-9C8B-2D54FCA13C34}"/>
    <cellStyle name="Normal 3 18 2 5 2 2" xfId="34677" xr:uid="{807B2657-9555-474B-B06C-8D39CB7EC015}"/>
    <cellStyle name="Normal 3 18 2 5 3" xfId="21096" xr:uid="{17E313E7-3962-4CA9-8E5F-3A7BD8E63B08}"/>
    <cellStyle name="Normal 3 18 2 5 3 2" xfId="41464" xr:uid="{80F1F33F-E958-4E38-9FFF-61428C3FC090}"/>
    <cellStyle name="Normal 3 18 2 5 4" xfId="27885" xr:uid="{34798235-EB60-48E0-9992-AD77A6DAC528}"/>
    <cellStyle name="Normal 3 18 2 5 5" xfId="48253" xr:uid="{34D9C06B-AA5F-4C2A-B890-0F56E317140A}"/>
    <cellStyle name="Normal 3 18 2 6" xfId="2746" xr:uid="{22632EB2-C580-42DF-A836-FAFA2161933D}"/>
    <cellStyle name="Normal 3 18 2 6 2" xfId="11461" xr:uid="{8A3258CA-7C1C-4737-ABAA-932289234E14}"/>
    <cellStyle name="Normal 3 18 2 6 2 2" xfId="31829" xr:uid="{945BAE78-1A1F-4676-9041-8C043046397A}"/>
    <cellStyle name="Normal 3 18 2 6 3" xfId="18248" xr:uid="{7E3BB4D5-2991-49AB-A232-34F6D74C4D64}"/>
    <cellStyle name="Normal 3 18 2 6 3 2" xfId="38616" xr:uid="{6E19B42A-A28B-4BD8-8EAC-37F5A5BAAFAF}"/>
    <cellStyle name="Normal 3 18 2 6 4" xfId="25037" xr:uid="{9C60142B-F78F-4416-A268-532EED2797A0}"/>
    <cellStyle name="Normal 3 18 2 6 5" xfId="45405" xr:uid="{D21F2C63-20F0-4631-B9EE-C2F088340BE4}"/>
    <cellStyle name="Normal 3 18 2 7" xfId="10080" xr:uid="{09D02E5B-EB15-43FC-BF8D-9F4C4471C855}"/>
    <cellStyle name="Normal 3 18 2 7 2" xfId="30448" xr:uid="{3F649C3E-F350-430A-B7DF-EC19F65D7A90}"/>
    <cellStyle name="Normal 3 18 2 8" xfId="16868" xr:uid="{D59C2587-4D17-45CE-9BAC-39ED178E3113}"/>
    <cellStyle name="Normal 3 18 2 8 2" xfId="37236" xr:uid="{F605097A-C7C1-43EE-A172-5C9E99A7B193}"/>
    <cellStyle name="Normal 3 18 2 9" xfId="23657" xr:uid="{F1957385-5F7F-42AB-B88D-6DFF557212E7}"/>
    <cellStyle name="Normal 3 18 2_Exec Drivers" xfId="8891" xr:uid="{D85C31A6-C1C3-45EB-A8BF-E13E7F886F46}"/>
    <cellStyle name="Normal 3 18 3" xfId="1250" xr:uid="{A05BD297-C7B8-40CE-84DC-C2DD8645AAF3}"/>
    <cellStyle name="Normal 3 18 3 2" xfId="1788" xr:uid="{76699CA2-1764-463F-8B8D-069FFC298533}"/>
    <cellStyle name="Normal 3 18 3 2 2" xfId="6691" xr:uid="{3D4FF2A9-6A7B-4797-AF29-C5BEF90441A8}"/>
    <cellStyle name="Normal 3 18 3 2 2 2" xfId="15333" xr:uid="{8107398E-2B4C-4744-B42F-A3FD7275BE8C}"/>
    <cellStyle name="Normal 3 18 3 2 2 2 2" xfId="35701" xr:uid="{1B1FBD54-2194-4BD3-9D3A-1F316BDC4B55}"/>
    <cellStyle name="Normal 3 18 3 2 2 3" xfId="22120" xr:uid="{B4F7C97F-F7AB-44DB-A60E-55D7F300B96B}"/>
    <cellStyle name="Normal 3 18 3 2 2 3 2" xfId="42488" xr:uid="{93B4E6F3-934D-4C74-B31E-75966759942C}"/>
    <cellStyle name="Normal 3 18 3 2 2 4" xfId="28909" xr:uid="{CA4D5235-9348-4A7C-A62C-A85ACC3E9155}"/>
    <cellStyle name="Normal 3 18 3 2 2 5" xfId="49277" xr:uid="{125C4D17-C79E-4B11-A60D-106DA294062C}"/>
    <cellStyle name="Normal 3 18 3 2 3" xfId="10696" xr:uid="{FB895B23-A10A-43F0-BC4A-8C73EE7F92D4}"/>
    <cellStyle name="Normal 3 18 3 2 3 2" xfId="31064" xr:uid="{06769441-3555-44C1-BD5A-4864F4D30B2C}"/>
    <cellStyle name="Normal 3 18 3 2 4" xfId="17483" xr:uid="{CF529A78-4C1B-44CC-9B13-64D78457487A}"/>
    <cellStyle name="Normal 3 18 3 2 4 2" xfId="37851" xr:uid="{27B557C1-F040-4681-BDFA-AB4BD2569097}"/>
    <cellStyle name="Normal 3 18 3 2 5" xfId="24272" xr:uid="{449B51F7-31B1-4195-86C2-CB9116D5A58E}"/>
    <cellStyle name="Normal 3 18 3 2 6" xfId="44640" xr:uid="{3990EFCD-87C6-4B15-83B8-C83D4311C7C4}"/>
    <cellStyle name="Normal 3 18 3 2_Exec Drivers" xfId="8401" xr:uid="{B9BB2C27-4278-46FA-8CC0-0ABFEF2272FD}"/>
    <cellStyle name="Normal 3 18 3 3" xfId="3807" xr:uid="{7AE41399-4820-4021-915E-D0E534A44D81}"/>
    <cellStyle name="Normal 3 18 3 3 2" xfId="12485" xr:uid="{0337F27B-B934-4AF1-83AB-E96A1FCF3E85}"/>
    <cellStyle name="Normal 3 18 3 3 2 2" xfId="32853" xr:uid="{29EE220C-B208-4EB2-A827-5425734D7A8A}"/>
    <cellStyle name="Normal 3 18 3 3 3" xfId="19272" xr:uid="{99E7459A-1A0B-49AE-B6C0-3F081852F97B}"/>
    <cellStyle name="Normal 3 18 3 3 3 2" xfId="39640" xr:uid="{19ADD116-4541-46E0-9A64-997AD6DDCFB4}"/>
    <cellStyle name="Normal 3 18 3 3 4" xfId="26061" xr:uid="{FB2781A2-3A94-422C-BCBD-817BB307A4E0}"/>
    <cellStyle name="Normal 3 18 3 3 5" xfId="46429" xr:uid="{D9B70F0F-002A-4B4F-916B-2C20B252F19A}"/>
    <cellStyle name="Normal 3 18 3 4" xfId="10170" xr:uid="{3617D266-26B4-4BAD-951D-69B8880780EC}"/>
    <cellStyle name="Normal 3 18 3 4 2" xfId="30538" xr:uid="{494583CE-CBE9-46C3-97E1-E354919708DF}"/>
    <cellStyle name="Normal 3 18 3 5" xfId="16957" xr:uid="{1F386A0C-98BD-455D-B0AC-F0DFEB5238B6}"/>
    <cellStyle name="Normal 3 18 3 5 2" xfId="37325" xr:uid="{C638D69E-41EA-43CB-987F-F30D9E36E7D9}"/>
    <cellStyle name="Normal 3 18 3 6" xfId="23746" xr:uid="{FF9171DE-59B6-418D-8164-477BD8B28A48}"/>
    <cellStyle name="Normal 3 18 3 7" xfId="44114" xr:uid="{EAA58C37-8CA0-426F-ACA6-59FA56B32F63}"/>
    <cellStyle name="Normal 3 18 3_Exec Drivers" xfId="9690" xr:uid="{4E6B95AD-B543-4776-8B6B-3153540D80D4}"/>
    <cellStyle name="Normal 3 18 4" xfId="1284" xr:uid="{E1A27671-B5CE-4794-8942-EAC56E38C8C3}"/>
    <cellStyle name="Normal 3 18 4 2" xfId="1821" xr:uid="{EE1A0890-960F-4159-AAE0-4EE8B78E0339}"/>
    <cellStyle name="Normal 3 18 4 2 2" xfId="7403" xr:uid="{4AC54951-E39D-4222-9CEE-57AA18B5A2D0}"/>
    <cellStyle name="Normal 3 18 4 2 2 2" xfId="16045" xr:uid="{4B817CE7-5D60-4C2B-B761-D66DD0018690}"/>
    <cellStyle name="Normal 3 18 4 2 2 2 2" xfId="36413" xr:uid="{BE06E2CA-E170-4136-BE8B-51D1CD458C8D}"/>
    <cellStyle name="Normal 3 18 4 2 2 3" xfId="22832" xr:uid="{FBFF6D3D-BBA4-4818-8F77-3C445D9C7F86}"/>
    <cellStyle name="Normal 3 18 4 2 2 3 2" xfId="43200" xr:uid="{15BFE7E3-9F06-4A1C-8CF8-7BE2BFB01D3C}"/>
    <cellStyle name="Normal 3 18 4 2 2 4" xfId="29621" xr:uid="{6C1BA884-89A5-4E2B-A944-41BEF1B773D7}"/>
    <cellStyle name="Normal 3 18 4 2 2 5" xfId="49989" xr:uid="{4BE2C15E-194D-4442-AC1A-2F50D492E62F}"/>
    <cellStyle name="Normal 3 18 4 2 3" xfId="10729" xr:uid="{DA246B1E-15F7-481F-BBAB-DC0998A5454C}"/>
    <cellStyle name="Normal 3 18 4 2 3 2" xfId="31097" xr:uid="{5A094A8B-60F6-4F7D-8121-0D768805778A}"/>
    <cellStyle name="Normal 3 18 4 2 4" xfId="17516" xr:uid="{624DDE01-4D88-44C3-A009-5809D39F8302}"/>
    <cellStyle name="Normal 3 18 4 2 4 2" xfId="37884" xr:uid="{CE47BC2B-16EA-49F3-9003-7DE796CE60AF}"/>
    <cellStyle name="Normal 3 18 4 2 5" xfId="24305" xr:uid="{90EF4A5C-74A4-49D6-ACBC-6DA44E674B86}"/>
    <cellStyle name="Normal 3 18 4 2 6" xfId="44673" xr:uid="{87FD8268-7420-4F32-9F0E-AFA5F8AB9B20}"/>
    <cellStyle name="Normal 3 18 4 2_Exec Drivers" xfId="9453" xr:uid="{6537B10A-13F4-4B4D-AAEA-5E3D8C9058F8}"/>
    <cellStyle name="Normal 3 18 4 3" xfId="4555" xr:uid="{A72524B1-98E0-40F7-8780-C0CCD12AA1D5}"/>
    <cellStyle name="Normal 3 18 4 3 2" xfId="13197" xr:uid="{DBCE837C-76C3-48E0-A1DD-34F0654E852E}"/>
    <cellStyle name="Normal 3 18 4 3 2 2" xfId="33565" xr:uid="{66377DF2-E0A8-4D10-A76C-FCFDB19EE878}"/>
    <cellStyle name="Normal 3 18 4 3 3" xfId="19984" xr:uid="{790204E6-46C1-4EF4-BBC3-91C9F9A2C837}"/>
    <cellStyle name="Normal 3 18 4 3 3 2" xfId="40352" xr:uid="{EEB3A568-CD59-475A-B4F3-46A0380FD3D3}"/>
    <cellStyle name="Normal 3 18 4 3 4" xfId="26773" xr:uid="{5D5FAF42-343C-40B2-A689-582B6607D37E}"/>
    <cellStyle name="Normal 3 18 4 3 5" xfId="47141" xr:uid="{60A7C41B-A342-4603-BDFA-91D7346432FE}"/>
    <cellStyle name="Normal 3 18 4 4" xfId="10203" xr:uid="{40CE420D-F0E5-4C97-B535-B4C8D8CA31CB}"/>
    <cellStyle name="Normal 3 18 4 4 2" xfId="30571" xr:uid="{A0F87A2F-211C-45CF-BE85-278A30D926D6}"/>
    <cellStyle name="Normal 3 18 4 5" xfId="16990" xr:uid="{1D0B34A0-3469-4D96-AA0D-603364D2F3DC}"/>
    <cellStyle name="Normal 3 18 4 5 2" xfId="37358" xr:uid="{605CBA78-1D6C-4121-99E8-01C1D18063AF}"/>
    <cellStyle name="Normal 3 18 4 6" xfId="23779" xr:uid="{D09736A8-058A-42C8-806E-67385AD2D603}"/>
    <cellStyle name="Normal 3 18 4 7" xfId="44147" xr:uid="{85E9EE35-F06D-47AC-8562-03C4FEF181E3}"/>
    <cellStyle name="Normal 3 18 4_Exec Drivers" xfId="8377" xr:uid="{D099AF12-E3FC-43C1-8C87-C2B7C2017877}"/>
    <cellStyle name="Normal 3 18 5" xfId="1349" xr:uid="{FD61B873-054F-4A59-9E01-7D8B6A521F73}"/>
    <cellStyle name="Normal 3 18 5 2" xfId="5979" xr:uid="{97D81A29-0CE8-4821-AAEE-BFAF32A0B38C}"/>
    <cellStyle name="Normal 3 18 5 2 2" xfId="14621" xr:uid="{0D307EF7-E9DE-4734-A2B3-36BEA1AE004B}"/>
    <cellStyle name="Normal 3 18 5 2 2 2" xfId="34989" xr:uid="{DF37507D-0AA7-4E5D-A3FE-5E1231A2513E}"/>
    <cellStyle name="Normal 3 18 5 2 3" xfId="21408" xr:uid="{20C61E5A-B60A-4038-B00C-D1DEC4420C1B}"/>
    <cellStyle name="Normal 3 18 5 2 3 2" xfId="41776" xr:uid="{81C6BAE3-37C7-4B5B-96FC-4765C74EF98B}"/>
    <cellStyle name="Normal 3 18 5 2 4" xfId="28197" xr:uid="{188FDA34-AFA3-4C0E-BC3F-073A223056B5}"/>
    <cellStyle name="Normal 3 18 5 2 5" xfId="48565" xr:uid="{96CCED42-6FF4-4927-B05E-439DFB96D7A1}"/>
    <cellStyle name="Normal 3 18 5 3" xfId="3059" xr:uid="{0BF191C1-6E72-452E-A876-C4B5B911F10F}"/>
    <cellStyle name="Normal 3 18 5 3 2" xfId="11773" xr:uid="{327EA125-6FA6-4F5F-BAB1-FC6732240866}"/>
    <cellStyle name="Normal 3 18 5 3 2 2" xfId="32141" xr:uid="{3AB29DED-2D60-47A8-9C19-E7F837499CF2}"/>
    <cellStyle name="Normal 3 18 5 3 3" xfId="18560" xr:uid="{C2838DFE-120C-4B22-9A93-F41D3231D4FA}"/>
    <cellStyle name="Normal 3 18 5 3 3 2" xfId="38928" xr:uid="{064A30CF-FD1B-4506-85BD-4F4E24051A8C}"/>
    <cellStyle name="Normal 3 18 5 3 4" xfId="25349" xr:uid="{BF26A7AD-C5DA-407A-9DC5-97CAA3145B8A}"/>
    <cellStyle name="Normal 3 18 5 3 5" xfId="45717" xr:uid="{B19C26CF-8F14-4F72-B1A3-3A363C8F5FE0}"/>
    <cellStyle name="Normal 3 18 5 4" xfId="10268" xr:uid="{B96DC959-F02A-4E71-B90B-B072AA5326FD}"/>
    <cellStyle name="Normal 3 18 5 4 2" xfId="30636" xr:uid="{D4C9B2F0-A87B-4CE4-A355-4BC82311DAB2}"/>
    <cellStyle name="Normal 3 18 5 5" xfId="17055" xr:uid="{E0FEBB80-2490-4F53-BCEA-AA75DCC6536D}"/>
    <cellStyle name="Normal 3 18 5 5 2" xfId="37423" xr:uid="{1B91978E-D5E2-40E3-9834-588187131F0E}"/>
    <cellStyle name="Normal 3 18 5 6" xfId="23844" xr:uid="{5DB2D460-56D4-43B7-8874-B0D8D0C73670}"/>
    <cellStyle name="Normal 3 18 5 7" xfId="44212" xr:uid="{355670C4-CE11-4AE4-8232-6976EE8D9247}"/>
    <cellStyle name="Normal 3 18 5_Exec Drivers" xfId="8496" xr:uid="{899E461D-71FD-4A6D-A167-D5E774173788}"/>
    <cellStyle name="Normal 3 18 6" xfId="5267" xr:uid="{E6A3A153-A03E-4B11-B236-BDD8C355F26A}"/>
    <cellStyle name="Normal 3 18 6 2" xfId="13909" xr:uid="{4AAD81AF-7544-4539-A7B8-AD6F8A8E8D5E}"/>
    <cellStyle name="Normal 3 18 6 2 2" xfId="34277" xr:uid="{29566708-9F26-477B-B851-8CCEDE8431DF}"/>
    <cellStyle name="Normal 3 18 6 3" xfId="20696" xr:uid="{399520F9-452C-4D1A-A22B-362024243D36}"/>
    <cellStyle name="Normal 3 18 6 3 2" xfId="41064" xr:uid="{06BD8AC3-AB7C-4020-B906-1245B16D189F}"/>
    <cellStyle name="Normal 3 18 6 4" xfId="27485" xr:uid="{16138E46-CF60-4761-96F1-6E91DAC97EC6}"/>
    <cellStyle name="Normal 3 18 6 5" xfId="47853" xr:uid="{50495F04-58F1-4CE4-A902-48549FED723D}"/>
    <cellStyle name="Normal 3 18 7" xfId="2210" xr:uid="{6DD375A7-CF55-460B-A60D-8D85EF717219}"/>
    <cellStyle name="Normal 3 18 7 2" xfId="11061" xr:uid="{2C3C259C-1C92-45B9-B1A0-07FD9BE8C680}"/>
    <cellStyle name="Normal 3 18 7 2 2" xfId="31429" xr:uid="{45A53EE2-1ED6-4660-AC27-A16258BD0152}"/>
    <cellStyle name="Normal 3 18 7 3" xfId="17848" xr:uid="{4BCF26DD-5FC8-4CB3-A8E0-3F0873F6F874}"/>
    <cellStyle name="Normal 3 18 7 3 2" xfId="38216" xr:uid="{E57F554F-DD17-40E0-B026-0842B5C792EF}"/>
    <cellStyle name="Normal 3 18 7 4" xfId="24637" xr:uid="{FB5ECCC1-9D99-4629-BE77-83ED1608EED0}"/>
    <cellStyle name="Normal 3 18 7 5" xfId="45005" xr:uid="{21F9D80C-41C9-4947-8843-BC94A3ACC7C9}"/>
    <cellStyle name="Normal 3 18 8" xfId="10042" xr:uid="{1A947AFF-F02E-483A-AF1B-8B1BD2C40086}"/>
    <cellStyle name="Normal 3 18 8 2" xfId="30410" xr:uid="{02DEED18-A3B6-4190-BC4B-6B2FB00BE6C1}"/>
    <cellStyle name="Normal 3 18 9" xfId="16830" xr:uid="{90ABF25C-8F14-486D-BAFE-AA58CDEA6CEF}"/>
    <cellStyle name="Normal 3 18 9 2" xfId="37198" xr:uid="{D35AE70C-0D79-4836-90CA-429EDA1AB164}"/>
    <cellStyle name="Normal 3 18_Exec Drivers" xfId="2279" xr:uid="{3335D40C-F2D1-4FFF-BA03-497DF6BF1845}"/>
    <cellStyle name="Normal 3 19" xfId="653" xr:uid="{6FF2D63D-D8B2-4FB8-87E3-8E72C2ADA568}"/>
    <cellStyle name="Normal 3 19 10" xfId="23639" xr:uid="{28AC1241-893C-4101-B8C9-561B6C481FD7}"/>
    <cellStyle name="Normal 3 19 11" xfId="44007" xr:uid="{13A1712A-9970-4672-8CDE-06C88C8A959B}"/>
    <cellStyle name="Normal 3 19 2" xfId="692" xr:uid="{5DA3BBAA-C024-48E8-883B-1F3A5512DBC3}"/>
    <cellStyle name="Normal 3 19 2 10" xfId="44026" xr:uid="{49899CF1-1D14-4539-80D1-4B4BA35D9E2E}"/>
    <cellStyle name="Normal 3 19 2 2" xfId="1713" xr:uid="{3B23B142-63ED-4DC8-A32B-9CF93E0F749E}"/>
    <cellStyle name="Normal 3 19 2 2 2" xfId="7111" xr:uid="{C8203D44-DC74-4CDA-B025-3DB306FB05C7}"/>
    <cellStyle name="Normal 3 19 2 2 2 2" xfId="15753" xr:uid="{D39731A3-9D74-4431-A4BF-4101DDC4648F}"/>
    <cellStyle name="Normal 3 19 2 2 2 2 2" xfId="36121" xr:uid="{2A2A94F2-C45B-4462-8D9A-3C3598220F8A}"/>
    <cellStyle name="Normal 3 19 2 2 2 3" xfId="22540" xr:uid="{EE3F0375-40D0-49DF-8047-2F0522E8A4D0}"/>
    <cellStyle name="Normal 3 19 2 2 2 3 2" xfId="42908" xr:uid="{08624FE7-A0A1-4FF5-87B9-BC5207E0BC87}"/>
    <cellStyle name="Normal 3 19 2 2 2 4" xfId="29329" xr:uid="{4061D115-A341-40CB-BD31-AA3AA36EAC6A}"/>
    <cellStyle name="Normal 3 19 2 2 2 5" xfId="49697" xr:uid="{E83490BC-0EFA-440D-AC33-647F0485AA07}"/>
    <cellStyle name="Normal 3 19 2 2 3" xfId="4263" xr:uid="{192C1E52-5130-4196-817D-0774561DBF51}"/>
    <cellStyle name="Normal 3 19 2 2 3 2" xfId="12905" xr:uid="{7F23DA6E-77D3-4614-B907-9FA7DCB30CE6}"/>
    <cellStyle name="Normal 3 19 2 2 3 2 2" xfId="33273" xr:uid="{7EFA9B76-137C-49B9-84A1-3F88D2EAE91B}"/>
    <cellStyle name="Normal 3 19 2 2 3 3" xfId="19692" xr:uid="{A3727821-DA0E-47DD-B58D-6EA4627DB5E0}"/>
    <cellStyle name="Normal 3 19 2 2 3 3 2" xfId="40060" xr:uid="{01040ED9-ECB7-40CE-96EE-257FA78A6A9C}"/>
    <cellStyle name="Normal 3 19 2 2 3 4" xfId="26481" xr:uid="{AF4FA56C-F923-4202-8EC0-E10D9C927845}"/>
    <cellStyle name="Normal 3 19 2 2 3 5" xfId="46849" xr:uid="{32D14E51-D0B6-473C-A079-6C97E9CDEF3E}"/>
    <cellStyle name="Normal 3 19 2 2 4" xfId="10623" xr:uid="{129A5298-3C69-4272-85E5-1519289955A3}"/>
    <cellStyle name="Normal 3 19 2 2 4 2" xfId="30991" xr:uid="{5FBFE55C-0EC3-4709-BD8D-E6925739A49F}"/>
    <cellStyle name="Normal 3 19 2 2 5" xfId="17410" xr:uid="{BA901B5B-1A61-4A97-BE69-30DEA65EAD18}"/>
    <cellStyle name="Normal 3 19 2 2 5 2" xfId="37778" xr:uid="{C9D331EC-C541-4AD9-A5C7-122B8C5C5BCF}"/>
    <cellStyle name="Normal 3 19 2 2 6" xfId="24199" xr:uid="{1787226E-9AFF-4065-AA70-315BE099DF6A}"/>
    <cellStyle name="Normal 3 19 2 2 7" xfId="44567" xr:uid="{2F4E5722-D98A-4FD3-9D0A-10489A442DFD}"/>
    <cellStyle name="Normal 3 19 2 2_Exec Drivers" xfId="9260" xr:uid="{2AB3B6C0-19AA-486F-8C49-20306B6C84F8}"/>
    <cellStyle name="Normal 3 19 2 3" xfId="4975" xr:uid="{A23C512F-ABF4-4E51-B9E2-A14FA606C118}"/>
    <cellStyle name="Normal 3 19 2 3 2" xfId="7823" xr:uid="{C1474790-436B-4DA7-A1A9-8B4A4DFF9B36}"/>
    <cellStyle name="Normal 3 19 2 3 2 2" xfId="16465" xr:uid="{781C2429-793F-4073-8963-52A28BCCDB6D}"/>
    <cellStyle name="Normal 3 19 2 3 2 2 2" xfId="36833" xr:uid="{34C1B0E0-346B-4B10-BBE1-132671165E7D}"/>
    <cellStyle name="Normal 3 19 2 3 2 3" xfId="23252" xr:uid="{A68E7C18-1136-4E2E-B87D-7F74597B89EA}"/>
    <cellStyle name="Normal 3 19 2 3 2 3 2" xfId="43620" xr:uid="{D698D262-5F80-4582-BF4D-E8604DF5E68A}"/>
    <cellStyle name="Normal 3 19 2 3 2 4" xfId="30041" xr:uid="{B3A2A1BE-9D21-45EE-8AD9-70F2BAC9D4B1}"/>
    <cellStyle name="Normal 3 19 2 3 2 5" xfId="50409" xr:uid="{34F3D37E-34B4-43EB-9639-2B8FA99ADAE1}"/>
    <cellStyle name="Normal 3 19 2 3 3" xfId="13617" xr:uid="{7F389C04-02D0-4E0F-8921-867A28CD84E5}"/>
    <cellStyle name="Normal 3 19 2 3 3 2" xfId="33985" xr:uid="{7E44DC63-D00D-4A53-B7F2-32CF0D9E013F}"/>
    <cellStyle name="Normal 3 19 2 3 4" xfId="20404" xr:uid="{2AE2AC54-3A27-4D54-8B54-9CA5BCA5F1F6}"/>
    <cellStyle name="Normal 3 19 2 3 4 2" xfId="40772" xr:uid="{8DAED910-DC5E-4AEB-AACA-8E399121EFF4}"/>
    <cellStyle name="Normal 3 19 2 3 5" xfId="27193" xr:uid="{26E24D59-5F49-4B17-84B6-BFBE955448ED}"/>
    <cellStyle name="Normal 3 19 2 3 6" xfId="47561" xr:uid="{F64E40D0-9511-4A71-8EB1-7CB50555291F}"/>
    <cellStyle name="Normal 3 19 2 3_Exec Drivers" xfId="8265" xr:uid="{2092DD1D-85B9-4D60-BF19-E7F9E1C94399}"/>
    <cellStyle name="Normal 3 19 2 4" xfId="3515" xr:uid="{CE428D86-20C5-4D06-B66E-E7A078E00F41}"/>
    <cellStyle name="Normal 3 19 2 4 2" xfId="6399" xr:uid="{F63AFBB4-A999-472B-9A8A-EC30C4C5F6C8}"/>
    <cellStyle name="Normal 3 19 2 4 2 2" xfId="15041" xr:uid="{4E1F82B3-8211-4B7B-BBD8-593A2345A109}"/>
    <cellStyle name="Normal 3 19 2 4 2 2 2" xfId="35409" xr:uid="{9CA84048-E67F-4CB8-BADB-BFF53CF5DCC3}"/>
    <cellStyle name="Normal 3 19 2 4 2 3" xfId="21828" xr:uid="{8F9DFCA1-85EE-4038-8DBF-D9CD775DAEE5}"/>
    <cellStyle name="Normal 3 19 2 4 2 3 2" xfId="42196" xr:uid="{EF8AA8B9-C305-40A8-B516-7127D22D9F34}"/>
    <cellStyle name="Normal 3 19 2 4 2 4" xfId="28617" xr:uid="{3B2AD1DE-2C30-4774-AF4D-4378AE83CDDB}"/>
    <cellStyle name="Normal 3 19 2 4 2 5" xfId="48985" xr:uid="{23E76BBB-E6E3-45D7-86EB-83C7BC7E938F}"/>
    <cellStyle name="Normal 3 19 2 4 3" xfId="12193" xr:uid="{62B8B35F-8451-4E18-9675-421DF25CD7EC}"/>
    <cellStyle name="Normal 3 19 2 4 3 2" xfId="32561" xr:uid="{527FB8DA-559D-4D19-965B-CAF05129CB7B}"/>
    <cellStyle name="Normal 3 19 2 4 4" xfId="18980" xr:uid="{35A6E282-6D50-4F8C-8FB3-B040D0BC1059}"/>
    <cellStyle name="Normal 3 19 2 4 4 2" xfId="39348" xr:uid="{B1FBD13D-5C21-4BD0-BDEA-C2206F441267}"/>
    <cellStyle name="Normal 3 19 2 4 5" xfId="25769" xr:uid="{48E1FE4D-9D7F-4B92-8A6C-3187FE9133C9}"/>
    <cellStyle name="Normal 3 19 2 4 6" xfId="46137" xr:uid="{C054C98B-9006-431D-A55E-DD1976B51AAE}"/>
    <cellStyle name="Normal 3 19 2 5" xfId="5687" xr:uid="{995CB925-036A-4E07-A3B8-30CB00DC0267}"/>
    <cellStyle name="Normal 3 19 2 5 2" xfId="14329" xr:uid="{23BD6230-526A-45B3-9BF0-F102EC418527}"/>
    <cellStyle name="Normal 3 19 2 5 2 2" xfId="34697" xr:uid="{842A5338-9163-4F8D-90EF-097B48E916E5}"/>
    <cellStyle name="Normal 3 19 2 5 3" xfId="21116" xr:uid="{A19E4FD6-E4E1-40E5-A1B8-4E800D61918E}"/>
    <cellStyle name="Normal 3 19 2 5 3 2" xfId="41484" xr:uid="{988DDC74-6382-41D3-80AF-C1314C16A1D2}"/>
    <cellStyle name="Normal 3 19 2 5 4" xfId="27905" xr:uid="{C15848CC-6595-4E2E-8D49-30B02A1D9194}"/>
    <cellStyle name="Normal 3 19 2 5 5" xfId="48273" xr:uid="{CF2F2CBA-A681-412B-8FF6-9F99C4DA40E4}"/>
    <cellStyle name="Normal 3 19 2 6" xfId="2766" xr:uid="{3D87D213-2040-4FF9-B506-22082A329635}"/>
    <cellStyle name="Normal 3 19 2 6 2" xfId="11481" xr:uid="{30A7AF4D-D58C-4228-BD6C-83F0BF0800E1}"/>
    <cellStyle name="Normal 3 19 2 6 2 2" xfId="31849" xr:uid="{73F50133-6560-4989-98AA-96E7F1F7172A}"/>
    <cellStyle name="Normal 3 19 2 6 3" xfId="18268" xr:uid="{045085DC-D7F2-445D-AB13-72E3D39A98D0}"/>
    <cellStyle name="Normal 3 19 2 6 3 2" xfId="38636" xr:uid="{A2BE073D-ADD0-4A3D-9E3E-1549EC8E437F}"/>
    <cellStyle name="Normal 3 19 2 6 4" xfId="25057" xr:uid="{08778508-031C-4E97-8DCE-0B16EC68D34E}"/>
    <cellStyle name="Normal 3 19 2 6 5" xfId="45425" xr:uid="{496C46F6-8519-4727-B759-3D9AF3D06C2A}"/>
    <cellStyle name="Normal 3 19 2 7" xfId="10081" xr:uid="{6C7C4F77-2299-4AB3-A14A-9F6151B85287}"/>
    <cellStyle name="Normal 3 19 2 7 2" xfId="30449" xr:uid="{BB1C139B-AA93-482D-B98C-3339C9233EF2}"/>
    <cellStyle name="Normal 3 19 2 8" xfId="16869" xr:uid="{093354F2-5C2A-417B-BBEC-D9E26FD247B3}"/>
    <cellStyle name="Normal 3 19 2 8 2" xfId="37237" xr:uid="{8EF4A58C-BD83-4F29-9C3A-229148C36720}"/>
    <cellStyle name="Normal 3 19 2 9" xfId="23658" xr:uid="{56873DC7-DB44-4F7E-85C5-48209504E5E7}"/>
    <cellStyle name="Normal 3 19 2_Exec Drivers" xfId="9129" xr:uid="{325E8D40-C1FD-4F99-9FB5-4BDA81B4672F}"/>
    <cellStyle name="Normal 3 19 3" xfId="1249" xr:uid="{1AB5D6CA-5D45-46DB-BBAA-D9DFE3407F29}"/>
    <cellStyle name="Normal 3 19 3 2" xfId="1787" xr:uid="{F17DE457-1771-4A15-9F6A-EE42EEA04FA9}"/>
    <cellStyle name="Normal 3 19 3 2 2" xfId="6692" xr:uid="{D111AE6E-9E1E-40C3-99B2-8F7EB34C845F}"/>
    <cellStyle name="Normal 3 19 3 2 2 2" xfId="15334" xr:uid="{3B6A9F57-1011-4023-9B20-39FDAA5E934C}"/>
    <cellStyle name="Normal 3 19 3 2 2 2 2" xfId="35702" xr:uid="{E513CA71-5173-4CEE-B7E3-0E4A475F395C}"/>
    <cellStyle name="Normal 3 19 3 2 2 3" xfId="22121" xr:uid="{8CA97A6A-5094-43E4-8B28-E57201876FFD}"/>
    <cellStyle name="Normal 3 19 3 2 2 3 2" xfId="42489" xr:uid="{FC2B44E3-EF76-4BAE-99F9-417E48C07591}"/>
    <cellStyle name="Normal 3 19 3 2 2 4" xfId="28910" xr:uid="{90F95D30-55E7-43EC-A7B4-41DE59EF9704}"/>
    <cellStyle name="Normal 3 19 3 2 2 5" xfId="49278" xr:uid="{EE3BDE90-97BC-4F5F-887F-E26F90819740}"/>
    <cellStyle name="Normal 3 19 3 2 3" xfId="10695" xr:uid="{DB84E4E4-5F73-4DDA-8E64-0D4D4FE08FAF}"/>
    <cellStyle name="Normal 3 19 3 2 3 2" xfId="31063" xr:uid="{8C385E6A-0139-4E7A-9099-D8EC09FF9BA3}"/>
    <cellStyle name="Normal 3 19 3 2 4" xfId="17482" xr:uid="{025DE65F-669C-49D0-9148-58813E319EE4}"/>
    <cellStyle name="Normal 3 19 3 2 4 2" xfId="37850" xr:uid="{3E908C52-A9C4-4476-9C65-D2CEA9D25F88}"/>
    <cellStyle name="Normal 3 19 3 2 5" xfId="24271" xr:uid="{A7F1264C-AF23-496E-8E81-ACC34E2958A8}"/>
    <cellStyle name="Normal 3 19 3 2 6" xfId="44639" xr:uid="{BE82896C-F01D-4737-BBBC-AF80A5B64A51}"/>
    <cellStyle name="Normal 3 19 3 2_Exec Drivers" xfId="8247" xr:uid="{2A26A652-7E22-4675-8FF3-60A39CAFCAF0}"/>
    <cellStyle name="Normal 3 19 3 3" xfId="3808" xr:uid="{E6436F26-76EC-4E98-84BD-AB79E5B4A30A}"/>
    <cellStyle name="Normal 3 19 3 3 2" xfId="12486" xr:uid="{BB64AA93-B8F0-4200-BEA6-F578FB9DF589}"/>
    <cellStyle name="Normal 3 19 3 3 2 2" xfId="32854" xr:uid="{62524D5F-D869-4EFF-88FF-F3224C6C6665}"/>
    <cellStyle name="Normal 3 19 3 3 3" xfId="19273" xr:uid="{CF50EA5B-159C-4F45-B044-5085E12968CD}"/>
    <cellStyle name="Normal 3 19 3 3 3 2" xfId="39641" xr:uid="{12469ECD-A00D-48E7-B9A1-4EFCAFF58069}"/>
    <cellStyle name="Normal 3 19 3 3 4" xfId="26062" xr:uid="{BF076976-8452-44A1-A1A8-1F2A140E41AC}"/>
    <cellStyle name="Normal 3 19 3 3 5" xfId="46430" xr:uid="{EEDF8346-B4F6-4BF8-896A-A74934FEF0DB}"/>
    <cellStyle name="Normal 3 19 3 4" xfId="10169" xr:uid="{68A63272-7E9A-4B1C-B89A-1A1FD42904B4}"/>
    <cellStyle name="Normal 3 19 3 4 2" xfId="30537" xr:uid="{2CFE0C77-C47B-4B90-B60E-45B74E28DE4C}"/>
    <cellStyle name="Normal 3 19 3 5" xfId="16956" xr:uid="{E18E03F7-E288-4CB4-9E5F-3F1A2E6C83A9}"/>
    <cellStyle name="Normal 3 19 3 5 2" xfId="37324" xr:uid="{28E81BE0-0147-4870-882C-870A2ABF7561}"/>
    <cellStyle name="Normal 3 19 3 6" xfId="23745" xr:uid="{8A0F0256-BC26-4A6D-80BA-2D996617595E}"/>
    <cellStyle name="Normal 3 19 3 7" xfId="44113" xr:uid="{C093E530-30D0-4B46-B204-7E7ACB18AC05}"/>
    <cellStyle name="Normal 3 19 3_Exec Drivers" xfId="8902" xr:uid="{BBA1C0E7-F3EB-49E4-9C7E-3856479F704B}"/>
    <cellStyle name="Normal 3 19 4" xfId="1285" xr:uid="{E80F9937-5D25-4390-8D2D-A920CF3916E0}"/>
    <cellStyle name="Normal 3 19 4 2" xfId="1822" xr:uid="{96DE36CD-1582-4896-8CDC-FCBD1C5DE89D}"/>
    <cellStyle name="Normal 3 19 4 2 2" xfId="7404" xr:uid="{F5B9E72F-266D-43F9-98E0-6B11FE3333CC}"/>
    <cellStyle name="Normal 3 19 4 2 2 2" xfId="16046" xr:uid="{1B081874-2EDC-418E-AB52-E2F3F1D462EA}"/>
    <cellStyle name="Normal 3 19 4 2 2 2 2" xfId="36414" xr:uid="{A6C354D9-0D75-426C-86E5-0DEF3031C090}"/>
    <cellStyle name="Normal 3 19 4 2 2 3" xfId="22833" xr:uid="{201E6234-3F74-4C34-A898-815DAC7BE3FC}"/>
    <cellStyle name="Normal 3 19 4 2 2 3 2" xfId="43201" xr:uid="{407B5C68-A962-43A4-A100-6A4A01D246E5}"/>
    <cellStyle name="Normal 3 19 4 2 2 4" xfId="29622" xr:uid="{37F1FC5C-E5E2-4EE5-A7B8-4571077F8E1E}"/>
    <cellStyle name="Normal 3 19 4 2 2 5" xfId="49990" xr:uid="{779A70FC-A7F8-45D4-AECC-40F14F9A158C}"/>
    <cellStyle name="Normal 3 19 4 2 3" xfId="10730" xr:uid="{83E5A994-EC0A-4EA6-85B4-72750E67E7E2}"/>
    <cellStyle name="Normal 3 19 4 2 3 2" xfId="31098" xr:uid="{5D697EB6-C993-4E44-AEC3-77AC5DD65474}"/>
    <cellStyle name="Normal 3 19 4 2 4" xfId="17517" xr:uid="{3CB1DD9B-CE72-448E-A26B-FD2ECBDB7EA3}"/>
    <cellStyle name="Normal 3 19 4 2 4 2" xfId="37885" xr:uid="{FDEAEA4B-3641-40C8-91A4-54710F326416}"/>
    <cellStyle name="Normal 3 19 4 2 5" xfId="24306" xr:uid="{9A03E3F7-1745-4F06-BEC3-4531768A04BF}"/>
    <cellStyle name="Normal 3 19 4 2 6" xfId="44674" xr:uid="{C5C01CA7-4255-4D71-BA3F-5B3C744A0A55}"/>
    <cellStyle name="Normal 3 19 4 2_Exec Drivers" xfId="8245" xr:uid="{51E53F66-73B2-478F-AAB6-3BFFB947FB87}"/>
    <cellStyle name="Normal 3 19 4 3" xfId="4556" xr:uid="{A29C56FF-0E59-4E4E-B887-B615F4592EB5}"/>
    <cellStyle name="Normal 3 19 4 3 2" xfId="13198" xr:uid="{4FF9C1DC-48F4-4485-8D2B-9A691E41F940}"/>
    <cellStyle name="Normal 3 19 4 3 2 2" xfId="33566" xr:uid="{E5C7820D-C1B9-4E66-94D8-A5DE948AA731}"/>
    <cellStyle name="Normal 3 19 4 3 3" xfId="19985" xr:uid="{BAE313DC-5EB8-4D23-91FB-55FA4D84B1A7}"/>
    <cellStyle name="Normal 3 19 4 3 3 2" xfId="40353" xr:uid="{C05C31EA-A1D2-46B1-8F18-B57D2B6EC8B1}"/>
    <cellStyle name="Normal 3 19 4 3 4" xfId="26774" xr:uid="{6CDD842D-32B7-4AE4-ADF8-EDEB59007739}"/>
    <cellStyle name="Normal 3 19 4 3 5" xfId="47142" xr:uid="{0B4FAF58-C8E0-4376-B198-3417CC58AE2C}"/>
    <cellStyle name="Normal 3 19 4 4" xfId="10204" xr:uid="{55ECDB82-1AF9-4233-9058-5041814953DA}"/>
    <cellStyle name="Normal 3 19 4 4 2" xfId="30572" xr:uid="{4B84F2DC-B096-4C71-9A46-6D37EEB61D01}"/>
    <cellStyle name="Normal 3 19 4 5" xfId="16991" xr:uid="{7743EFBF-B1BA-4AC4-AF6B-F37DB80AC473}"/>
    <cellStyle name="Normal 3 19 4 5 2" xfId="37359" xr:uid="{A57CBE7D-DBF2-4B5D-96F6-D5CE13E82234}"/>
    <cellStyle name="Normal 3 19 4 6" xfId="23780" xr:uid="{9973D23F-6DE7-480E-9474-156F23D73ECF}"/>
    <cellStyle name="Normal 3 19 4 7" xfId="44148" xr:uid="{24DD415A-5201-41DC-92CD-456B10C88AB4}"/>
    <cellStyle name="Normal 3 19 4_Exec Drivers" xfId="9235" xr:uid="{EF65B1A5-5F80-401C-B6D1-E26B18521383}"/>
    <cellStyle name="Normal 3 19 5" xfId="1350" xr:uid="{5F297F3E-35E9-4D7F-A21C-A6728CA5A606}"/>
    <cellStyle name="Normal 3 19 5 2" xfId="5980" xr:uid="{1470AFA4-2E1B-4CDC-89D9-71FE57CDA82C}"/>
    <cellStyle name="Normal 3 19 5 2 2" xfId="14622" xr:uid="{74FF00EB-DD0F-4367-A280-FF46DB768D4A}"/>
    <cellStyle name="Normal 3 19 5 2 2 2" xfId="34990" xr:uid="{A721F662-9C1C-47E9-9DC2-F267B64B61EE}"/>
    <cellStyle name="Normal 3 19 5 2 3" xfId="21409" xr:uid="{202B9A0A-7FA5-48F4-9D3E-24583B8C22D6}"/>
    <cellStyle name="Normal 3 19 5 2 3 2" xfId="41777" xr:uid="{FF8EC0EB-90F6-4F5C-B7C9-1ACF1773BE55}"/>
    <cellStyle name="Normal 3 19 5 2 4" xfId="28198" xr:uid="{1CE5B6CB-DA3F-4BA3-A6B5-8C39BDE83A16}"/>
    <cellStyle name="Normal 3 19 5 2 5" xfId="48566" xr:uid="{68F5D0BB-01A6-4821-A5EE-471EB53EABF4}"/>
    <cellStyle name="Normal 3 19 5 3" xfId="3060" xr:uid="{54639506-F60F-45B3-B7DC-8A3EA2C8A56F}"/>
    <cellStyle name="Normal 3 19 5 3 2" xfId="11774" xr:uid="{2A39109B-5224-43A3-A0E9-26458993DEB5}"/>
    <cellStyle name="Normal 3 19 5 3 2 2" xfId="32142" xr:uid="{5113F6B7-BFD2-4218-8605-0AF3D43FAFE8}"/>
    <cellStyle name="Normal 3 19 5 3 3" xfId="18561" xr:uid="{22B49F5F-3B9B-48F2-B3B8-B0515F31DB4A}"/>
    <cellStyle name="Normal 3 19 5 3 3 2" xfId="38929" xr:uid="{7F5D2A48-CFF0-48D7-931A-50ADC46C0A08}"/>
    <cellStyle name="Normal 3 19 5 3 4" xfId="25350" xr:uid="{E3B9B96B-86D4-4062-8E93-43C87F34B120}"/>
    <cellStyle name="Normal 3 19 5 3 5" xfId="45718" xr:uid="{F4F919FF-8C32-4BF2-9825-C6C9837FE0B3}"/>
    <cellStyle name="Normal 3 19 5 4" xfId="10269" xr:uid="{7E4E4D90-96E6-4E3C-9535-A94BF4BF43DA}"/>
    <cellStyle name="Normal 3 19 5 4 2" xfId="30637" xr:uid="{B73CA46A-B996-4491-A5EA-C678CEE87983}"/>
    <cellStyle name="Normal 3 19 5 5" xfId="17056" xr:uid="{60B22803-BE66-41CE-9CCC-2D71D1022CE9}"/>
    <cellStyle name="Normal 3 19 5 5 2" xfId="37424" xr:uid="{D2509750-86B0-49A4-9B5D-B216DB4A1D63}"/>
    <cellStyle name="Normal 3 19 5 6" xfId="23845" xr:uid="{F37A3298-82B8-4BD1-B494-A045A4C47D8C}"/>
    <cellStyle name="Normal 3 19 5 7" xfId="44213" xr:uid="{14F5C085-EF53-4F60-AF82-346AF109A324}"/>
    <cellStyle name="Normal 3 19 5_Exec Drivers" xfId="9275" xr:uid="{66524F63-C814-48CB-8022-B2D91B879647}"/>
    <cellStyle name="Normal 3 19 6" xfId="5268" xr:uid="{FAF32414-C373-4E3E-B6DF-1F2D18C61059}"/>
    <cellStyle name="Normal 3 19 6 2" xfId="13910" xr:uid="{99030111-AC12-489E-AC3E-91BCF935167D}"/>
    <cellStyle name="Normal 3 19 6 2 2" xfId="34278" xr:uid="{F79E46D5-8848-46E1-95C0-DCC90605FFF1}"/>
    <cellStyle name="Normal 3 19 6 3" xfId="20697" xr:uid="{D3FF05DE-5A45-4462-9444-C217F16DE717}"/>
    <cellStyle name="Normal 3 19 6 3 2" xfId="41065" xr:uid="{B8FE4FE3-86BD-4D5E-A511-14917EE56B76}"/>
    <cellStyle name="Normal 3 19 6 4" xfId="27486" xr:uid="{7A49EE09-1455-4329-8CB5-AE476F94C84D}"/>
    <cellStyle name="Normal 3 19 6 5" xfId="47854" xr:uid="{055F472C-0A4D-4C2F-9E58-F13889A9433A}"/>
    <cellStyle name="Normal 3 19 7" xfId="2211" xr:uid="{CCB43310-251E-4808-8396-66F2CDD4B9AF}"/>
    <cellStyle name="Normal 3 19 7 2" xfId="11062" xr:uid="{2AB92A3E-1EF6-4008-B5E5-A6F6D04279D0}"/>
    <cellStyle name="Normal 3 19 7 2 2" xfId="31430" xr:uid="{F2D4ADE3-C0E3-4B74-A4B5-777AF7FF88B3}"/>
    <cellStyle name="Normal 3 19 7 3" xfId="17849" xr:uid="{6283A987-02C4-41AF-AF76-2D5809BDB352}"/>
    <cellStyle name="Normal 3 19 7 3 2" xfId="38217" xr:uid="{C77EB99D-7AE2-4403-99A2-7F3163D912DF}"/>
    <cellStyle name="Normal 3 19 7 4" xfId="24638" xr:uid="{1D3194AF-7048-46C1-BD13-2FE2C2100A26}"/>
    <cellStyle name="Normal 3 19 7 5" xfId="45006" xr:uid="{8AC67148-D4C5-4E91-A1C8-E7D726F95289}"/>
    <cellStyle name="Normal 3 19 8" xfId="10062" xr:uid="{9C640813-E540-4D96-8C63-97F1FF504869}"/>
    <cellStyle name="Normal 3 19 8 2" xfId="30430" xr:uid="{CA954193-2FC0-4F16-9103-647E27B9DC1B}"/>
    <cellStyle name="Normal 3 19 9" xfId="16850" xr:uid="{D5BE8F10-9972-4E27-8D29-D8CE7FCEB5EE}"/>
    <cellStyle name="Normal 3 19 9 2" xfId="37218" xr:uid="{00BA31EA-8F71-4949-871D-2176141F3805}"/>
    <cellStyle name="Normal 3 19_Exec Drivers" xfId="8810" xr:uid="{297CDA3A-A3BB-4133-857F-2076FDD4707B}"/>
    <cellStyle name="Normal 3 2" xfId="585" xr:uid="{B969CD53-34F9-4D65-92C4-AAF2C51F2166}"/>
    <cellStyle name="Normal 3 2 10" xfId="23611" xr:uid="{E3037C0F-BBD9-43E8-95A8-6D6067478904}"/>
    <cellStyle name="Normal 3 2 11" xfId="43979" xr:uid="{603E4838-25DA-40E9-AE06-0F22512DF443}"/>
    <cellStyle name="Normal 3 2 12" xfId="50478" xr:uid="{9FA125BE-96C3-46A0-AD34-ACFB8D2C6476}"/>
    <cellStyle name="Normal 3 2 2" xfId="693" xr:uid="{9E12517F-180E-4960-A6C3-6EAD5FFC9113}"/>
    <cellStyle name="Normal 3 2 2 10" xfId="44027" xr:uid="{762E5ECE-E708-463C-A89D-0295225844C5}"/>
    <cellStyle name="Normal 3 2 2 2" xfId="1081" xr:uid="{C29F2397-2254-4B7D-94BD-5D141F5776FC}"/>
    <cellStyle name="Normal 3 2 2 2 2" xfId="1756" xr:uid="{BC94FFBA-0686-4FB4-8ECD-9591AB2D484A}"/>
    <cellStyle name="Normal 3 2 2 2 2 2" xfId="6767" xr:uid="{9D5DD162-1006-424F-8C47-259A6455933A}"/>
    <cellStyle name="Normal 3 2 2 2 2 2 2" xfId="15409" xr:uid="{0BFF7B92-A38D-4334-A669-D3C21E18FA5D}"/>
    <cellStyle name="Normal 3 2 2 2 2 2 2 2" xfId="35777" xr:uid="{63F9B0EA-1CF7-496B-8239-7C14338B962F}"/>
    <cellStyle name="Normal 3 2 2 2 2 2 3" xfId="22196" xr:uid="{B18B4057-8C7C-4130-93D7-BE1B706D8EEA}"/>
    <cellStyle name="Normal 3 2 2 2 2 2 3 2" xfId="42564" xr:uid="{F57D3E31-DE57-4D6A-8783-A015C5C7C911}"/>
    <cellStyle name="Normal 3 2 2 2 2 2 4" xfId="28985" xr:uid="{6F4457AD-2D70-40BB-AD41-DB4AB708718B}"/>
    <cellStyle name="Normal 3 2 2 2 2 2 5" xfId="49353" xr:uid="{C3652C05-3B17-4BA0-9A88-760CA5CB5A45}"/>
    <cellStyle name="Normal 3 2 2 2 2 3" xfId="10664" xr:uid="{868830D4-7772-4460-9C74-B2EECF8D9E8A}"/>
    <cellStyle name="Normal 3 2 2 2 2 3 2" xfId="31032" xr:uid="{79258F88-B851-4B56-B02C-9B9F1F93365F}"/>
    <cellStyle name="Normal 3 2 2 2 2 4" xfId="17451" xr:uid="{DF6455AB-7AD4-4E95-B77B-DF0E0EBCF975}"/>
    <cellStyle name="Normal 3 2 2 2 2 4 2" xfId="37819" xr:uid="{CD25E68A-B8CD-4D1C-BF29-B574FC574980}"/>
    <cellStyle name="Normal 3 2 2 2 2 5" xfId="24240" xr:uid="{3DFFDF97-F3E3-478F-B75D-0ED6EFE8F737}"/>
    <cellStyle name="Normal 3 2 2 2 2 6" xfId="44608" xr:uid="{12D4BC3F-26BB-430A-B64A-7EF76DB01BA7}"/>
    <cellStyle name="Normal 3 2 2 2 2_Exec Drivers" xfId="8922" xr:uid="{E2EE9478-FD45-494F-8253-2DCE4F1AFEC0}"/>
    <cellStyle name="Normal 3 2 2 2 3" xfId="3883" xr:uid="{7F901A8C-FBE7-4A20-A45C-73A5ECEFB65D}"/>
    <cellStyle name="Normal 3 2 2 2 3 2" xfId="12561" xr:uid="{BDC78378-879C-49E5-86F1-DBC5C40F6B3B}"/>
    <cellStyle name="Normal 3 2 2 2 3 2 2" xfId="32929" xr:uid="{9649FC6F-807D-48D0-8387-428B236DCE7D}"/>
    <cellStyle name="Normal 3 2 2 2 3 3" xfId="19348" xr:uid="{A2410DD0-C392-4DD1-9111-A67508858644}"/>
    <cellStyle name="Normal 3 2 2 2 3 3 2" xfId="39716" xr:uid="{BDEEC090-BFB9-429E-954A-35F579A10679}"/>
    <cellStyle name="Normal 3 2 2 2 3 4" xfId="26137" xr:uid="{92ABF20A-6056-42F7-955F-E7DFFCAB8BBE}"/>
    <cellStyle name="Normal 3 2 2 2 3 5" xfId="46505" xr:uid="{77487CCE-7DFD-4FEE-8A65-FDECA86D8C28}"/>
    <cellStyle name="Normal 3 2 2 2 4" xfId="10127" xr:uid="{80D7B7BE-DEFF-478F-A3C0-9397A7A2F505}"/>
    <cellStyle name="Normal 3 2 2 2 4 2" xfId="30495" xr:uid="{06276BAE-AE72-49B4-A237-B50533E81368}"/>
    <cellStyle name="Normal 3 2 2 2 5" xfId="16915" xr:uid="{853B2004-F51D-41C9-9951-9A05D41ACF0A}"/>
    <cellStyle name="Normal 3 2 2 2 5 2" xfId="37283" xr:uid="{2A055EE6-C662-4419-8679-60DF127E25D9}"/>
    <cellStyle name="Normal 3 2 2 2 6" xfId="23704" xr:uid="{6F3B58D5-9FD8-4B63-AD8E-180E02808DBE}"/>
    <cellStyle name="Normal 3 2 2 2 7" xfId="44072" xr:uid="{77053975-0811-4C71-93F9-EC731A40D9F0}"/>
    <cellStyle name="Normal 3 2 2 2_Exec Drivers" xfId="8281" xr:uid="{94BDFE65-6C72-45BE-B6D3-D0E8799BA0B9}"/>
    <cellStyle name="Normal 3 2 2 3" xfId="1714" xr:uid="{1FEFBB90-0ADC-40A3-BFC8-6E985AEA9003}"/>
    <cellStyle name="Normal 3 2 2 3 2" xfId="7479" xr:uid="{0562E8AD-3BAB-4320-98D1-C0A9825303B6}"/>
    <cellStyle name="Normal 3 2 2 3 2 2" xfId="16121" xr:uid="{73991321-2B93-4A65-B732-6C174E431310}"/>
    <cellStyle name="Normal 3 2 2 3 2 2 2" xfId="36489" xr:uid="{679BCBA3-3225-45C1-91BC-CF2D00FEEACA}"/>
    <cellStyle name="Normal 3 2 2 3 2 3" xfId="22908" xr:uid="{770AA4E6-278C-465E-B687-725AEE315B8B}"/>
    <cellStyle name="Normal 3 2 2 3 2 3 2" xfId="43276" xr:uid="{FABBC1F4-718B-440F-9621-4F3E5C0382FD}"/>
    <cellStyle name="Normal 3 2 2 3 2 4" xfId="29697" xr:uid="{858ABC89-7A01-491A-BB31-E0DC76E8839E}"/>
    <cellStyle name="Normal 3 2 2 3 2 5" xfId="50065" xr:uid="{E01A4FB5-4EBD-4303-8F70-A3B06A9E3AD0}"/>
    <cellStyle name="Normal 3 2 2 3 3" xfId="4631" xr:uid="{13D0FA2D-118F-40EF-8DF8-E418CA560388}"/>
    <cellStyle name="Normal 3 2 2 3 3 2" xfId="13273" xr:uid="{659E3C1C-264B-437F-93D1-C747A327D940}"/>
    <cellStyle name="Normal 3 2 2 3 3 2 2" xfId="33641" xr:uid="{EA89C783-47BC-4E18-A8F6-134AF2578DF5}"/>
    <cellStyle name="Normal 3 2 2 3 3 3" xfId="20060" xr:uid="{B270E1C6-7B74-4564-87BB-18D2D86D5221}"/>
    <cellStyle name="Normal 3 2 2 3 3 3 2" xfId="40428" xr:uid="{FD751AB2-057A-4921-9D11-851A4E6D21BD}"/>
    <cellStyle name="Normal 3 2 2 3 3 4" xfId="26849" xr:uid="{9EAFAD90-1A9D-450D-9534-944E8CA59C44}"/>
    <cellStyle name="Normal 3 2 2 3 3 5" xfId="47217" xr:uid="{091F9541-AD32-4A04-901B-5B8FB5203C3C}"/>
    <cellStyle name="Normal 3 2 2 3 4" xfId="10624" xr:uid="{38F2F7E7-E356-4D5A-AAB7-E38D68AAD6FA}"/>
    <cellStyle name="Normal 3 2 2 3 4 2" xfId="30992" xr:uid="{F9CE7230-2AB5-421D-8503-06A49B1D8CEC}"/>
    <cellStyle name="Normal 3 2 2 3 5" xfId="17411" xr:uid="{95EF72FB-D4B9-48C3-8527-60D5DDC61B17}"/>
    <cellStyle name="Normal 3 2 2 3 5 2" xfId="37779" xr:uid="{1E588BBA-BAF5-4077-863E-C61094C89F4B}"/>
    <cellStyle name="Normal 3 2 2 3 6" xfId="24200" xr:uid="{B8F3FBF4-A32A-45F5-8AEE-EB65E027202E}"/>
    <cellStyle name="Normal 3 2 2 3 7" xfId="44568" xr:uid="{C92F5475-2B48-478B-A779-0DDDBD070E48}"/>
    <cellStyle name="Normal 3 2 2 3_Exec Drivers" xfId="8744" xr:uid="{850CEB3A-28AC-4F30-9655-6AE2586E56D4}"/>
    <cellStyle name="Normal 3 2 2 4" xfId="3135" xr:uid="{0B32C4C8-E536-4590-9237-B92093AB3736}"/>
    <cellStyle name="Normal 3 2 2 4 2" xfId="6055" xr:uid="{D5B62A04-EA2E-4FE6-AC00-22D37758580D}"/>
    <cellStyle name="Normal 3 2 2 4 2 2" xfId="14697" xr:uid="{95ED12C0-7E0C-4C2E-AC11-C467260B0E00}"/>
    <cellStyle name="Normal 3 2 2 4 2 2 2" xfId="35065" xr:uid="{B3D91C38-C4EC-4AA3-8DFB-C7A8A0FFD2C7}"/>
    <cellStyle name="Normal 3 2 2 4 2 3" xfId="21484" xr:uid="{229F37DC-B5D6-40D9-A7D6-BB2B53EFA23A}"/>
    <cellStyle name="Normal 3 2 2 4 2 3 2" xfId="41852" xr:uid="{59A1C426-045D-4821-9062-0740FE1F8AB0}"/>
    <cellStyle name="Normal 3 2 2 4 2 4" xfId="28273" xr:uid="{C90655AA-3CB0-4344-8DFF-CE4D7C18DE70}"/>
    <cellStyle name="Normal 3 2 2 4 2 5" xfId="48641" xr:uid="{D7663D04-C127-4C75-8FBC-EFAD4B817B40}"/>
    <cellStyle name="Normal 3 2 2 4 3" xfId="11849" xr:uid="{0CA7FB98-6144-438D-8269-E85190EAB083}"/>
    <cellStyle name="Normal 3 2 2 4 3 2" xfId="32217" xr:uid="{9FDEBC21-2981-4F6A-B4C3-B86164D4BBE6}"/>
    <cellStyle name="Normal 3 2 2 4 4" xfId="18636" xr:uid="{62B0CE34-24FF-48DC-823E-0D032BED2A0A}"/>
    <cellStyle name="Normal 3 2 2 4 4 2" xfId="39004" xr:uid="{E28610EC-F40F-4B86-B57F-48823B518995}"/>
    <cellStyle name="Normal 3 2 2 4 5" xfId="25425" xr:uid="{7300EC23-E4B3-4CBB-9D84-9D6285BFF559}"/>
    <cellStyle name="Normal 3 2 2 4 6" xfId="45793" xr:uid="{6A442CCB-3B32-4C50-AB41-0022E1AA1F0F}"/>
    <cellStyle name="Normal 3 2 2 4_Exec Drivers" xfId="9256" xr:uid="{14F8051D-598C-458C-9FF2-88F6DD5142D3}"/>
    <cellStyle name="Normal 3 2 2 5" xfId="5343" xr:uid="{88EFD4CB-553B-4EEC-83ED-0CB5D17FF3B6}"/>
    <cellStyle name="Normal 3 2 2 5 2" xfId="13985" xr:uid="{E3F57E17-FB5C-432C-8477-33B8CC3E6621}"/>
    <cellStyle name="Normal 3 2 2 5 2 2" xfId="34353" xr:uid="{4F0A0112-CD04-4D1B-8144-0D906552797E}"/>
    <cellStyle name="Normal 3 2 2 5 3" xfId="20772" xr:uid="{A1220734-9C0A-4CA0-83F8-1223500DA91B}"/>
    <cellStyle name="Normal 3 2 2 5 3 2" xfId="41140" xr:uid="{AA242B7C-BE8F-4763-BF36-4E380488B886}"/>
    <cellStyle name="Normal 3 2 2 5 4" xfId="27561" xr:uid="{13D0ADD7-FBC2-43CA-9E1B-F5C8A372A503}"/>
    <cellStyle name="Normal 3 2 2 5 5" xfId="47929" xr:uid="{AAB71720-CD29-4019-BCAA-15ACB34363EA}"/>
    <cellStyle name="Normal 3 2 2 6" xfId="2371" xr:uid="{5B762EA3-C2FA-4B0E-879B-1EF5824EFCA3}"/>
    <cellStyle name="Normal 3 2 2 6 2" xfId="11137" xr:uid="{D277A790-EA82-428A-A57F-4965B085C485}"/>
    <cellStyle name="Normal 3 2 2 6 2 2" xfId="31505" xr:uid="{5EFA9FE6-5838-433C-8A82-3DE487FFEB19}"/>
    <cellStyle name="Normal 3 2 2 6 3" xfId="17924" xr:uid="{6EFE6469-A264-4CC1-B46C-6FA358FDB3E7}"/>
    <cellStyle name="Normal 3 2 2 6 3 2" xfId="38292" xr:uid="{A70DA30F-8AA8-4625-BEED-6D9F86CBA5E2}"/>
    <cellStyle name="Normal 3 2 2 6 4" xfId="24713" xr:uid="{25163D6A-F4AE-4B04-8AA8-4283472646D2}"/>
    <cellStyle name="Normal 3 2 2 6 5" xfId="45081" xr:uid="{D19044DB-0B75-4C33-991D-3470D8526E5B}"/>
    <cellStyle name="Normal 3 2 2 7" xfId="10082" xr:uid="{E89FAC6D-89CD-4EA3-A152-96BCA4B73B3C}"/>
    <cellStyle name="Normal 3 2 2 7 2" xfId="30450" xr:uid="{626E2773-AB5F-443C-ADB2-AE014FC9FC23}"/>
    <cellStyle name="Normal 3 2 2 8" xfId="16870" xr:uid="{39D51D4E-2999-41CC-90BC-1F6F50E7D7F7}"/>
    <cellStyle name="Normal 3 2 2 8 2" xfId="37238" xr:uid="{E2D0ECA7-4D2C-411E-9FB5-FCBCC68C7FF2}"/>
    <cellStyle name="Normal 3 2 2 9" xfId="23659" xr:uid="{E541C448-2A47-4E56-A0F1-E7DAFA87732B}"/>
    <cellStyle name="Normal 3 2 2_Exec Drivers" xfId="9316" xr:uid="{31FDACD4-1DD8-4473-8B6C-14559104CE12}"/>
    <cellStyle name="Normal 3 2 3" xfId="1080" xr:uid="{D47CBDD6-3717-47E1-BFA2-03554D642DEA}"/>
    <cellStyle name="Normal 3 2 3 2" xfId="6693" xr:uid="{535679B9-CFAE-427C-87FE-3B0B93DBB1F7}"/>
    <cellStyle name="Normal 3 2 3 2 2" xfId="15335" xr:uid="{86449C6B-1CEB-4C68-B7AE-CB2D9F4DB9D2}"/>
    <cellStyle name="Normal 3 2 3 2 2 2" xfId="35703" xr:uid="{BEB83EBE-7F01-409C-B512-942C7E3AD026}"/>
    <cellStyle name="Normal 3 2 3 2 3" xfId="22122" xr:uid="{9695F137-38B3-4BA9-94CE-DB27105558D3}"/>
    <cellStyle name="Normal 3 2 3 2 3 2" xfId="42490" xr:uid="{996C9B6C-88D7-4A53-859B-8BCDCF562685}"/>
    <cellStyle name="Normal 3 2 3 2 4" xfId="28911" xr:uid="{DF3C6930-7204-410B-B1BE-23A812C29F68}"/>
    <cellStyle name="Normal 3 2 3 2 5" xfId="49279" xr:uid="{7B72C685-FA5A-4D11-8799-2376F07D35E0}"/>
    <cellStyle name="Normal 3 2 3 3" xfId="7975" xr:uid="{FB7846BD-1859-4C41-8F0B-0F77EBF42C74}"/>
    <cellStyle name="Normal 3 2 3 4" xfId="3809" xr:uid="{7223DA96-B03B-422E-9074-434EE87C084C}"/>
    <cellStyle name="Normal 3 2 3 4 2" xfId="12487" xr:uid="{9A7676F6-F7DE-4167-8F8E-D9E23FAEB4FF}"/>
    <cellStyle name="Normal 3 2 3 4 2 2" xfId="32855" xr:uid="{5D318F37-50E5-48E8-9E01-EAD48E7F3D11}"/>
    <cellStyle name="Normal 3 2 3 4 3" xfId="19274" xr:uid="{F07494EE-0EA5-4094-9D43-36C305C5B79C}"/>
    <cellStyle name="Normal 3 2 3 4 3 2" xfId="39642" xr:uid="{722396CE-5A73-4B82-A329-7AD535A661EA}"/>
    <cellStyle name="Normal 3 2 3 4 4" xfId="26063" xr:uid="{993D620B-303B-4022-8606-5A04F2244091}"/>
    <cellStyle name="Normal 3 2 3 4 5" xfId="46431" xr:uid="{80A5C4D3-0395-4C1E-A2EB-224E28B9CF4A}"/>
    <cellStyle name="Normal 3 2 3_Exec Drivers" xfId="9524" xr:uid="{C1AC542F-5B01-43CE-AFC5-8D7A005B6D71}"/>
    <cellStyle name="Normal 3 2 4" xfId="1286" xr:uid="{C6AA6DA0-AB7E-4334-A964-B990723F13D1}"/>
    <cellStyle name="Normal 3 2 4 2" xfId="1823" xr:uid="{4A371BF2-A22C-4520-8D32-3716DF19F413}"/>
    <cellStyle name="Normal 3 2 4 2 2" xfId="7405" xr:uid="{9B06AA56-FBC2-47DA-9E88-6BC74080E433}"/>
    <cellStyle name="Normal 3 2 4 2 2 2" xfId="16047" xr:uid="{31485048-9BCD-4127-AD3C-0BA6B8A4D128}"/>
    <cellStyle name="Normal 3 2 4 2 2 2 2" xfId="36415" xr:uid="{EF35E628-BCD1-495B-9DDD-87DEEB1F2BCE}"/>
    <cellStyle name="Normal 3 2 4 2 2 3" xfId="22834" xr:uid="{EDB0BF4E-A05D-40D7-823C-12589E304C26}"/>
    <cellStyle name="Normal 3 2 4 2 2 3 2" xfId="43202" xr:uid="{58310956-F698-416E-B5E3-AB6683585333}"/>
    <cellStyle name="Normal 3 2 4 2 2 4" xfId="29623" xr:uid="{BB9AC777-E0E7-49E2-B90F-53854C0CB113}"/>
    <cellStyle name="Normal 3 2 4 2 2 5" xfId="49991" xr:uid="{2650710B-910B-4757-9EDF-B2EBA070BF99}"/>
    <cellStyle name="Normal 3 2 4 2 3" xfId="10731" xr:uid="{FBC17404-4147-439F-9744-B50137FADC34}"/>
    <cellStyle name="Normal 3 2 4 2 3 2" xfId="31099" xr:uid="{FB25D35B-5FCB-4023-8D1C-A6495F8B7EEC}"/>
    <cellStyle name="Normal 3 2 4 2 4" xfId="17518" xr:uid="{76C6107F-A9F4-4FA0-B455-D75FB9BFBD28}"/>
    <cellStyle name="Normal 3 2 4 2 4 2" xfId="37886" xr:uid="{734C54A9-3FB4-4511-8FD4-D479F29CB452}"/>
    <cellStyle name="Normal 3 2 4 2 5" xfId="24307" xr:uid="{E06810E5-7A9E-49D1-855F-3FCBFBF887A3}"/>
    <cellStyle name="Normal 3 2 4 2 6" xfId="44675" xr:uid="{7C8F8FB9-30CE-4BF3-9832-CA95DF4B239F}"/>
    <cellStyle name="Normal 3 2 4 2_Exec Drivers" xfId="8214" xr:uid="{ABC53317-4CA6-4DB5-AE07-548F9B31FB3B}"/>
    <cellStyle name="Normal 3 2 4 3" xfId="4557" xr:uid="{AAE6AC1A-ED50-45E3-8847-1E26413F082C}"/>
    <cellStyle name="Normal 3 2 4 3 2" xfId="13199" xr:uid="{2541B73F-B696-44E0-8379-AB7E2E6549C0}"/>
    <cellStyle name="Normal 3 2 4 3 2 2" xfId="33567" xr:uid="{0676A61D-ED4E-4398-8854-1FC867D80116}"/>
    <cellStyle name="Normal 3 2 4 3 3" xfId="19986" xr:uid="{854856FA-1C86-459B-AB45-21B188E7B274}"/>
    <cellStyle name="Normal 3 2 4 3 3 2" xfId="40354" xr:uid="{1D1969FA-9226-454C-967A-2F136172EDED}"/>
    <cellStyle name="Normal 3 2 4 3 4" xfId="26775" xr:uid="{87957936-9960-43BF-BDE7-DD0234010596}"/>
    <cellStyle name="Normal 3 2 4 3 5" xfId="47143" xr:uid="{44866674-CF1C-424F-9000-46962441B3A0}"/>
    <cellStyle name="Normal 3 2 4 4" xfId="10205" xr:uid="{613AF78B-BF7A-4C2E-9D1F-19BF1E67C64D}"/>
    <cellStyle name="Normal 3 2 4 4 2" xfId="30573" xr:uid="{7019EF53-8A21-477B-AE49-63E8136B2D45}"/>
    <cellStyle name="Normal 3 2 4 5" xfId="16992" xr:uid="{998EC212-B1B9-4B09-809A-A1BA3705757C}"/>
    <cellStyle name="Normal 3 2 4 5 2" xfId="37360" xr:uid="{B9F3AB49-5F75-4945-8BFB-D30AE0E59E32}"/>
    <cellStyle name="Normal 3 2 4 6" xfId="23781" xr:uid="{515CFC1C-F6C6-4DC9-916B-1D767C16EDA5}"/>
    <cellStyle name="Normal 3 2 4 7" xfId="44149" xr:uid="{68EC2655-798E-4099-966C-CE6A42CBDF0C}"/>
    <cellStyle name="Normal 3 2 4_Exec Drivers" xfId="8662" xr:uid="{FCAFE8C2-29EA-4417-9C1E-1C56BD7EFA97}"/>
    <cellStyle name="Normal 3 2 5" xfId="1351" xr:uid="{AC70879C-C89E-489E-AF42-B3781221A5C3}"/>
    <cellStyle name="Normal 3 2 5 2" xfId="5981" xr:uid="{76FDA792-849E-4B7F-9009-211835655C8A}"/>
    <cellStyle name="Normal 3 2 5 2 2" xfId="14623" xr:uid="{20251E7B-3BBE-4ED4-93C0-AABAC16C938D}"/>
    <cellStyle name="Normal 3 2 5 2 2 2" xfId="34991" xr:uid="{390FC612-9CCA-4512-830B-557AF016B1BC}"/>
    <cellStyle name="Normal 3 2 5 2 3" xfId="21410" xr:uid="{2A3307C3-C6AB-445F-89F6-2596CB3614E9}"/>
    <cellStyle name="Normal 3 2 5 2 3 2" xfId="41778" xr:uid="{80AC3CDA-19BB-4523-BCFD-2316FE8FE7D2}"/>
    <cellStyle name="Normal 3 2 5 2 4" xfId="28199" xr:uid="{F87ADC00-C354-44D4-81B6-910FFED9972A}"/>
    <cellStyle name="Normal 3 2 5 2 5" xfId="48567" xr:uid="{F3FD36C5-3090-49E6-B042-1AC6DF5F634A}"/>
    <cellStyle name="Normal 3 2 5 3" xfId="3061" xr:uid="{5EE9B8F0-F30A-40EF-8CFF-AA1AFB1B8006}"/>
    <cellStyle name="Normal 3 2 5 3 2" xfId="11775" xr:uid="{21A4026B-511D-49FE-A99C-9363635A27E7}"/>
    <cellStyle name="Normal 3 2 5 3 2 2" xfId="32143" xr:uid="{70811B41-FE3B-495D-8C33-5E2757B44442}"/>
    <cellStyle name="Normal 3 2 5 3 3" xfId="18562" xr:uid="{04E74B72-0581-4A29-912E-F3ECCFDDBD02}"/>
    <cellStyle name="Normal 3 2 5 3 3 2" xfId="38930" xr:uid="{5C621A84-629A-442A-A811-772B75A41A9D}"/>
    <cellStyle name="Normal 3 2 5 3 4" xfId="25351" xr:uid="{9C20BFAC-DBE4-4F41-93E3-B41268FFAE4A}"/>
    <cellStyle name="Normal 3 2 5 3 5" xfId="45719" xr:uid="{A4D444E9-A205-4257-A5EE-C1E3A5467CD4}"/>
    <cellStyle name="Normal 3 2 5 4" xfId="10270" xr:uid="{7F08DEB8-D990-41E0-B4CD-B19B8E301EE5}"/>
    <cellStyle name="Normal 3 2 5 4 2" xfId="30638" xr:uid="{E9013DF0-F811-469D-8DEA-CF0DBC89B120}"/>
    <cellStyle name="Normal 3 2 5 5" xfId="17057" xr:uid="{57B04DC7-18DB-485B-A401-99A5CDD08558}"/>
    <cellStyle name="Normal 3 2 5 5 2" xfId="37425" xr:uid="{C21BBDC2-7F2F-4EEF-B113-207EABD86A55}"/>
    <cellStyle name="Normal 3 2 5 6" xfId="23846" xr:uid="{473D5C04-15C5-4A12-86CB-61BA2CCD99E0}"/>
    <cellStyle name="Normal 3 2 5 7" xfId="44214" xr:uid="{67AEE76F-5A61-41A1-9666-310D03A97492}"/>
    <cellStyle name="Normal 3 2 5_Exec Drivers" xfId="9468" xr:uid="{0B0B2D95-81BA-490A-A702-D980F7CCF873}"/>
    <cellStyle name="Normal 3 2 6" xfId="5269" xr:uid="{33D796EE-5B13-42BF-B349-9B9F322BB5B9}"/>
    <cellStyle name="Normal 3 2 6 2" xfId="13911" xr:uid="{1DFCBCF8-5B55-46BA-BE59-3DB77B0683E9}"/>
    <cellStyle name="Normal 3 2 6 2 2" xfId="34279" xr:uid="{D86BC7A5-C46B-46EA-A22E-56946C123BF2}"/>
    <cellStyle name="Normal 3 2 6 3" xfId="20698" xr:uid="{90BB6891-308A-496F-B337-4EAF63E92A49}"/>
    <cellStyle name="Normal 3 2 6 3 2" xfId="41066" xr:uid="{2F0C35F4-28C2-413C-8C2F-65036C4C1DAA}"/>
    <cellStyle name="Normal 3 2 6 4" xfId="27487" xr:uid="{1886892B-CB47-4007-806E-EE5AF975EA69}"/>
    <cellStyle name="Normal 3 2 6 5" xfId="47855" xr:uid="{4F89DE76-CB32-49E7-98B4-383571C82E11}"/>
    <cellStyle name="Normal 3 2 7" xfId="2212" xr:uid="{A302FB63-6F37-4147-B293-6893EBA0EE7E}"/>
    <cellStyle name="Normal 3 2 7 2" xfId="11063" xr:uid="{E5B41D01-3A43-4B1F-B405-0F4882252A7B}"/>
    <cellStyle name="Normal 3 2 7 2 2" xfId="31431" xr:uid="{6D222E11-82D8-40D0-AD98-9C00DBFE2766}"/>
    <cellStyle name="Normal 3 2 7 3" xfId="17850" xr:uid="{1896484C-3285-4741-B056-01138AD043BC}"/>
    <cellStyle name="Normal 3 2 7 3 2" xfId="38218" xr:uid="{04007F0D-6272-4086-AAC3-F3F1CBDAAC49}"/>
    <cellStyle name="Normal 3 2 7 4" xfId="24639" xr:uid="{3B558AB3-C022-4337-8FB6-3CF530B86C77}"/>
    <cellStyle name="Normal 3 2 7 5" xfId="45007" xr:uid="{22BA5AD8-3EDD-4B8A-9A66-810E52818A7B}"/>
    <cellStyle name="Normal 3 2 8" xfId="10034" xr:uid="{A38CB668-E6F9-46B0-9BB6-01C023AC96D5}"/>
    <cellStyle name="Normal 3 2 8 2" xfId="30402" xr:uid="{A9214BEB-52FC-422A-9FF1-38D294F12724}"/>
    <cellStyle name="Normal 3 2 9" xfId="16822" xr:uid="{892D2E29-1C5C-4E7D-B820-8A0B17324103}"/>
    <cellStyle name="Normal 3 2 9 2" xfId="37190" xr:uid="{E559B64E-BC43-4FD7-9B27-200B3F8EE226}"/>
    <cellStyle name="Normal 3 2_Exec Drivers" xfId="2340" xr:uid="{4D4CBA79-BBCF-4124-9E5E-DE8DCE4CE134}"/>
    <cellStyle name="Normal 3 20" xfId="593" xr:uid="{50FE38CA-D474-4003-8A6A-4CDC6EBF0FB1}"/>
    <cellStyle name="Normal 3 20 10" xfId="23614" xr:uid="{4579F89E-414C-4B6B-83D4-14C6E2E54F74}"/>
    <cellStyle name="Normal 3 20 11" xfId="43982" xr:uid="{627E320D-4A29-4446-BB6E-E78DBA3D29B4}"/>
    <cellStyle name="Normal 3 20 2" xfId="694" xr:uid="{AEF91CEE-176D-4C5F-B808-C2FC3056BD74}"/>
    <cellStyle name="Normal 3 20 2 10" xfId="44028" xr:uid="{25650EC9-438F-4389-9AA2-23F05E498A0E}"/>
    <cellStyle name="Normal 3 20 2 2" xfId="1715" xr:uid="{30A62C04-7484-4819-99A0-7AE49C1BC74A}"/>
    <cellStyle name="Normal 3 20 2 2 2" xfId="7086" xr:uid="{FD2FEC70-395A-42E9-8746-B688C3952948}"/>
    <cellStyle name="Normal 3 20 2 2 2 2" xfId="15728" xr:uid="{92272EAD-8B5A-41EA-B18F-C31095332370}"/>
    <cellStyle name="Normal 3 20 2 2 2 2 2" xfId="36096" xr:uid="{8A1A093E-14BA-4E55-8682-1A3FDA42366B}"/>
    <cellStyle name="Normal 3 20 2 2 2 3" xfId="22515" xr:uid="{BFFC3EDD-C293-4FD9-8DDB-457C9102F5D6}"/>
    <cellStyle name="Normal 3 20 2 2 2 3 2" xfId="42883" xr:uid="{1235C5A1-6ACD-453C-AEA0-31771F38FA89}"/>
    <cellStyle name="Normal 3 20 2 2 2 4" xfId="29304" xr:uid="{B8ADC3CD-0B81-4D41-A877-F554D336E79F}"/>
    <cellStyle name="Normal 3 20 2 2 2 5" xfId="49672" xr:uid="{B3B97360-EDFA-4A50-8603-76C87BEF7E79}"/>
    <cellStyle name="Normal 3 20 2 2 3" xfId="4238" xr:uid="{F9C65DF6-DD42-4C18-866C-7786BF672504}"/>
    <cellStyle name="Normal 3 20 2 2 3 2" xfId="12880" xr:uid="{6D29621A-CF91-4012-BD88-D0FDACE4D79A}"/>
    <cellStyle name="Normal 3 20 2 2 3 2 2" xfId="33248" xr:uid="{BCE09E8F-86AD-4995-886D-9238F7C12BE9}"/>
    <cellStyle name="Normal 3 20 2 2 3 3" xfId="19667" xr:uid="{4E68A4D0-2981-4E90-8B00-9E95D05227FA}"/>
    <cellStyle name="Normal 3 20 2 2 3 3 2" xfId="40035" xr:uid="{530A8A64-A33B-41BF-90BE-75C8F3D35C0F}"/>
    <cellStyle name="Normal 3 20 2 2 3 4" xfId="26456" xr:uid="{6B877272-67F1-446F-98A0-7891BE3504FD}"/>
    <cellStyle name="Normal 3 20 2 2 3 5" xfId="46824" xr:uid="{CECE9300-81E8-45D9-876E-93E77050E93F}"/>
    <cellStyle name="Normal 3 20 2 2 4" xfId="10625" xr:uid="{E3A2AA98-2CE6-4BA9-B0E8-E09BF187100C}"/>
    <cellStyle name="Normal 3 20 2 2 4 2" xfId="30993" xr:uid="{286AF0AB-7D42-4142-857D-150E06852ED3}"/>
    <cellStyle name="Normal 3 20 2 2 5" xfId="17412" xr:uid="{5AA7F481-C868-413B-82F5-9FE626C01703}"/>
    <cellStyle name="Normal 3 20 2 2 5 2" xfId="37780" xr:uid="{D5C25E5D-E8A3-4AF7-9DBB-84DF81707E5C}"/>
    <cellStyle name="Normal 3 20 2 2 6" xfId="24201" xr:uid="{8C77D7F1-EA5A-4EB8-BAB7-80397306CB05}"/>
    <cellStyle name="Normal 3 20 2 2 7" xfId="44569" xr:uid="{28865B3D-76C5-414E-8EA3-4D14DE710AA1}"/>
    <cellStyle name="Normal 3 20 2 2_Exec Drivers" xfId="8885" xr:uid="{889A475C-8CFB-409A-8E61-0AC763279182}"/>
    <cellStyle name="Normal 3 20 2 3" xfId="4950" xr:uid="{8507A503-4F1E-4573-AA4F-A87CEB12E709}"/>
    <cellStyle name="Normal 3 20 2 3 2" xfId="7798" xr:uid="{146F12D6-6E12-4045-9A70-D6DA7922C109}"/>
    <cellStyle name="Normal 3 20 2 3 2 2" xfId="16440" xr:uid="{10F56633-4D27-41FC-A6B3-7AA340A64AED}"/>
    <cellStyle name="Normal 3 20 2 3 2 2 2" xfId="36808" xr:uid="{8EBFD565-FD2A-4C84-9D92-A96465B43043}"/>
    <cellStyle name="Normal 3 20 2 3 2 3" xfId="23227" xr:uid="{0B0C5CFF-74E0-4C62-8A81-BD80E80A31F3}"/>
    <cellStyle name="Normal 3 20 2 3 2 3 2" xfId="43595" xr:uid="{55AB7443-2056-42C5-AC34-F8A1B6DF5DD0}"/>
    <cellStyle name="Normal 3 20 2 3 2 4" xfId="30016" xr:uid="{D87ADF8F-E387-4215-8E8C-46869D435508}"/>
    <cellStyle name="Normal 3 20 2 3 2 5" xfId="50384" xr:uid="{841692F9-F9E9-4C4E-BB89-E5F4744CE3E8}"/>
    <cellStyle name="Normal 3 20 2 3 3" xfId="13592" xr:uid="{1209D955-752E-4A70-99EC-395A8F3B6ADA}"/>
    <cellStyle name="Normal 3 20 2 3 3 2" xfId="33960" xr:uid="{2C7FC048-B318-46B4-BC75-5694AF0A5FEE}"/>
    <cellStyle name="Normal 3 20 2 3 4" xfId="20379" xr:uid="{9AA049FF-51EC-4BC9-88C8-D57E450EA4B5}"/>
    <cellStyle name="Normal 3 20 2 3 4 2" xfId="40747" xr:uid="{2D89D6E1-4C38-4E59-8AEE-B3BE8672350E}"/>
    <cellStyle name="Normal 3 20 2 3 5" xfId="27168" xr:uid="{ECFBDBC0-41B4-457E-A287-40C639120E9A}"/>
    <cellStyle name="Normal 3 20 2 3 6" xfId="47536" xr:uid="{E290413C-C407-4C7A-BD16-0C4CB543D2E8}"/>
    <cellStyle name="Normal 3 20 2 3_Exec Drivers" xfId="8134" xr:uid="{1A16750A-C752-4051-9C7E-2AFCD677BC0D}"/>
    <cellStyle name="Normal 3 20 2 4" xfId="3490" xr:uid="{3880A5EC-FB30-461B-901E-A56C10768F0E}"/>
    <cellStyle name="Normal 3 20 2 4 2" xfId="6374" xr:uid="{BFB680E7-E95C-4826-B54A-D4B4611D9B3A}"/>
    <cellStyle name="Normal 3 20 2 4 2 2" xfId="15016" xr:uid="{5A84A4F5-9646-42D1-8589-8CDC78A852F5}"/>
    <cellStyle name="Normal 3 20 2 4 2 2 2" xfId="35384" xr:uid="{49BBEF0E-B1C2-47C4-B6CF-C27BEC3B5656}"/>
    <cellStyle name="Normal 3 20 2 4 2 3" xfId="21803" xr:uid="{D7C0A0AC-01D8-4458-A61C-1B7C66FF1C7C}"/>
    <cellStyle name="Normal 3 20 2 4 2 3 2" xfId="42171" xr:uid="{903C2B5E-E069-475E-B3C4-50B07FE4D145}"/>
    <cellStyle name="Normal 3 20 2 4 2 4" xfId="28592" xr:uid="{AE7233E7-6E28-4D0D-B266-4650D29BD5DE}"/>
    <cellStyle name="Normal 3 20 2 4 2 5" xfId="48960" xr:uid="{CB52F986-DB3B-4308-AC67-26319B81A2FF}"/>
    <cellStyle name="Normal 3 20 2 4 3" xfId="12168" xr:uid="{9689F5A3-801A-42D1-9C03-0923D6238858}"/>
    <cellStyle name="Normal 3 20 2 4 3 2" xfId="32536" xr:uid="{54B37360-D99A-4B5D-AFDD-A97FEE18F0F8}"/>
    <cellStyle name="Normal 3 20 2 4 4" xfId="18955" xr:uid="{B0ACE43E-474F-4434-80F3-13BE7C3978F4}"/>
    <cellStyle name="Normal 3 20 2 4 4 2" xfId="39323" xr:uid="{AA8B36DA-3CD4-4123-AF21-0BB05392BC07}"/>
    <cellStyle name="Normal 3 20 2 4 5" xfId="25744" xr:uid="{87C1B384-4D18-4310-A525-2DD026F8F89C}"/>
    <cellStyle name="Normal 3 20 2 4 6" xfId="46112" xr:uid="{D465941D-0099-4807-BAEE-1F3F99344233}"/>
    <cellStyle name="Normal 3 20 2 5" xfId="5662" xr:uid="{D274CBD7-7BBF-46BD-8150-5AE73398E8FD}"/>
    <cellStyle name="Normal 3 20 2 5 2" xfId="14304" xr:uid="{BFF32660-B37D-4F18-B84D-3C9717E63F1E}"/>
    <cellStyle name="Normal 3 20 2 5 2 2" xfId="34672" xr:uid="{4C0F2E63-CCF8-41BC-9547-FAB1065EA078}"/>
    <cellStyle name="Normal 3 20 2 5 3" xfId="21091" xr:uid="{1BB57D81-F1F9-4026-913B-425120A6C42B}"/>
    <cellStyle name="Normal 3 20 2 5 3 2" xfId="41459" xr:uid="{ED2505AC-96BA-4A15-BC5C-BA5DA45651F9}"/>
    <cellStyle name="Normal 3 20 2 5 4" xfId="27880" xr:uid="{E15B8F4B-4479-443D-9DAA-2CEE472F5253}"/>
    <cellStyle name="Normal 3 20 2 5 5" xfId="48248" xr:uid="{0C3C76D0-FE47-48C2-B26F-DA46E6824ACD}"/>
    <cellStyle name="Normal 3 20 2 6" xfId="2741" xr:uid="{49A11FB1-B74B-4904-A8F2-E0E2B3D8B35F}"/>
    <cellStyle name="Normal 3 20 2 6 2" xfId="11456" xr:uid="{604E7D53-9B89-4AAE-BF3F-F8D810EA6B02}"/>
    <cellStyle name="Normal 3 20 2 6 2 2" xfId="31824" xr:uid="{1A602CF9-03F1-4342-B030-3274A0BA551A}"/>
    <cellStyle name="Normal 3 20 2 6 3" xfId="18243" xr:uid="{C7BA70E1-11C1-4CC3-B58F-E04E7E461E90}"/>
    <cellStyle name="Normal 3 20 2 6 3 2" xfId="38611" xr:uid="{7E42E044-D306-4762-A886-49CFC860637C}"/>
    <cellStyle name="Normal 3 20 2 6 4" xfId="25032" xr:uid="{0452177D-EE00-4C7D-BE63-C5EE9E7990A7}"/>
    <cellStyle name="Normal 3 20 2 6 5" xfId="45400" xr:uid="{6F71A901-ABB3-49F9-A918-8CF951F49CC8}"/>
    <cellStyle name="Normal 3 20 2 7" xfId="10083" xr:uid="{A7896504-631C-41F0-9B63-56D7030991E0}"/>
    <cellStyle name="Normal 3 20 2 7 2" xfId="30451" xr:uid="{BD2B9757-F106-460E-B0AC-CE89F533D707}"/>
    <cellStyle name="Normal 3 20 2 8" xfId="16871" xr:uid="{B9E67DF3-B410-4E99-929B-EAAA2467B40B}"/>
    <cellStyle name="Normal 3 20 2 8 2" xfId="37239" xr:uid="{D73D377B-38F2-4A67-8486-4E7CBF27C7EF}"/>
    <cellStyle name="Normal 3 20 2 9" xfId="23660" xr:uid="{684D9E17-925E-4344-BE61-E166A564EFDA}"/>
    <cellStyle name="Normal 3 20 2_Exec Drivers" xfId="8542" xr:uid="{8DDA412B-4B37-4589-9003-629222DA1F4E}"/>
    <cellStyle name="Normal 3 20 3" xfId="1248" xr:uid="{27A5738D-7F18-42A7-99BF-76E7757284A0}"/>
    <cellStyle name="Normal 3 20 3 2" xfId="1786" xr:uid="{1F868318-6B1F-415B-9F59-B371F82C1B05}"/>
    <cellStyle name="Normal 3 20 3 2 2" xfId="6694" xr:uid="{A46063D1-A83D-4734-A657-D5F6F7130F86}"/>
    <cellStyle name="Normal 3 20 3 2 2 2" xfId="15336" xr:uid="{8A450C35-C5E8-4787-B9F6-43CFBF1A61B1}"/>
    <cellStyle name="Normal 3 20 3 2 2 2 2" xfId="35704" xr:uid="{82AB9BFA-20BC-4233-8271-23F64509E15A}"/>
    <cellStyle name="Normal 3 20 3 2 2 3" xfId="22123" xr:uid="{31E191EB-6DF6-4376-8EFA-520797BE62DB}"/>
    <cellStyle name="Normal 3 20 3 2 2 3 2" xfId="42491" xr:uid="{4B36C604-EC70-4883-89B0-A2FBA27FD2D7}"/>
    <cellStyle name="Normal 3 20 3 2 2 4" xfId="28912" xr:uid="{E096BD81-C811-49C8-9649-803485B551DA}"/>
    <cellStyle name="Normal 3 20 3 2 2 5" xfId="49280" xr:uid="{182295A7-1B49-4D7A-BBFB-FEF718298AFF}"/>
    <cellStyle name="Normal 3 20 3 2 3" xfId="10694" xr:uid="{AAB6D90B-ADA4-47AD-A9BB-B7B753B668C0}"/>
    <cellStyle name="Normal 3 20 3 2 3 2" xfId="31062" xr:uid="{E28933CA-FEA9-4512-BF23-1EB977E319D7}"/>
    <cellStyle name="Normal 3 20 3 2 4" xfId="17481" xr:uid="{BD92024E-DA07-4CF8-BBE1-78B550900ECC}"/>
    <cellStyle name="Normal 3 20 3 2 4 2" xfId="37849" xr:uid="{071617F9-1644-4883-9851-C257494CB7E5}"/>
    <cellStyle name="Normal 3 20 3 2 5" xfId="24270" xr:uid="{1B88C1A6-CD27-428E-AEB6-7FB5C2CA34A3}"/>
    <cellStyle name="Normal 3 20 3 2 6" xfId="44638" xr:uid="{B750F51C-84F4-4266-9F16-386EF66EB663}"/>
    <cellStyle name="Normal 3 20 3 2_Exec Drivers" xfId="8376" xr:uid="{2BF12D86-8AA7-4281-B0E5-42125E581F47}"/>
    <cellStyle name="Normal 3 20 3 3" xfId="3810" xr:uid="{1C28A727-2010-4601-9A29-43723BBAC8E7}"/>
    <cellStyle name="Normal 3 20 3 3 2" xfId="12488" xr:uid="{925FF6BC-D7F9-4708-A926-0A8753752660}"/>
    <cellStyle name="Normal 3 20 3 3 2 2" xfId="32856" xr:uid="{EF65A401-5B94-4BC2-9D9F-1CFC13ABD83C}"/>
    <cellStyle name="Normal 3 20 3 3 3" xfId="19275" xr:uid="{7D9AFDFE-7F1E-4E7A-B206-2BF90C1D8AC6}"/>
    <cellStyle name="Normal 3 20 3 3 3 2" xfId="39643" xr:uid="{033112D0-8010-4435-9195-B248A9813CC8}"/>
    <cellStyle name="Normal 3 20 3 3 4" xfId="26064" xr:uid="{771A396B-643F-4705-98B9-9B2888D8DBDE}"/>
    <cellStyle name="Normal 3 20 3 3 5" xfId="46432" xr:uid="{52AB57FD-F71E-4C3D-89F0-8A193D82FFE7}"/>
    <cellStyle name="Normal 3 20 3 4" xfId="10168" xr:uid="{7C4B36C3-A562-465D-A931-05B10924EE27}"/>
    <cellStyle name="Normal 3 20 3 4 2" xfId="30536" xr:uid="{C0DACC76-10E4-444C-AB73-BD2763FCDA40}"/>
    <cellStyle name="Normal 3 20 3 5" xfId="16955" xr:uid="{9C802128-105C-4AB0-B031-2AD5C575CF2E}"/>
    <cellStyle name="Normal 3 20 3 5 2" xfId="37323" xr:uid="{259CAFB6-7659-4367-BEE9-18B2BC1EA2C3}"/>
    <cellStyle name="Normal 3 20 3 6" xfId="23744" xr:uid="{6E38B3CB-3BDB-412A-AC1D-1DE47E07C185}"/>
    <cellStyle name="Normal 3 20 3 7" xfId="44112" xr:uid="{D97DBFCF-EFF2-4C86-A728-7A651B4E2C5E}"/>
    <cellStyle name="Normal 3 20 3_Exec Drivers" xfId="9053" xr:uid="{A0BB34AB-F1EC-4727-B797-250A431FD766}"/>
    <cellStyle name="Normal 3 20 4" xfId="1287" xr:uid="{4DC6FE9F-87AD-4979-8BAA-A8A61508370C}"/>
    <cellStyle name="Normal 3 20 4 2" xfId="1824" xr:uid="{84C73019-D32C-4241-8166-71488C0A26A7}"/>
    <cellStyle name="Normal 3 20 4 2 2" xfId="7406" xr:uid="{9507382F-02DE-4099-931E-25362A86DB66}"/>
    <cellStyle name="Normal 3 20 4 2 2 2" xfId="16048" xr:uid="{FB5A6C21-0A67-4EA6-8AAD-D6EB0557F509}"/>
    <cellStyle name="Normal 3 20 4 2 2 2 2" xfId="36416" xr:uid="{0D1BEBAC-2758-4A45-9F81-6BE94768A380}"/>
    <cellStyle name="Normal 3 20 4 2 2 3" xfId="22835" xr:uid="{7F7A7564-EBB4-4C3F-812F-C277C260BD4B}"/>
    <cellStyle name="Normal 3 20 4 2 2 3 2" xfId="43203" xr:uid="{6607BCD8-7A33-4F91-A30F-C59829B681A5}"/>
    <cellStyle name="Normal 3 20 4 2 2 4" xfId="29624" xr:uid="{0C98AB16-1FFB-4AF7-A0AD-53443959F2DE}"/>
    <cellStyle name="Normal 3 20 4 2 2 5" xfId="49992" xr:uid="{742D4A11-C55E-4C85-A832-9A33E345ED00}"/>
    <cellStyle name="Normal 3 20 4 2 3" xfId="10732" xr:uid="{C84CD56A-8B0D-411C-8EFB-BB9736FA8AA5}"/>
    <cellStyle name="Normal 3 20 4 2 3 2" xfId="31100" xr:uid="{85B76D11-0730-4FC5-B476-B429489CF06A}"/>
    <cellStyle name="Normal 3 20 4 2 4" xfId="17519" xr:uid="{149C7742-550B-4F03-89A5-32051643AEEA}"/>
    <cellStyle name="Normal 3 20 4 2 4 2" xfId="37887" xr:uid="{914E7BAF-9733-441E-834A-609427734A11}"/>
    <cellStyle name="Normal 3 20 4 2 5" xfId="24308" xr:uid="{B4CE2E43-C23C-4BD9-A4F8-605E585BD59C}"/>
    <cellStyle name="Normal 3 20 4 2 6" xfId="44676" xr:uid="{D1F87425-9DFA-4500-9198-963DDDA0E123}"/>
    <cellStyle name="Normal 3 20 4 2_Exec Drivers" xfId="8121" xr:uid="{8D5D246F-9786-4D90-89B8-1A3ED361EEEB}"/>
    <cellStyle name="Normal 3 20 4 3" xfId="4558" xr:uid="{B5C4C067-07D1-47CF-A75A-C363D604A770}"/>
    <cellStyle name="Normal 3 20 4 3 2" xfId="13200" xr:uid="{53A47EC0-359C-44A2-AD27-2D1F64F96E57}"/>
    <cellStyle name="Normal 3 20 4 3 2 2" xfId="33568" xr:uid="{60AD3F56-CDCF-4DAE-891A-C0925E210BA1}"/>
    <cellStyle name="Normal 3 20 4 3 3" xfId="19987" xr:uid="{5A5E0E84-B63F-45E5-A6E3-945392DBA59F}"/>
    <cellStyle name="Normal 3 20 4 3 3 2" xfId="40355" xr:uid="{3861C381-44C8-4265-85AB-5E7414270552}"/>
    <cellStyle name="Normal 3 20 4 3 4" xfId="26776" xr:uid="{97FB4385-69B7-4DEF-9DC5-404610447283}"/>
    <cellStyle name="Normal 3 20 4 3 5" xfId="47144" xr:uid="{E9F1A1D9-EED5-4BBA-8AFB-ABDEDB1D960E}"/>
    <cellStyle name="Normal 3 20 4 4" xfId="10206" xr:uid="{79D39436-35E4-4617-8D18-9C9DA3A3D258}"/>
    <cellStyle name="Normal 3 20 4 4 2" xfId="30574" xr:uid="{75D03E59-BD17-40E0-8F71-5E535A296B20}"/>
    <cellStyle name="Normal 3 20 4 5" xfId="16993" xr:uid="{00A17353-A91D-4860-83C6-BA88DE98D6CB}"/>
    <cellStyle name="Normal 3 20 4 5 2" xfId="37361" xr:uid="{38570BA9-0FBE-4A3C-89DB-84D774C99FF4}"/>
    <cellStyle name="Normal 3 20 4 6" xfId="23782" xr:uid="{E917C843-D034-4E61-AB3E-9FFC19B4CEE0}"/>
    <cellStyle name="Normal 3 20 4 7" xfId="44150" xr:uid="{123130C2-9270-46A3-8610-F247AB2D7BE6}"/>
    <cellStyle name="Normal 3 20 4_Exec Drivers" xfId="8696" xr:uid="{679360B5-4BBC-42B9-974E-1ED13DA6449A}"/>
    <cellStyle name="Normal 3 20 5" xfId="1352" xr:uid="{B42E4EA2-9880-41F2-8D2C-26A5FB26FB05}"/>
    <cellStyle name="Normal 3 20 5 2" xfId="5982" xr:uid="{DE75D53C-747F-44C3-93F5-88E129200F09}"/>
    <cellStyle name="Normal 3 20 5 2 2" xfId="14624" xr:uid="{745763FE-427C-40C6-A434-A25FE4F8BC16}"/>
    <cellStyle name="Normal 3 20 5 2 2 2" xfId="34992" xr:uid="{0054BDC9-F440-4D68-BD55-117138AAD044}"/>
    <cellStyle name="Normal 3 20 5 2 3" xfId="21411" xr:uid="{BCDFF65A-628E-43DD-A040-53DD2FD6D636}"/>
    <cellStyle name="Normal 3 20 5 2 3 2" xfId="41779" xr:uid="{5D32AAC1-FF1C-4340-8078-83A4A3ED9EBC}"/>
    <cellStyle name="Normal 3 20 5 2 4" xfId="28200" xr:uid="{813F0F76-8356-4BBA-B1D7-0707A52A50D0}"/>
    <cellStyle name="Normal 3 20 5 2 5" xfId="48568" xr:uid="{92EF9482-A397-4C79-8955-AD607E328CC1}"/>
    <cellStyle name="Normal 3 20 5 3" xfId="3062" xr:uid="{E5C0F0CD-E91C-42DE-A5A0-3C61EABD928D}"/>
    <cellStyle name="Normal 3 20 5 3 2" xfId="11776" xr:uid="{E955F5C9-3D32-44AD-A3C8-1F4CFD15C2F8}"/>
    <cellStyle name="Normal 3 20 5 3 2 2" xfId="32144" xr:uid="{8BFB5247-6B7E-4498-B5EA-6A9E356F6FF8}"/>
    <cellStyle name="Normal 3 20 5 3 3" xfId="18563" xr:uid="{C7CAF2D2-8ABD-402E-A2A5-0037DFFF3D6A}"/>
    <cellStyle name="Normal 3 20 5 3 3 2" xfId="38931" xr:uid="{106D19A3-561A-4594-AD0E-C146FC472A6E}"/>
    <cellStyle name="Normal 3 20 5 3 4" xfId="25352" xr:uid="{7F8E6E03-075F-496A-BDB1-74F21B338185}"/>
    <cellStyle name="Normal 3 20 5 3 5" xfId="45720" xr:uid="{502BD6DF-AAEE-423A-9600-F19F146CE913}"/>
    <cellStyle name="Normal 3 20 5 4" xfId="10271" xr:uid="{BE1E8B16-21A9-4705-AC13-9E79FD28D563}"/>
    <cellStyle name="Normal 3 20 5 4 2" xfId="30639" xr:uid="{54AE4784-FC2D-4333-99D3-DD8425406401}"/>
    <cellStyle name="Normal 3 20 5 5" xfId="17058" xr:uid="{2CC2ED80-E85E-4FB5-9722-2ED6F336EA7A}"/>
    <cellStyle name="Normal 3 20 5 5 2" xfId="37426" xr:uid="{2603E423-8002-4E81-82BB-1BA817F15C94}"/>
    <cellStyle name="Normal 3 20 5 6" xfId="23847" xr:uid="{6C7F5E08-A21A-45D9-8FD1-A1A9CB57DFD4}"/>
    <cellStyle name="Normal 3 20 5 7" xfId="44215" xr:uid="{1C362069-2C1F-4D8D-8A81-3166B3E134E8}"/>
    <cellStyle name="Normal 3 20 5_Exec Drivers" xfId="7969" xr:uid="{D91CEF4C-E122-4DE4-9EFB-AA0E0BACD989}"/>
    <cellStyle name="Normal 3 20 6" xfId="5270" xr:uid="{D08AD6D5-2BA3-4A97-A416-0F3BB800DD18}"/>
    <cellStyle name="Normal 3 20 6 2" xfId="13912" xr:uid="{CD4CF339-9792-46C5-A178-037DF17E6781}"/>
    <cellStyle name="Normal 3 20 6 2 2" xfId="34280" xr:uid="{2094DDC6-5929-44D5-8F1D-446E3CE6FDBB}"/>
    <cellStyle name="Normal 3 20 6 3" xfId="20699" xr:uid="{DAD44780-F96E-4AAF-9EFD-E7D6E3B3B5BE}"/>
    <cellStyle name="Normal 3 20 6 3 2" xfId="41067" xr:uid="{48DF0230-EC82-46B7-AE47-469063A29B6B}"/>
    <cellStyle name="Normal 3 20 6 4" xfId="27488" xr:uid="{C217E362-6ADB-4FFF-BAE5-CB2DABA91CE5}"/>
    <cellStyle name="Normal 3 20 6 5" xfId="47856" xr:uid="{8563056D-204D-4D26-95D9-F714B6A93F25}"/>
    <cellStyle name="Normal 3 20 7" xfId="2213" xr:uid="{DBA11A69-5D37-463C-9E69-4D05CC789566}"/>
    <cellStyle name="Normal 3 20 7 2" xfId="11064" xr:uid="{A3ADE785-F56C-4B0F-BE7F-9A1A7D7843B7}"/>
    <cellStyle name="Normal 3 20 7 2 2" xfId="31432" xr:uid="{15A9A10B-A1ED-43C1-9EFE-DFDB16055455}"/>
    <cellStyle name="Normal 3 20 7 3" xfId="17851" xr:uid="{7A3C6DC1-2EB7-45B7-A7E3-064A6759207A}"/>
    <cellStyle name="Normal 3 20 7 3 2" xfId="38219" xr:uid="{45F3C3DD-5A4B-4D70-8FA8-339F42D480FA}"/>
    <cellStyle name="Normal 3 20 7 4" xfId="24640" xr:uid="{1020E4D3-74D4-44A7-9612-9D2ADD2E493F}"/>
    <cellStyle name="Normal 3 20 7 5" xfId="45008" xr:uid="{92B0F5E8-4857-4574-961E-0EEE13848BEE}"/>
    <cellStyle name="Normal 3 20 8" xfId="10037" xr:uid="{F63B730E-BFFC-4E67-B8B7-AE75D6C47AF3}"/>
    <cellStyle name="Normal 3 20 8 2" xfId="30405" xr:uid="{E2D842E2-B033-4994-A0F3-D6E37A660C56}"/>
    <cellStyle name="Normal 3 20 9" xfId="16825" xr:uid="{D50A4733-544E-4DE6-84DC-4B08984F19D6}"/>
    <cellStyle name="Normal 3 20 9 2" xfId="37193" xr:uid="{221250FC-BC72-45E7-813E-21799E8EC7D3}"/>
    <cellStyle name="Normal 3 20_Exec Drivers" xfId="8189" xr:uid="{2406EC0C-822E-498C-AFFC-6195DCFFCD79}"/>
    <cellStyle name="Normal 3 21" xfId="635" xr:uid="{DBC7BE70-C008-4F3D-87CD-17A97D375537}"/>
    <cellStyle name="Normal 3 21 10" xfId="23630" xr:uid="{6B5097AE-C16C-48E7-8D56-8F90E5DBA070}"/>
    <cellStyle name="Normal 3 21 11" xfId="43998" xr:uid="{792405AA-4495-4859-81CE-502C94F0D4E3}"/>
    <cellStyle name="Normal 3 21 2" xfId="695" xr:uid="{064F8AA3-6321-4794-B264-4CA225B9DA15}"/>
    <cellStyle name="Normal 3 21 2 10" xfId="44029" xr:uid="{4F1E0B2B-E91A-4962-9138-F65F35C77E7B}"/>
    <cellStyle name="Normal 3 21 2 2" xfId="1716" xr:uid="{5A4ACFE4-9827-41E5-A5DD-B8EA2981D635}"/>
    <cellStyle name="Normal 3 21 2 2 2" xfId="7102" xr:uid="{20076C55-05C4-4CE0-82DB-D849F394B2D9}"/>
    <cellStyle name="Normal 3 21 2 2 2 2" xfId="15744" xr:uid="{C19278CA-A999-4111-BACF-B6C732969EEC}"/>
    <cellStyle name="Normal 3 21 2 2 2 2 2" xfId="36112" xr:uid="{8AF5EC99-44FD-44ED-B7AA-AC2E74A5CE03}"/>
    <cellStyle name="Normal 3 21 2 2 2 3" xfId="22531" xr:uid="{1FCA6AC5-9F35-4C20-8C5F-BB2B3C7742C9}"/>
    <cellStyle name="Normal 3 21 2 2 2 3 2" xfId="42899" xr:uid="{E121EE2D-2663-4A14-AEE5-4613C0FF5D28}"/>
    <cellStyle name="Normal 3 21 2 2 2 4" xfId="29320" xr:uid="{C6DD6408-5C56-4664-93C5-35251AC096BB}"/>
    <cellStyle name="Normal 3 21 2 2 2 5" xfId="49688" xr:uid="{3D2746DF-702C-4C1C-A6D9-FB0A23CC1449}"/>
    <cellStyle name="Normal 3 21 2 2 3" xfId="4254" xr:uid="{81A1F1AF-9E17-4F34-AF94-7F2C01BA6692}"/>
    <cellStyle name="Normal 3 21 2 2 3 2" xfId="12896" xr:uid="{9FA8A29A-53D3-4200-96A6-4A6847688670}"/>
    <cellStyle name="Normal 3 21 2 2 3 2 2" xfId="33264" xr:uid="{06298FC2-B2D8-4AC5-BB01-1654CF189356}"/>
    <cellStyle name="Normal 3 21 2 2 3 3" xfId="19683" xr:uid="{6F89A2E5-21A1-482E-8E96-397599885917}"/>
    <cellStyle name="Normal 3 21 2 2 3 3 2" xfId="40051" xr:uid="{E71E2EDA-E927-46C7-9252-424E02DDC9AE}"/>
    <cellStyle name="Normal 3 21 2 2 3 4" xfId="26472" xr:uid="{389BD321-9FC4-485B-8445-5C985042F026}"/>
    <cellStyle name="Normal 3 21 2 2 3 5" xfId="46840" xr:uid="{8E0F05DC-E704-4C1E-9668-1E776FABF5BD}"/>
    <cellStyle name="Normal 3 21 2 2 4" xfId="10626" xr:uid="{95686A3A-EB90-4F02-9874-1EAABD98C94A}"/>
    <cellStyle name="Normal 3 21 2 2 4 2" xfId="30994" xr:uid="{C8E4D84E-0CE6-4B44-A4FE-E08D9F561BDB}"/>
    <cellStyle name="Normal 3 21 2 2 5" xfId="17413" xr:uid="{267E394F-1AF3-4D92-9DCF-526B655B2E45}"/>
    <cellStyle name="Normal 3 21 2 2 5 2" xfId="37781" xr:uid="{BC9C5395-5E6D-4D12-B99C-CABE4CDF8664}"/>
    <cellStyle name="Normal 3 21 2 2 6" xfId="24202" xr:uid="{5704653F-9BD7-4AAC-AD87-8D8ACD845DB0}"/>
    <cellStyle name="Normal 3 21 2 2 7" xfId="44570" xr:uid="{06C6F9A4-9199-46C8-A15B-CD84A482F543}"/>
    <cellStyle name="Normal 3 21 2 2_Exec Drivers" xfId="9375" xr:uid="{E06E5BC5-4482-4CFC-ABFF-6D96C1A126C1}"/>
    <cellStyle name="Normal 3 21 2 3" xfId="4966" xr:uid="{6419390E-84A7-4A21-B3DD-C8363357292E}"/>
    <cellStyle name="Normal 3 21 2 3 2" xfId="7814" xr:uid="{F26B5E1D-0295-4B36-A475-51A6376E84B5}"/>
    <cellStyle name="Normal 3 21 2 3 2 2" xfId="16456" xr:uid="{B1ECE29E-292C-4006-AB2A-3AFC03B42B3C}"/>
    <cellStyle name="Normal 3 21 2 3 2 2 2" xfId="36824" xr:uid="{935FC8FF-2D20-4EE8-948C-88779F361442}"/>
    <cellStyle name="Normal 3 21 2 3 2 3" xfId="23243" xr:uid="{BE1A9936-04D0-4F96-8789-5D501BAE7F5D}"/>
    <cellStyle name="Normal 3 21 2 3 2 3 2" xfId="43611" xr:uid="{CC3FBE43-5AFA-4183-813F-B3F84532913B}"/>
    <cellStyle name="Normal 3 21 2 3 2 4" xfId="30032" xr:uid="{64688A40-05A1-4D6E-A46F-CD7F891130FC}"/>
    <cellStyle name="Normal 3 21 2 3 2 5" xfId="50400" xr:uid="{F4E40CC0-D588-407B-A69D-6F1B8BEAF6F0}"/>
    <cellStyle name="Normal 3 21 2 3 3" xfId="13608" xr:uid="{5417FCC4-24D4-4EE3-A8AF-CE720750F5A4}"/>
    <cellStyle name="Normal 3 21 2 3 3 2" xfId="33976" xr:uid="{55E32C7D-894C-4218-8640-E23D616EE528}"/>
    <cellStyle name="Normal 3 21 2 3 4" xfId="20395" xr:uid="{609C141F-E951-48A6-8C72-9345F91418DC}"/>
    <cellStyle name="Normal 3 21 2 3 4 2" xfId="40763" xr:uid="{B1AE1694-F8E5-46DA-8F25-991341664778}"/>
    <cellStyle name="Normal 3 21 2 3 5" xfId="27184" xr:uid="{8423F042-9EC6-4644-AD34-A94F26AB97DA}"/>
    <cellStyle name="Normal 3 21 2 3 6" xfId="47552" xr:uid="{BBACF79F-2F1C-4D27-A745-4B339C9178ED}"/>
    <cellStyle name="Normal 3 21 2 3_Exec Drivers" xfId="8329" xr:uid="{632BCC02-69AC-48F2-BE90-2E2BCB2DAA89}"/>
    <cellStyle name="Normal 3 21 2 4" xfId="3506" xr:uid="{CEEADD1B-A94B-4505-9F42-8C74B337BBC1}"/>
    <cellStyle name="Normal 3 21 2 4 2" xfId="6390" xr:uid="{1C11AF09-95B6-4CFC-954F-0DD30A19C497}"/>
    <cellStyle name="Normal 3 21 2 4 2 2" xfId="15032" xr:uid="{E4BCC932-19B7-4FAC-ADD1-46600CBB1AF2}"/>
    <cellStyle name="Normal 3 21 2 4 2 2 2" xfId="35400" xr:uid="{62F3DFD3-36D5-41AE-9684-320C04D909A4}"/>
    <cellStyle name="Normal 3 21 2 4 2 3" xfId="21819" xr:uid="{D11AD968-6C13-408F-8227-1089D53EE208}"/>
    <cellStyle name="Normal 3 21 2 4 2 3 2" xfId="42187" xr:uid="{52956567-46EA-4BCB-9AF9-DA15CC0685AC}"/>
    <cellStyle name="Normal 3 21 2 4 2 4" xfId="28608" xr:uid="{39B78B65-12FE-44D9-9472-71540D7A2C4A}"/>
    <cellStyle name="Normal 3 21 2 4 2 5" xfId="48976" xr:uid="{5E4251C0-3FA4-445E-A9AA-C840AFCE52BF}"/>
    <cellStyle name="Normal 3 21 2 4 3" xfId="12184" xr:uid="{444FEB1E-256E-449D-8FA1-954A52B64698}"/>
    <cellStyle name="Normal 3 21 2 4 3 2" xfId="32552" xr:uid="{75F20E14-5BB8-4CBF-BA74-46962869F81B}"/>
    <cellStyle name="Normal 3 21 2 4 4" xfId="18971" xr:uid="{1B69EFED-80E0-4490-9C24-57EE001AB6CA}"/>
    <cellStyle name="Normal 3 21 2 4 4 2" xfId="39339" xr:uid="{BC99164B-7C38-467E-8AF5-16EBF1882A52}"/>
    <cellStyle name="Normal 3 21 2 4 5" xfId="25760" xr:uid="{B4FB1500-0A45-47D7-9A5E-B407DD46E746}"/>
    <cellStyle name="Normal 3 21 2 4 6" xfId="46128" xr:uid="{EEC2C83F-9001-4A14-B565-3EDD0CFD7F66}"/>
    <cellStyle name="Normal 3 21 2 5" xfId="5678" xr:uid="{A9772686-2614-4318-9C50-7B1A6DDA30AA}"/>
    <cellStyle name="Normal 3 21 2 5 2" xfId="14320" xr:uid="{E737BB47-2FC9-49D6-8A3D-34CC0A706C14}"/>
    <cellStyle name="Normal 3 21 2 5 2 2" xfId="34688" xr:uid="{982E8936-AB24-49ED-8EEA-8590147CCBC7}"/>
    <cellStyle name="Normal 3 21 2 5 3" xfId="21107" xr:uid="{007C3936-7421-4739-9383-53FBBBFC328A}"/>
    <cellStyle name="Normal 3 21 2 5 3 2" xfId="41475" xr:uid="{96E9AA46-78DF-4414-805F-D9CA0CE5C744}"/>
    <cellStyle name="Normal 3 21 2 5 4" xfId="27896" xr:uid="{881A3546-5AA7-45FD-B459-1B19326DFC09}"/>
    <cellStyle name="Normal 3 21 2 5 5" xfId="48264" xr:uid="{0E4F56CD-13F0-4B6C-A93F-C0992828F024}"/>
    <cellStyle name="Normal 3 21 2 6" xfId="2757" xr:uid="{0437A50E-5815-4C15-A33E-A70524327BD2}"/>
    <cellStyle name="Normal 3 21 2 6 2" xfId="11472" xr:uid="{4AED2D30-A3B1-4FB9-8E10-DD49E27BA01C}"/>
    <cellStyle name="Normal 3 21 2 6 2 2" xfId="31840" xr:uid="{1FD9BFD7-3347-4275-BA7D-5D6612BE4AD1}"/>
    <cellStyle name="Normal 3 21 2 6 3" xfId="18259" xr:uid="{E270E738-3ED4-4A2E-BB0D-AB2175D34D60}"/>
    <cellStyle name="Normal 3 21 2 6 3 2" xfId="38627" xr:uid="{E725A37E-A044-46AA-A83A-D15FE9C61D48}"/>
    <cellStyle name="Normal 3 21 2 6 4" xfId="25048" xr:uid="{1006B5FF-BBD9-464C-A557-43E5E1C61D4E}"/>
    <cellStyle name="Normal 3 21 2 6 5" xfId="45416" xr:uid="{DF68D809-0C8E-4F80-903B-C77CCE7E92E7}"/>
    <cellStyle name="Normal 3 21 2 7" xfId="10084" xr:uid="{744EA1A2-5375-4BA1-B33E-D5A0DA3E5512}"/>
    <cellStyle name="Normal 3 21 2 7 2" xfId="30452" xr:uid="{69803E64-69BF-4F93-9CA1-5F4DEDFE0F35}"/>
    <cellStyle name="Normal 3 21 2 8" xfId="16872" xr:uid="{9FD9222D-4EF1-45D1-AD43-A26CFE6642B1}"/>
    <cellStyle name="Normal 3 21 2 8 2" xfId="37240" xr:uid="{AAD62EB6-F7B1-4B30-8A6D-2D749B0B2314}"/>
    <cellStyle name="Normal 3 21 2 9" xfId="23661" xr:uid="{D85E3C13-8B3A-43B2-AFD2-C625F67A9088}"/>
    <cellStyle name="Normal 3 21 2_Exec Drivers" xfId="8570" xr:uid="{4E874AE1-E0BD-4302-AE93-A08EE99580DF}"/>
    <cellStyle name="Normal 3 21 3" xfId="1247" xr:uid="{9DD4761A-08A0-474B-9E20-1417C9651BF9}"/>
    <cellStyle name="Normal 3 21 3 2" xfId="1785" xr:uid="{0CFD7FB3-9106-4724-BE3D-AAB4FC9AD22B}"/>
    <cellStyle name="Normal 3 21 3 2 2" xfId="6695" xr:uid="{DB41113E-4C8D-4025-BDC9-3E08D21CE10F}"/>
    <cellStyle name="Normal 3 21 3 2 2 2" xfId="15337" xr:uid="{3FFEFA84-6FA8-4872-8108-2867B74450A2}"/>
    <cellStyle name="Normal 3 21 3 2 2 2 2" xfId="35705" xr:uid="{DD52E17B-2E52-44E3-A3BC-838A8C53E775}"/>
    <cellStyle name="Normal 3 21 3 2 2 3" xfId="22124" xr:uid="{F9BC12C6-6C5A-4569-B88A-75EB97184F8B}"/>
    <cellStyle name="Normal 3 21 3 2 2 3 2" xfId="42492" xr:uid="{FC9C8293-D53A-494E-8A9B-AE5063DC0258}"/>
    <cellStyle name="Normal 3 21 3 2 2 4" xfId="28913" xr:uid="{FF50B024-BF93-4C44-9D69-D882A2DF4474}"/>
    <cellStyle name="Normal 3 21 3 2 2 5" xfId="49281" xr:uid="{46ED8184-51E0-400A-A9A9-80EA80768E90}"/>
    <cellStyle name="Normal 3 21 3 2 3" xfId="10693" xr:uid="{F8C9F930-8592-49CB-9258-9AC2DBAA53AA}"/>
    <cellStyle name="Normal 3 21 3 2 3 2" xfId="31061" xr:uid="{EF004DCD-99AE-4B24-96AA-BCF7C38C7F49}"/>
    <cellStyle name="Normal 3 21 3 2 4" xfId="17480" xr:uid="{47A5B52F-294E-4FF0-8DFD-53EF18FC88EB}"/>
    <cellStyle name="Normal 3 21 3 2 4 2" xfId="37848" xr:uid="{3A998266-1A75-4A9F-BC1D-30C7C7782D13}"/>
    <cellStyle name="Normal 3 21 3 2 5" xfId="24269" xr:uid="{D5153975-DAB2-46A4-BAFE-54CCC9AB91EA}"/>
    <cellStyle name="Normal 3 21 3 2 6" xfId="44637" xr:uid="{CD0B4A1D-58D7-4B1F-A608-78293D48EFDA}"/>
    <cellStyle name="Normal 3 21 3 2_Exec Drivers" xfId="9343" xr:uid="{02D6C7DB-7BF1-45FF-A4B5-50DB06C505FA}"/>
    <cellStyle name="Normal 3 21 3 3" xfId="3811" xr:uid="{02C203FB-0091-48D3-8515-6C0CC1C48133}"/>
    <cellStyle name="Normal 3 21 3 3 2" xfId="12489" xr:uid="{FA17478A-6399-45FC-95A6-01C7D3E93E2F}"/>
    <cellStyle name="Normal 3 21 3 3 2 2" xfId="32857" xr:uid="{675E0C44-9232-49E9-808F-807A07F5F77A}"/>
    <cellStyle name="Normal 3 21 3 3 3" xfId="19276" xr:uid="{654205E1-A311-4828-AA2E-2FB8FBE58D6D}"/>
    <cellStyle name="Normal 3 21 3 3 3 2" xfId="39644" xr:uid="{D6A7B389-09EC-4DCD-9602-24AED7CEE925}"/>
    <cellStyle name="Normal 3 21 3 3 4" xfId="26065" xr:uid="{68D3AA2F-6980-42F3-B950-B6DD6752D2A5}"/>
    <cellStyle name="Normal 3 21 3 3 5" xfId="46433" xr:uid="{66CD82D9-102F-4C0A-A60A-0A6A02D34099}"/>
    <cellStyle name="Normal 3 21 3 4" xfId="10167" xr:uid="{A02BD0CB-7799-47A2-8229-47AF6357C0DF}"/>
    <cellStyle name="Normal 3 21 3 4 2" xfId="30535" xr:uid="{FDA6D4CB-4492-47CD-BDC7-E6137CBAC0CB}"/>
    <cellStyle name="Normal 3 21 3 5" xfId="16954" xr:uid="{72569E9C-52A8-47B7-8B8B-DDCA266D26D3}"/>
    <cellStyle name="Normal 3 21 3 5 2" xfId="37322" xr:uid="{1C57A232-3470-40C0-9566-441556A282D8}"/>
    <cellStyle name="Normal 3 21 3 6" xfId="23743" xr:uid="{B876883C-BDAF-434B-AAC8-A815F6B249EF}"/>
    <cellStyle name="Normal 3 21 3 7" xfId="44111" xr:uid="{F422BED4-40A5-4869-9DC4-A543151EFE1A}"/>
    <cellStyle name="Normal 3 21 3_Exec Drivers" xfId="8135" xr:uid="{C111B157-7FA6-4020-893E-94F332E89DD7}"/>
    <cellStyle name="Normal 3 21 4" xfId="1288" xr:uid="{CC62183D-A035-4244-9C5F-356F88FD55D9}"/>
    <cellStyle name="Normal 3 21 4 2" xfId="1825" xr:uid="{480646BE-A66A-4559-8D1B-E61514B5845D}"/>
    <cellStyle name="Normal 3 21 4 2 2" xfId="7407" xr:uid="{289959BA-B708-460D-8C22-AC0C50A79229}"/>
    <cellStyle name="Normal 3 21 4 2 2 2" xfId="16049" xr:uid="{AE52389F-2E69-4839-A490-E4A7C3308380}"/>
    <cellStyle name="Normal 3 21 4 2 2 2 2" xfId="36417" xr:uid="{5902CF62-DD31-4A79-BCD0-030232CB7B5C}"/>
    <cellStyle name="Normal 3 21 4 2 2 3" xfId="22836" xr:uid="{2B110542-B7CB-4C09-95F4-F3B994D1D5BC}"/>
    <cellStyle name="Normal 3 21 4 2 2 3 2" xfId="43204" xr:uid="{26FE6796-B5E6-4BD7-BAFB-B8D22BC2DB81}"/>
    <cellStyle name="Normal 3 21 4 2 2 4" xfId="29625" xr:uid="{0F295C71-2DCB-486F-862D-EF489133463F}"/>
    <cellStyle name="Normal 3 21 4 2 2 5" xfId="49993" xr:uid="{6DA1B52C-7322-496F-B956-CFA2A89156AB}"/>
    <cellStyle name="Normal 3 21 4 2 3" xfId="10733" xr:uid="{3D9B2D86-2350-434D-8DD8-D85080B79CC2}"/>
    <cellStyle name="Normal 3 21 4 2 3 2" xfId="31101" xr:uid="{B8E44EB1-8CA9-4602-879C-738E327EA527}"/>
    <cellStyle name="Normal 3 21 4 2 4" xfId="17520" xr:uid="{11692628-9091-4E46-B75B-2D92E8D28805}"/>
    <cellStyle name="Normal 3 21 4 2 4 2" xfId="37888" xr:uid="{AAFB3FA4-F082-4F2A-8C23-006D8702499D}"/>
    <cellStyle name="Normal 3 21 4 2 5" xfId="24309" xr:uid="{670DC48B-B412-4CBF-80D2-9C3ADEC1428C}"/>
    <cellStyle name="Normal 3 21 4 2 6" xfId="44677" xr:uid="{20B1A848-43B7-4421-9D71-FFDD2F5CD3DD}"/>
    <cellStyle name="Normal 3 21 4 2_Exec Drivers" xfId="2383" xr:uid="{C27139E0-65A9-48A8-8272-6900C93CCB2B}"/>
    <cellStyle name="Normal 3 21 4 3" xfId="4559" xr:uid="{080BAA96-BE00-4436-8C33-00122B76C5AB}"/>
    <cellStyle name="Normal 3 21 4 3 2" xfId="13201" xr:uid="{568A13F0-91A5-45EE-91B3-F238857A25E9}"/>
    <cellStyle name="Normal 3 21 4 3 2 2" xfId="33569" xr:uid="{56E7D9ED-116D-4895-95DB-737FB1D5B19E}"/>
    <cellStyle name="Normal 3 21 4 3 3" xfId="19988" xr:uid="{C0412310-644A-4AC2-AE07-50D071D980B0}"/>
    <cellStyle name="Normal 3 21 4 3 3 2" xfId="40356" xr:uid="{F64336D4-30FC-4F82-9FC5-A455B800A8BF}"/>
    <cellStyle name="Normal 3 21 4 3 4" xfId="26777" xr:uid="{2605D34B-EA41-47C1-9A10-B128CB42F687}"/>
    <cellStyle name="Normal 3 21 4 3 5" xfId="47145" xr:uid="{C3CD65FE-8013-425B-8D25-4739ED0D9C6E}"/>
    <cellStyle name="Normal 3 21 4 4" xfId="10207" xr:uid="{1A7CAE85-C012-4A57-A3EA-0321CDE84551}"/>
    <cellStyle name="Normal 3 21 4 4 2" xfId="30575" xr:uid="{27066E50-10E0-493D-8720-AA4206A3C554}"/>
    <cellStyle name="Normal 3 21 4 5" xfId="16994" xr:uid="{31CACDD2-F973-4091-94B8-948D734A584A}"/>
    <cellStyle name="Normal 3 21 4 5 2" xfId="37362" xr:uid="{4EA0BB3B-9988-4C3F-B7E6-4C342A383606}"/>
    <cellStyle name="Normal 3 21 4 6" xfId="23783" xr:uid="{ECCD14AB-B99B-499B-B7F2-FCBF1906F552}"/>
    <cellStyle name="Normal 3 21 4 7" xfId="44151" xr:uid="{742FA4DD-AF79-4D90-9ACD-8735F9C78C71}"/>
    <cellStyle name="Normal 3 21 4_Exec Drivers" xfId="9272" xr:uid="{3E91F22B-0945-4ED6-9E29-B613FA34C391}"/>
    <cellStyle name="Normal 3 21 5" xfId="1353" xr:uid="{171F9BBE-A7EB-4BA0-AD95-C0A844C38F02}"/>
    <cellStyle name="Normal 3 21 5 2" xfId="5983" xr:uid="{194B3429-AAF1-4A90-AFCD-967665DA3D69}"/>
    <cellStyle name="Normal 3 21 5 2 2" xfId="14625" xr:uid="{1847CB81-4C61-40FB-B190-F1415A89A700}"/>
    <cellStyle name="Normal 3 21 5 2 2 2" xfId="34993" xr:uid="{1329069A-2FE0-4605-86F8-420A3D7387AA}"/>
    <cellStyle name="Normal 3 21 5 2 3" xfId="21412" xr:uid="{2648852C-C9F7-44A4-89EA-3CDCE58419AC}"/>
    <cellStyle name="Normal 3 21 5 2 3 2" xfId="41780" xr:uid="{E101657C-FFE1-4C06-BC29-9CF0A1CDE5AF}"/>
    <cellStyle name="Normal 3 21 5 2 4" xfId="28201" xr:uid="{684579D3-6378-42C3-9E7B-EEE447358449}"/>
    <cellStyle name="Normal 3 21 5 2 5" xfId="48569" xr:uid="{4B908DA6-4C7F-40CC-96BD-DA9314C01CD3}"/>
    <cellStyle name="Normal 3 21 5 3" xfId="3063" xr:uid="{22115DB9-EF3B-4952-B951-D8324F397A73}"/>
    <cellStyle name="Normal 3 21 5 3 2" xfId="11777" xr:uid="{6FBE5A2F-1690-4FD9-AA40-9424CBCC0212}"/>
    <cellStyle name="Normal 3 21 5 3 2 2" xfId="32145" xr:uid="{C2FAE578-52C0-44BD-8F79-30F22129FC69}"/>
    <cellStyle name="Normal 3 21 5 3 3" xfId="18564" xr:uid="{9E6D90F6-6611-4883-B9F0-A04CE0B754E7}"/>
    <cellStyle name="Normal 3 21 5 3 3 2" xfId="38932" xr:uid="{955070A3-D4C2-4922-918D-6C3ADDD3DEAE}"/>
    <cellStyle name="Normal 3 21 5 3 4" xfId="25353" xr:uid="{0837EEC2-F58F-44D0-AAAE-DC6B67DC8EB2}"/>
    <cellStyle name="Normal 3 21 5 3 5" xfId="45721" xr:uid="{8FA911F7-2ED3-42F5-A623-F9BC97A2B11D}"/>
    <cellStyle name="Normal 3 21 5 4" xfId="10272" xr:uid="{8EA4A11C-399C-4EF1-83A7-158EE755C4EC}"/>
    <cellStyle name="Normal 3 21 5 4 2" xfId="30640" xr:uid="{186D2E76-2E74-46E3-B676-ADD1FF670520}"/>
    <cellStyle name="Normal 3 21 5 5" xfId="17059" xr:uid="{11BEBB68-9F88-4F91-9AD2-6ECD445C2B6F}"/>
    <cellStyle name="Normal 3 21 5 5 2" xfId="37427" xr:uid="{E67BAAEE-EFB2-408D-8914-E3AF648DFD08}"/>
    <cellStyle name="Normal 3 21 5 6" xfId="23848" xr:uid="{B5417560-A0D0-468A-A79E-72226336DB00}"/>
    <cellStyle name="Normal 3 21 5 7" xfId="44216" xr:uid="{D8EA77F8-38D3-47D4-A0CC-BB8D1BB3EE85}"/>
    <cellStyle name="Normal 3 21 5_Exec Drivers" xfId="1932" xr:uid="{03BA578E-AD91-424A-9F10-31F59900B1F4}"/>
    <cellStyle name="Normal 3 21 6" xfId="5271" xr:uid="{8AEC97FD-6ABE-41F0-8581-B853E2C8B008}"/>
    <cellStyle name="Normal 3 21 6 2" xfId="13913" xr:uid="{8F15D922-E57E-4CE1-B7A6-02F418FD0E60}"/>
    <cellStyle name="Normal 3 21 6 2 2" xfId="34281" xr:uid="{F534F513-1770-4834-8328-540A9872D17E}"/>
    <cellStyle name="Normal 3 21 6 3" xfId="20700" xr:uid="{1A2F8EE2-D794-4450-842D-9A30E2F25480}"/>
    <cellStyle name="Normal 3 21 6 3 2" xfId="41068" xr:uid="{E3D81E52-7670-4E93-B4F0-DE19B4368E25}"/>
    <cellStyle name="Normal 3 21 6 4" xfId="27489" xr:uid="{33718122-CC47-48AC-AE2B-C4E476DDB640}"/>
    <cellStyle name="Normal 3 21 6 5" xfId="47857" xr:uid="{3BA193F9-EB6F-4184-927A-43E7F0A1344E}"/>
    <cellStyle name="Normal 3 21 7" xfId="2214" xr:uid="{1363D7B7-0143-4281-B59C-7BD37A4A3BF9}"/>
    <cellStyle name="Normal 3 21 7 2" xfId="11065" xr:uid="{713F1973-59BB-4C6F-BE43-1873B3FC6C81}"/>
    <cellStyle name="Normal 3 21 7 2 2" xfId="31433" xr:uid="{FE377C1A-602A-4891-8378-5341CA74AD77}"/>
    <cellStyle name="Normal 3 21 7 3" xfId="17852" xr:uid="{5D51F808-A515-499C-BE4C-7B294474877A}"/>
    <cellStyle name="Normal 3 21 7 3 2" xfId="38220" xr:uid="{FCDAA906-A34E-4D94-ACFA-AF7CE4753257}"/>
    <cellStyle name="Normal 3 21 7 4" xfId="24641" xr:uid="{E5C99E46-1A29-4C20-9DA7-B1B36B3B8D98}"/>
    <cellStyle name="Normal 3 21 7 5" xfId="45009" xr:uid="{1F66DE14-0255-487E-9FDD-1CDE9637611B}"/>
    <cellStyle name="Normal 3 21 8" xfId="10053" xr:uid="{175E9227-1F20-4E13-8814-45756A06CA6A}"/>
    <cellStyle name="Normal 3 21 8 2" xfId="30421" xr:uid="{FDECB585-A48C-43D6-8769-23ED453E6BAD}"/>
    <cellStyle name="Normal 3 21 9" xfId="16841" xr:uid="{48E4FCCA-F3AC-4E16-BB23-FC7681CD67EC}"/>
    <cellStyle name="Normal 3 21 9 2" xfId="37209" xr:uid="{19486A03-09B5-4310-ACD6-ED934E06BED3}"/>
    <cellStyle name="Normal 3 21_Exec Drivers" xfId="8137" xr:uid="{898F57CA-A0A6-4A2D-9E05-75010BF2C1EC}"/>
    <cellStyle name="Normal 3 22" xfId="664" xr:uid="{931BF896-C9C6-4262-A5AC-B6F4FD8BB636}"/>
    <cellStyle name="Normal 3 22 10" xfId="23643" xr:uid="{26514D50-58A2-4245-B3E2-A427AC95EDA5}"/>
    <cellStyle name="Normal 3 22 11" xfId="44011" xr:uid="{4A9627B8-7663-468B-86BD-378EBB5A20AA}"/>
    <cellStyle name="Normal 3 22 2" xfId="1699" xr:uid="{9AB622FD-EAB7-4CEA-AF72-AF494742E1ED}"/>
    <cellStyle name="Normal 3 22 2 10" xfId="44554" xr:uid="{DE3FD7BC-7FAB-48FF-A292-0512C2BA2443}"/>
    <cellStyle name="Normal 3 22 2 2" xfId="4267" xr:uid="{316F4CF5-24F3-41BB-B3AE-F698E77690F2}"/>
    <cellStyle name="Normal 3 22 2 2 2" xfId="7115" xr:uid="{36E3A1F8-682B-4FC1-A4B2-B02705848639}"/>
    <cellStyle name="Normal 3 22 2 2 2 2" xfId="15757" xr:uid="{5A05421B-576C-44E9-BB57-693A29541097}"/>
    <cellStyle name="Normal 3 22 2 2 2 2 2" xfId="36125" xr:uid="{6C469550-18FE-403D-B544-230637416728}"/>
    <cellStyle name="Normal 3 22 2 2 2 3" xfId="22544" xr:uid="{10EDCCFE-B77A-49C9-9EBC-60E60BED4410}"/>
    <cellStyle name="Normal 3 22 2 2 2 3 2" xfId="42912" xr:uid="{2E249D5F-D746-4B27-99F8-086B2E3FCFBE}"/>
    <cellStyle name="Normal 3 22 2 2 2 4" xfId="29333" xr:uid="{4B03638C-650F-447C-8041-E11F2651F56F}"/>
    <cellStyle name="Normal 3 22 2 2 2 5" xfId="49701" xr:uid="{6439BD8B-F6FD-4555-9085-0E5BF6EB2B2A}"/>
    <cellStyle name="Normal 3 22 2 2 3" xfId="12909" xr:uid="{F8DA3C0E-EA39-4C3A-81C4-180F4480EA60}"/>
    <cellStyle name="Normal 3 22 2 2 3 2" xfId="33277" xr:uid="{82058D8D-01A3-4E4B-817C-3F6A3DD0104A}"/>
    <cellStyle name="Normal 3 22 2 2 4" xfId="19696" xr:uid="{E46D1B29-861E-4459-B90D-A6D012FE6484}"/>
    <cellStyle name="Normal 3 22 2 2 4 2" xfId="40064" xr:uid="{185ABBBF-39AE-4632-A85E-CB6440FACE3A}"/>
    <cellStyle name="Normal 3 22 2 2 5" xfId="26485" xr:uid="{A43CC7D1-4FF9-443E-9E3F-793D9B6772BC}"/>
    <cellStyle name="Normal 3 22 2 2 6" xfId="46853" xr:uid="{18ACF8A5-BEF5-4C08-911D-E3247682ED91}"/>
    <cellStyle name="Normal 3 22 2 2_Exec Drivers" xfId="8118" xr:uid="{C2BD22F6-758C-4E2C-A53C-3C38DCBF44A5}"/>
    <cellStyle name="Normal 3 22 2 3" xfId="4979" xr:uid="{8953E0F2-8CBE-42A1-BED1-FBE8F8ADC705}"/>
    <cellStyle name="Normal 3 22 2 3 2" xfId="7827" xr:uid="{C7D49F29-3EB9-4384-89E4-F9EAFF836799}"/>
    <cellStyle name="Normal 3 22 2 3 2 2" xfId="16469" xr:uid="{4DD8DA72-26C4-4E87-BA41-51F7B9FFAC2F}"/>
    <cellStyle name="Normal 3 22 2 3 2 2 2" xfId="36837" xr:uid="{671BD44F-9A9F-4168-AE6A-7E3B58E0E760}"/>
    <cellStyle name="Normal 3 22 2 3 2 3" xfId="23256" xr:uid="{A520F716-242A-4C34-AF1D-DB169425199F}"/>
    <cellStyle name="Normal 3 22 2 3 2 3 2" xfId="43624" xr:uid="{103D3F0D-3ECF-4136-B158-831011EC7CE1}"/>
    <cellStyle name="Normal 3 22 2 3 2 4" xfId="30045" xr:uid="{6A69F60B-7C3D-406F-A0F9-DF473280A19A}"/>
    <cellStyle name="Normal 3 22 2 3 2 5" xfId="50413" xr:uid="{7F30641E-031C-4AFC-94BB-7706FD359D65}"/>
    <cellStyle name="Normal 3 22 2 3 3" xfId="13621" xr:uid="{214201D1-42C2-437C-91F2-B16118EAF2DC}"/>
    <cellStyle name="Normal 3 22 2 3 3 2" xfId="33989" xr:uid="{A969AB3E-539C-4441-900C-4675268A9EC3}"/>
    <cellStyle name="Normal 3 22 2 3 4" xfId="20408" xr:uid="{7A85DC54-944D-47EF-BC0A-1261C287B9A6}"/>
    <cellStyle name="Normal 3 22 2 3 4 2" xfId="40776" xr:uid="{C9D2A289-B7AD-4DDA-BB3A-8CBFFF07854F}"/>
    <cellStyle name="Normal 3 22 2 3 5" xfId="27197" xr:uid="{E4BA1C1B-F1F0-4797-B376-E964F41817BF}"/>
    <cellStyle name="Normal 3 22 2 3 6" xfId="47565" xr:uid="{D461F5B4-AF9F-4F39-98FB-F7329E52A998}"/>
    <cellStyle name="Normal 3 22 2 4" xfId="3519" xr:uid="{47702709-AAE5-4635-AF12-E7E8A8031350}"/>
    <cellStyle name="Normal 3 22 2 4 2" xfId="6403" xr:uid="{BBC05FB7-142E-4B54-AD26-7DD55FD058D0}"/>
    <cellStyle name="Normal 3 22 2 4 2 2" xfId="15045" xr:uid="{6B021AC3-F45E-4150-952D-F9F6CBCAFAB2}"/>
    <cellStyle name="Normal 3 22 2 4 2 2 2" xfId="35413" xr:uid="{F11DF914-F928-42E5-A94F-797129CC55DB}"/>
    <cellStyle name="Normal 3 22 2 4 2 3" xfId="21832" xr:uid="{632ABB09-B5FB-4D8A-8D8F-6A3565F4A568}"/>
    <cellStyle name="Normal 3 22 2 4 2 3 2" xfId="42200" xr:uid="{6224267C-D3E8-4690-AFED-CC7016BFB556}"/>
    <cellStyle name="Normal 3 22 2 4 2 4" xfId="28621" xr:uid="{062E075C-0577-4BF0-A2FA-A476051DD402}"/>
    <cellStyle name="Normal 3 22 2 4 2 5" xfId="48989" xr:uid="{BECBFB93-923F-404B-B1E6-754E35A60D96}"/>
    <cellStyle name="Normal 3 22 2 4 3" xfId="12197" xr:uid="{3B192F50-FB7D-44D9-B069-E532933885AA}"/>
    <cellStyle name="Normal 3 22 2 4 3 2" xfId="32565" xr:uid="{D2C26A96-EE37-4B52-9DA7-9E17DB050805}"/>
    <cellStyle name="Normal 3 22 2 4 4" xfId="18984" xr:uid="{ADA96567-04B8-41F0-A969-8A27620813FD}"/>
    <cellStyle name="Normal 3 22 2 4 4 2" xfId="39352" xr:uid="{874EF90D-DD22-4D02-9E19-DF6DB22EF620}"/>
    <cellStyle name="Normal 3 22 2 4 5" xfId="25773" xr:uid="{45990591-370C-425D-8449-BFFAB749DFEC}"/>
    <cellStyle name="Normal 3 22 2 4 6" xfId="46141" xr:uid="{81D12726-6BF1-44E2-B67A-0BBD7702F579}"/>
    <cellStyle name="Normal 3 22 2 5" xfId="5691" xr:uid="{7E96695F-51D1-4DE9-8579-8CBD75A269CA}"/>
    <cellStyle name="Normal 3 22 2 5 2" xfId="14333" xr:uid="{8E8126FB-BCCC-4AFE-8E31-096401DDC236}"/>
    <cellStyle name="Normal 3 22 2 5 2 2" xfId="34701" xr:uid="{E4BCA06C-6603-4E8F-A2B3-D9FA1FBA756E}"/>
    <cellStyle name="Normal 3 22 2 5 3" xfId="21120" xr:uid="{BB314BEB-8504-40ED-A72B-D7D366EAC94B}"/>
    <cellStyle name="Normal 3 22 2 5 3 2" xfId="41488" xr:uid="{568678A1-4F54-4B3A-B1B7-3A48F43CE0F3}"/>
    <cellStyle name="Normal 3 22 2 5 4" xfId="27909" xr:uid="{5958D479-0FB3-4B00-90FE-ECC33187261F}"/>
    <cellStyle name="Normal 3 22 2 5 5" xfId="48277" xr:uid="{08CA36B5-5E2F-4CB6-BB5D-5BEE6B304609}"/>
    <cellStyle name="Normal 3 22 2 6" xfId="2770" xr:uid="{F207258F-D0A3-4BC9-A38F-35D73DBCB895}"/>
    <cellStyle name="Normal 3 22 2 6 2" xfId="11485" xr:uid="{5A712890-A870-4EA7-9F6C-91854C76CFA8}"/>
    <cellStyle name="Normal 3 22 2 6 2 2" xfId="31853" xr:uid="{19FB925F-EF97-4B9B-AAC4-CB1E6D873412}"/>
    <cellStyle name="Normal 3 22 2 6 3" xfId="18272" xr:uid="{FAD41C6A-B935-4A64-A89E-A5D9873F1626}"/>
    <cellStyle name="Normal 3 22 2 6 3 2" xfId="38640" xr:uid="{5BDC768A-AFB2-49E2-A8E3-4F7FBA2D9E66}"/>
    <cellStyle name="Normal 3 22 2 6 4" xfId="25061" xr:uid="{18179AFA-B33A-4EEB-B1C4-95063182642B}"/>
    <cellStyle name="Normal 3 22 2 6 5" xfId="45429" xr:uid="{6BE86599-0BEE-4E48-946B-A5688C2F8B2E}"/>
    <cellStyle name="Normal 3 22 2 7" xfId="10610" xr:uid="{E25E6058-1B80-4569-BD6E-FB1B21705DBE}"/>
    <cellStyle name="Normal 3 22 2 7 2" xfId="30978" xr:uid="{9CF96D0B-92DD-4A2A-AF92-EC5B1FAD6863}"/>
    <cellStyle name="Normal 3 22 2 8" xfId="17397" xr:uid="{A7EDEDB7-A484-43F1-B340-EB02C88A3607}"/>
    <cellStyle name="Normal 3 22 2 8 2" xfId="37765" xr:uid="{DC632BBC-506B-4F56-B422-F97D77DF8D7B}"/>
    <cellStyle name="Normal 3 22 2 9" xfId="24186" xr:uid="{B487D1ED-FEF5-4897-B568-16FF117A610D}"/>
    <cellStyle name="Normal 3 22 2_Exec Drivers" xfId="8160" xr:uid="{933C2A1F-8B48-4FF4-B804-5E8444DED1B1}"/>
    <cellStyle name="Normal 3 22 3" xfId="3812" xr:uid="{2BD67993-708F-4783-A5A4-A28D420F7335}"/>
    <cellStyle name="Normal 3 22 3 2" xfId="6696" xr:uid="{4D715DDE-AB30-4B44-9BC3-AA1AA5897F79}"/>
    <cellStyle name="Normal 3 22 3 2 2" xfId="15338" xr:uid="{62A6C5BD-7DBF-4229-9DF2-8FDFDE9A6F66}"/>
    <cellStyle name="Normal 3 22 3 2 2 2" xfId="35706" xr:uid="{F14D5FC1-B0FC-4367-B5C7-758C751D7238}"/>
    <cellStyle name="Normal 3 22 3 2 3" xfId="22125" xr:uid="{5CECE2CE-266A-4740-816A-EC917437CCDA}"/>
    <cellStyle name="Normal 3 22 3 2 3 2" xfId="42493" xr:uid="{E933669B-3DE7-4458-82C4-4AFA4E7DF45B}"/>
    <cellStyle name="Normal 3 22 3 2 4" xfId="28914" xr:uid="{A507BA1F-E8F9-495A-AB1A-E7A5C53DB1C1}"/>
    <cellStyle name="Normal 3 22 3 2 5" xfId="49282" xr:uid="{4B3D3E41-E751-4724-899E-A6F2B65A97B0}"/>
    <cellStyle name="Normal 3 22 3 3" xfId="12490" xr:uid="{9D54A0AC-5E5E-40BB-9FE8-0E28F73201D1}"/>
    <cellStyle name="Normal 3 22 3 3 2" xfId="32858" xr:uid="{770FF2EF-D648-44CE-AA58-A460A8327013}"/>
    <cellStyle name="Normal 3 22 3 4" xfId="19277" xr:uid="{8BB29688-8DCB-496D-904C-76AA49CE70BF}"/>
    <cellStyle name="Normal 3 22 3 4 2" xfId="39645" xr:uid="{A80EE788-CF3D-4234-9ADB-59DA4273E167}"/>
    <cellStyle name="Normal 3 22 3 5" xfId="26066" xr:uid="{9CBBEB00-AA8F-4440-B74A-A6CCAC2F0F7E}"/>
    <cellStyle name="Normal 3 22 3 6" xfId="46434" xr:uid="{48A47ECF-EB04-4873-A937-997122DBDE61}"/>
    <cellStyle name="Normal 3 22 3_Exec Drivers" xfId="8151" xr:uid="{A90AF704-1C7E-4926-BE07-497DB6C55FAB}"/>
    <cellStyle name="Normal 3 22 4" xfId="4560" xr:uid="{3C4DAF37-207C-4CA3-9ACA-E1A6680A8654}"/>
    <cellStyle name="Normal 3 22 4 2" xfId="7408" xr:uid="{1A664753-EE60-4C86-B1A8-D28E8E29C015}"/>
    <cellStyle name="Normal 3 22 4 2 2" xfId="16050" xr:uid="{2C587D92-DAA9-4754-83E8-D676B7DC493A}"/>
    <cellStyle name="Normal 3 22 4 2 2 2" xfId="36418" xr:uid="{8903949E-843A-407E-9914-5A8F82C82A3D}"/>
    <cellStyle name="Normal 3 22 4 2 3" xfId="22837" xr:uid="{A140BBD6-B9B2-4879-B50E-134B0849719B}"/>
    <cellStyle name="Normal 3 22 4 2 3 2" xfId="43205" xr:uid="{7937340C-AA99-4325-B99E-6FDD906C1CC5}"/>
    <cellStyle name="Normal 3 22 4 2 4" xfId="29626" xr:uid="{D9C1BCDE-7218-47C2-9623-44A87E010018}"/>
    <cellStyle name="Normal 3 22 4 2 5" xfId="49994" xr:uid="{35488BA5-8C5D-4C36-9F4A-66BC45D4304B}"/>
    <cellStyle name="Normal 3 22 4 3" xfId="13202" xr:uid="{0E371D3C-831C-45E0-926E-29AAE36BE42C}"/>
    <cellStyle name="Normal 3 22 4 3 2" xfId="33570" xr:uid="{E893D29B-D153-464C-B456-9AB51C67F326}"/>
    <cellStyle name="Normal 3 22 4 4" xfId="19989" xr:uid="{C1F58CDE-F3BA-4C60-85E5-22162052E591}"/>
    <cellStyle name="Normal 3 22 4 4 2" xfId="40357" xr:uid="{3B0BAA5C-9861-4EF2-9A1B-67FEE34F7491}"/>
    <cellStyle name="Normal 3 22 4 5" xfId="26778" xr:uid="{F9D95189-38C9-4322-A46D-05D387964595}"/>
    <cellStyle name="Normal 3 22 4 6" xfId="47146" xr:uid="{AAFFDE01-7CA6-46BF-93B6-D1E5A4A174E8}"/>
    <cellStyle name="Normal 3 22 5" xfId="3064" xr:uid="{5F368820-7004-4387-AC66-6582C9D0A7F8}"/>
    <cellStyle name="Normal 3 22 5 2" xfId="5984" xr:uid="{8D883236-61D5-45C9-B7AF-73E13EEE3CB9}"/>
    <cellStyle name="Normal 3 22 5 2 2" xfId="14626" xr:uid="{3BDFF276-8896-45AF-BABB-F13844D71139}"/>
    <cellStyle name="Normal 3 22 5 2 2 2" xfId="34994" xr:uid="{B2004462-2CF7-48FB-8B0E-3A10D45FB4EF}"/>
    <cellStyle name="Normal 3 22 5 2 3" xfId="21413" xr:uid="{C630B16B-F2D6-4C4B-A743-20FEF800F305}"/>
    <cellStyle name="Normal 3 22 5 2 3 2" xfId="41781" xr:uid="{46BE4C9F-0808-4858-B71F-1D6940DB35CF}"/>
    <cellStyle name="Normal 3 22 5 2 4" xfId="28202" xr:uid="{5261B0C3-30B2-43AE-A033-48BF6DEC3E3B}"/>
    <cellStyle name="Normal 3 22 5 2 5" xfId="48570" xr:uid="{FD710826-C719-44DB-A14D-413306969AD3}"/>
    <cellStyle name="Normal 3 22 5 3" xfId="11778" xr:uid="{ED93A1AA-AFEB-45C0-AF3D-216A6EBA26D7}"/>
    <cellStyle name="Normal 3 22 5 3 2" xfId="32146" xr:uid="{67157C05-9F7E-48B7-92D3-68FD5F44F12F}"/>
    <cellStyle name="Normal 3 22 5 4" xfId="18565" xr:uid="{73358F88-BFA2-4E83-A8A4-84F322D9C9C4}"/>
    <cellStyle name="Normal 3 22 5 4 2" xfId="38933" xr:uid="{8DA9C076-DFC7-4AC0-A5DB-7F4A5D2B615B}"/>
    <cellStyle name="Normal 3 22 5 5" xfId="25354" xr:uid="{62186FA8-D0D5-4EB1-A30C-523A478B9033}"/>
    <cellStyle name="Normal 3 22 5 6" xfId="45722" xr:uid="{185DF0CC-13BE-4B39-9FF4-893B484A3501}"/>
    <cellStyle name="Normal 3 22 6" xfId="5272" xr:uid="{3560A04F-249C-452E-9B11-3E5DEBEE35ED}"/>
    <cellStyle name="Normal 3 22 6 2" xfId="13914" xr:uid="{697C9BE9-2AC2-4CAD-8C31-8F987CCE6EDC}"/>
    <cellStyle name="Normal 3 22 6 2 2" xfId="34282" xr:uid="{C2E55719-28FC-403F-9C82-D6010790A719}"/>
    <cellStyle name="Normal 3 22 6 3" xfId="20701" xr:uid="{6B75B98B-CCEB-48A3-BA88-694418F094A2}"/>
    <cellStyle name="Normal 3 22 6 3 2" xfId="41069" xr:uid="{FAAB4552-82E3-48D7-A3AA-B0796D0A7EA3}"/>
    <cellStyle name="Normal 3 22 6 4" xfId="27490" xr:uid="{519EFEE3-2B53-4908-B731-DA9C2AD878D5}"/>
    <cellStyle name="Normal 3 22 6 5" xfId="47858" xr:uid="{8BB9CF09-355F-4103-85DD-5175714BE78E}"/>
    <cellStyle name="Normal 3 22 7" xfId="2215" xr:uid="{4EE3885C-53F3-4B2A-A58D-3462D1499F17}"/>
    <cellStyle name="Normal 3 22 7 2" xfId="11066" xr:uid="{9C46B5E0-5075-4E19-9C91-55636757FE14}"/>
    <cellStyle name="Normal 3 22 7 2 2" xfId="31434" xr:uid="{00C1EB12-2459-44BA-95E0-77F3982945FE}"/>
    <cellStyle name="Normal 3 22 7 3" xfId="17853" xr:uid="{D33240D0-7D12-463C-A914-6895D6940F82}"/>
    <cellStyle name="Normal 3 22 7 3 2" xfId="38221" xr:uid="{8C33872D-AB43-456A-B6F8-B69707CCF64B}"/>
    <cellStyle name="Normal 3 22 7 4" xfId="24642" xr:uid="{56581AD7-CB78-49B6-847F-0B437C1DD3EA}"/>
    <cellStyle name="Normal 3 22 7 5" xfId="45010" xr:uid="{A8503048-162B-40DA-9EFF-94C40CA11472}"/>
    <cellStyle name="Normal 3 22 8" xfId="10066" xr:uid="{A4E83D44-2A69-4A53-9F36-173B7050ED27}"/>
    <cellStyle name="Normal 3 22 8 2" xfId="30434" xr:uid="{E455BF01-D7BB-4774-B0B9-7F44806DBD74}"/>
    <cellStyle name="Normal 3 22 9" xfId="16854" xr:uid="{BBDD4D93-3B78-4821-B2D6-B6620D4E1052}"/>
    <cellStyle name="Normal 3 22 9 2" xfId="37222" xr:uid="{545CE4D8-828C-47F1-BD78-0964ABF9E205}"/>
    <cellStyle name="Normal 3 22_Exec Drivers" xfId="8206" xr:uid="{2074E3C1-ED9D-4BFA-94E4-BBE3F83CA077}"/>
    <cellStyle name="Normal 3 23" xfId="725" xr:uid="{9FF232E4-9D31-4E63-8CF7-7FC42DBAD7B8}"/>
    <cellStyle name="Normal 3 23 10" xfId="44059" xr:uid="{1BAD68A7-F5F0-40F5-B90A-295079B57422}"/>
    <cellStyle name="Normal 3 23 2" xfId="1746" xr:uid="{F89915A1-0376-483F-8848-872FD4E25DAB}"/>
    <cellStyle name="Normal 3 23 2 2" xfId="6766" xr:uid="{72F0FB80-4E49-4DB3-8E8D-9AFBAB3ADA9C}"/>
    <cellStyle name="Normal 3 23 2 2 2" xfId="15408" xr:uid="{91CD1AE4-4483-4AFD-9374-9909B8EA6914}"/>
    <cellStyle name="Normal 3 23 2 2 2 2" xfId="35776" xr:uid="{2A1D6004-E281-4ED8-974F-058947EB6C52}"/>
    <cellStyle name="Normal 3 23 2 2 3" xfId="22195" xr:uid="{18A12EAA-5A60-48E2-9D98-0B745A60CFBB}"/>
    <cellStyle name="Normal 3 23 2 2 3 2" xfId="42563" xr:uid="{4C42A36D-0532-4E07-992C-186AF4E30F1D}"/>
    <cellStyle name="Normal 3 23 2 2 4" xfId="28984" xr:uid="{E43AF7B0-89D1-4FC4-8B56-63532E2268AF}"/>
    <cellStyle name="Normal 3 23 2 2 5" xfId="49352" xr:uid="{5894E348-897E-4A49-9F41-BA0FEDA1C43D}"/>
    <cellStyle name="Normal 3 23 2 3" xfId="3882" xr:uid="{F8FC32F9-C8B1-4199-834C-053D6141C438}"/>
    <cellStyle name="Normal 3 23 2 3 2" xfId="12560" xr:uid="{AE3A6604-8C54-426F-9902-917E781CD3AB}"/>
    <cellStyle name="Normal 3 23 2 3 2 2" xfId="32928" xr:uid="{5ABB379D-A355-4B00-91EC-D7FDB7BC6D81}"/>
    <cellStyle name="Normal 3 23 2 3 3" xfId="19347" xr:uid="{FC719429-EBFB-409A-9B94-DE2CB81AD3DD}"/>
    <cellStyle name="Normal 3 23 2 3 3 2" xfId="39715" xr:uid="{AD4ADA39-E6A2-4665-942D-017CED36A365}"/>
    <cellStyle name="Normal 3 23 2 3 4" xfId="26136" xr:uid="{531F7E91-67CD-4901-86C1-827D7384E878}"/>
    <cellStyle name="Normal 3 23 2 3 5" xfId="46504" xr:uid="{32D2CA70-C618-460E-AD06-9731C4987E2D}"/>
    <cellStyle name="Normal 3 23 2 4" xfId="10656" xr:uid="{EE6851E8-A7B1-4580-834F-CA72BA91503A}"/>
    <cellStyle name="Normal 3 23 2 4 2" xfId="31024" xr:uid="{8953B5EF-4F77-4CD7-8747-6BD246D44014}"/>
    <cellStyle name="Normal 3 23 2 5" xfId="17443" xr:uid="{8BC90C67-AA2F-4ACF-9B5F-227570C3839E}"/>
    <cellStyle name="Normal 3 23 2 5 2" xfId="37811" xr:uid="{F4B2E703-B094-47D2-9EB0-028C6BA53828}"/>
    <cellStyle name="Normal 3 23 2 6" xfId="24232" xr:uid="{7E0A9AE3-110B-4D3C-8C14-DD64F50A69ED}"/>
    <cellStyle name="Normal 3 23 2 7" xfId="44600" xr:uid="{71BA1C7A-6519-499D-829D-4DFBCB1D64B2}"/>
    <cellStyle name="Normal 3 23 2_Exec Drivers" xfId="8975" xr:uid="{88F7165B-5BC0-4400-BAE0-B3116AD2D2B4}"/>
    <cellStyle name="Normal 3 23 3" xfId="4630" xr:uid="{D93D4EC2-B5E9-471E-9FB7-9F6A017F5814}"/>
    <cellStyle name="Normal 3 23 3 2" xfId="7478" xr:uid="{C655CA60-6D63-40E9-AF29-7B1B52F2244B}"/>
    <cellStyle name="Normal 3 23 3 2 2" xfId="16120" xr:uid="{1C031318-107B-43E2-8C7E-885BA477DA38}"/>
    <cellStyle name="Normal 3 23 3 2 2 2" xfId="36488" xr:uid="{B5E220BB-B024-47DD-B301-DAD4BF27C53B}"/>
    <cellStyle name="Normal 3 23 3 2 3" xfId="22907" xr:uid="{998A71A7-2E2B-4860-9F2E-6C22A24412A6}"/>
    <cellStyle name="Normal 3 23 3 2 3 2" xfId="43275" xr:uid="{FEBE6C20-9502-47B9-A57A-BDC3AF06F6A6}"/>
    <cellStyle name="Normal 3 23 3 2 4" xfId="29696" xr:uid="{90582E9B-3E33-400F-8217-3D2FAA48F791}"/>
    <cellStyle name="Normal 3 23 3 2 5" xfId="50064" xr:uid="{92750B70-5C80-4200-A965-6CDFD72CC4FB}"/>
    <cellStyle name="Normal 3 23 3 3" xfId="13272" xr:uid="{34C0B723-BB54-42E0-8ED2-CD628FAE7295}"/>
    <cellStyle name="Normal 3 23 3 3 2" xfId="33640" xr:uid="{649BAB64-C62E-4B25-BC5C-D71E76F82E2C}"/>
    <cellStyle name="Normal 3 23 3 4" xfId="20059" xr:uid="{9898B831-E20A-4A12-A6E5-964525B17661}"/>
    <cellStyle name="Normal 3 23 3 4 2" xfId="40427" xr:uid="{6083CED0-D23C-4F0D-9304-1898DB473793}"/>
    <cellStyle name="Normal 3 23 3 5" xfId="26848" xr:uid="{65CD11A4-043F-41BB-A953-D76BFA2BE70C}"/>
    <cellStyle name="Normal 3 23 3 6" xfId="47216" xr:uid="{1E9D209F-738B-4A06-B658-A64870893D44}"/>
    <cellStyle name="Normal 3 23 3_Exec Drivers" xfId="8819" xr:uid="{30741E87-88E9-4415-B0D7-4359879FDEC5}"/>
    <cellStyle name="Normal 3 23 4" xfId="3134" xr:uid="{F87D7C6D-E028-46E7-BA9D-6C1389A220DC}"/>
    <cellStyle name="Normal 3 23 4 2" xfId="6054" xr:uid="{EDFAFBAA-6BAC-42A7-A644-7B599C8251C2}"/>
    <cellStyle name="Normal 3 23 4 2 2" xfId="14696" xr:uid="{A60693F7-574D-42DD-866D-CD6308CD2685}"/>
    <cellStyle name="Normal 3 23 4 2 2 2" xfId="35064" xr:uid="{D03F2F5D-E2C9-49B1-9290-10725B0516DC}"/>
    <cellStyle name="Normal 3 23 4 2 3" xfId="21483" xr:uid="{5B9C9B78-BEBA-4D84-975B-E73A9A7A4ED0}"/>
    <cellStyle name="Normal 3 23 4 2 3 2" xfId="41851" xr:uid="{06B299F0-53F8-41E6-B98D-19513C931847}"/>
    <cellStyle name="Normal 3 23 4 2 4" xfId="28272" xr:uid="{949EECA5-DEC3-4BBF-B5E8-52DC6D47794E}"/>
    <cellStyle name="Normal 3 23 4 2 5" xfId="48640" xr:uid="{D1ECE429-2C6E-4A92-B542-2E78CBBE9837}"/>
    <cellStyle name="Normal 3 23 4 3" xfId="11848" xr:uid="{0C245A40-2E42-4731-B123-985F3312C38D}"/>
    <cellStyle name="Normal 3 23 4 3 2" xfId="32216" xr:uid="{5B2FDEDB-23AF-4654-AF46-B63CB9223D37}"/>
    <cellStyle name="Normal 3 23 4 4" xfId="18635" xr:uid="{6E4F580D-42AF-44F2-A24A-66C27625E5F9}"/>
    <cellStyle name="Normal 3 23 4 4 2" xfId="39003" xr:uid="{0FB7F5C0-C8DF-4DF9-8886-D4F1D4805409}"/>
    <cellStyle name="Normal 3 23 4 5" xfId="25424" xr:uid="{4CAB12FF-E215-41BB-A2A6-A8D148F62C97}"/>
    <cellStyle name="Normal 3 23 4 6" xfId="45792" xr:uid="{884EBCAD-E71B-44C7-AD0E-F8606372CBA9}"/>
    <cellStyle name="Normal 3 23 5" xfId="5342" xr:uid="{7703EE7A-E6CE-4286-B74F-4159C103B328}"/>
    <cellStyle name="Normal 3 23 5 2" xfId="13984" xr:uid="{C3BC8D40-36CC-40F3-9531-D1553854D822}"/>
    <cellStyle name="Normal 3 23 5 2 2" xfId="34352" xr:uid="{3D4A2EB3-0CE8-4C9A-92C7-CF138B38EBF6}"/>
    <cellStyle name="Normal 3 23 5 3" xfId="20771" xr:uid="{A4B0DB08-7A6E-4B1E-A91B-A88F45637DA2}"/>
    <cellStyle name="Normal 3 23 5 3 2" xfId="41139" xr:uid="{3AE25069-6C2F-41AD-BC4E-0D06040120F5}"/>
    <cellStyle name="Normal 3 23 5 4" xfId="27560" xr:uid="{89A5C681-DDFB-4A06-BA15-E65575EDECB6}"/>
    <cellStyle name="Normal 3 23 5 5" xfId="47928" xr:uid="{2C1C8841-F8FD-4F74-B5BD-8B956528F6A4}"/>
    <cellStyle name="Normal 3 23 6" xfId="2370" xr:uid="{44BC9A78-8792-467B-8D05-A1280A51FACA}"/>
    <cellStyle name="Normal 3 23 6 2" xfId="11136" xr:uid="{0B55CE7D-A7CB-4C83-A18A-10FEB411D060}"/>
    <cellStyle name="Normal 3 23 6 2 2" xfId="31504" xr:uid="{644ABB60-D747-47AA-96F8-10B7BA2E91F8}"/>
    <cellStyle name="Normal 3 23 6 3" xfId="17923" xr:uid="{9FBF3494-27B2-4F1F-9CDC-8A3FC9E1E7D0}"/>
    <cellStyle name="Normal 3 23 6 3 2" xfId="38291" xr:uid="{1C54A6B9-6B5F-4E9C-A59B-24E9446A0205}"/>
    <cellStyle name="Normal 3 23 6 4" xfId="24712" xr:uid="{33A7345D-E021-4E30-A457-C7C8AE065D78}"/>
    <cellStyle name="Normal 3 23 6 5" xfId="45080" xr:uid="{D950FD02-BABA-4D23-AAB0-36390C29FFD8}"/>
    <cellStyle name="Normal 3 23 7" xfId="10114" xr:uid="{8D13778D-B94A-40E5-80D0-FD5339A01D81}"/>
    <cellStyle name="Normal 3 23 7 2" xfId="30482" xr:uid="{B5122B92-17F0-4148-A083-B56DCA7625E6}"/>
    <cellStyle name="Normal 3 23 8" xfId="16902" xr:uid="{B6685D6C-F314-4964-8004-75185692F380}"/>
    <cellStyle name="Normal 3 23 8 2" xfId="37270" xr:uid="{DBE5FA64-A872-4883-987A-8E6306342637}"/>
    <cellStyle name="Normal 3 23 9" xfId="23691" xr:uid="{AF3A8C17-FF21-45B1-B93D-778827974989}"/>
    <cellStyle name="Normal 3 23_Exec Drivers" xfId="8631" xr:uid="{90511BE5-841C-424C-9422-E001340BC4AC}"/>
    <cellStyle name="Normal 3 24" xfId="1079" xr:uid="{02010917-08A9-4528-B112-3B2E2F0952EB}"/>
    <cellStyle name="Normal 3 25" xfId="50467" xr:uid="{8C74E70E-E4CA-46F4-8971-DBFE17A0C81E}"/>
    <cellStyle name="Normal 3 26" xfId="22" xr:uid="{B2CAC4DA-CD08-4FA9-ACEE-C47E01FDA160}"/>
    <cellStyle name="Normal 3 27" xfId="50471" xr:uid="{A798580D-815B-4DC0-8FE7-F1C5858EBCD0}"/>
    <cellStyle name="Normal 3 28" xfId="50469" xr:uid="{226FBDCE-2749-45D2-9CF6-600CA4C8EF59}"/>
    <cellStyle name="Normal 3 29" xfId="50475" xr:uid="{17BCD65E-A78F-4787-B9EE-555C7EF1F043}"/>
    <cellStyle name="Normal 3 3" xfId="601" xr:uid="{1A9FAD75-696E-4CCA-9280-29B83110EE92}"/>
    <cellStyle name="Normal 3 3 10" xfId="16828" xr:uid="{EDE0A7F6-410B-44A6-A137-1B508D6BEC23}"/>
    <cellStyle name="Normal 3 3 10 2" xfId="37196" xr:uid="{C052A7CF-A45E-40E8-91C6-F3031198CCC4}"/>
    <cellStyle name="Normal 3 3 11" xfId="23617" xr:uid="{000A4B66-502C-4122-9778-42736AED55F8}"/>
    <cellStyle name="Normal 3 3 12" xfId="43985" xr:uid="{8A8E17A1-5456-47F5-BF3F-4E4B9B9ADE0D}"/>
    <cellStyle name="Normal 3 3 2" xfId="696" xr:uid="{D9A95544-C643-45C1-9B52-A44E617032E9}"/>
    <cellStyle name="Normal 3 3 2 2" xfId="1083" xr:uid="{6D7595E4-AC0C-4C02-A8A3-7C83821479CD}"/>
    <cellStyle name="Normal 3 3 2 3" xfId="1717" xr:uid="{1A1389B8-10FE-4A0D-BBCC-D1A86A2E3962}"/>
    <cellStyle name="Normal 3 3 2 3 2" xfId="7829" xr:uid="{23819CC6-1D06-463F-B5FB-40B209B59DBD}"/>
    <cellStyle name="Normal 3 3 2 3 2 2" xfId="16470" xr:uid="{E8473EE3-1003-4475-B9AD-CB5C0F86F942}"/>
    <cellStyle name="Normal 3 3 2 3 2 2 2" xfId="36838" xr:uid="{12BC04EA-8588-4CCB-B91D-F6CFBC84A867}"/>
    <cellStyle name="Normal 3 3 2 3 2 3" xfId="23257" xr:uid="{FA34A95C-A3C5-42AA-B63C-9C2EABA41566}"/>
    <cellStyle name="Normal 3 3 2 3 2 3 2" xfId="43625" xr:uid="{C861F8DB-BF28-470B-9C17-379130BA388C}"/>
    <cellStyle name="Normal 3 3 2 3 2 4" xfId="30046" xr:uid="{85F1BD96-8211-4D08-86C2-029011DB5CE0}"/>
    <cellStyle name="Normal 3 3 2 3 2 5" xfId="50414" xr:uid="{25D69471-79BB-425C-BBCC-DD59AC72DD83}"/>
    <cellStyle name="Normal 3 3 2 3 3" xfId="10627" xr:uid="{9D497687-AA86-4620-A531-C3A9A29E114F}"/>
    <cellStyle name="Normal 3 3 2 3 3 2" xfId="30995" xr:uid="{1B58A028-ED9A-4534-8ACD-6F1981DA82B5}"/>
    <cellStyle name="Normal 3 3 2 3 4" xfId="17414" xr:uid="{34A2B4E2-3271-4BC1-BD99-B10ECFCA066B}"/>
    <cellStyle name="Normal 3 3 2 3 4 2" xfId="37782" xr:uid="{DA7D7D47-4744-4389-8EF7-EA232CFD107F}"/>
    <cellStyle name="Normal 3 3 2 3 5" xfId="24203" xr:uid="{1A465D2B-EDB4-461E-BB96-B636CE40CBD3}"/>
    <cellStyle name="Normal 3 3 2 3 6" xfId="44571" xr:uid="{12632482-E11F-478B-A16E-4F5EC6808922}"/>
    <cellStyle name="Normal 3 3 2 3_Exec Drivers" xfId="8540" xr:uid="{3E298C7C-7EB0-4FF7-B9A1-CC35F14B1E26}"/>
    <cellStyle name="Normal 3 3 2 4" xfId="8005" xr:uid="{7BD4C885-76C8-4A73-A191-D76FF73F2395}"/>
    <cellStyle name="Normal 3 3 2 4 2" xfId="16484" xr:uid="{167A3F93-47E6-476D-A187-3D713548499A}"/>
    <cellStyle name="Normal 3 3 2 4 2 2" xfId="36852" xr:uid="{C6662FB2-54E9-4FD1-A621-9AC08AB2C5E3}"/>
    <cellStyle name="Normal 3 3 2 4 3" xfId="23271" xr:uid="{398C2FEE-6CA4-4E14-99A1-CBEA5392F89D}"/>
    <cellStyle name="Normal 3 3 2 4 3 2" xfId="43639" xr:uid="{441587D9-84E6-4DA5-B1AD-F789EEC379A7}"/>
    <cellStyle name="Normal 3 3 2 4 4" xfId="30060" xr:uid="{0B1531DD-E517-4580-B361-C6993DDEE0E6}"/>
    <cellStyle name="Normal 3 3 2 4 5" xfId="50428" xr:uid="{C66ED760-01A1-4957-BBA1-E947F35163A3}"/>
    <cellStyle name="Normal 3 3 2 5" xfId="10085" xr:uid="{68C10A16-F0FE-4774-A164-D925F8EB47E1}"/>
    <cellStyle name="Normal 3 3 2 5 2" xfId="30453" xr:uid="{CBF96E40-B19A-40CC-B74E-455DB9643123}"/>
    <cellStyle name="Normal 3 3 2 6" xfId="16873" xr:uid="{09B802F5-9557-4A4D-BB6C-9AD0E9E78BF4}"/>
    <cellStyle name="Normal 3 3 2 6 2" xfId="37241" xr:uid="{8C93B0BF-576F-4F93-A50C-1241E6327960}"/>
    <cellStyle name="Normal 3 3 2 7" xfId="23662" xr:uid="{84CE2D33-F901-4311-81BB-86557477DB36}"/>
    <cellStyle name="Normal 3 3 2 8" xfId="44030" xr:uid="{89293A4D-701A-443F-954C-F41ADF5B9DD4}"/>
    <cellStyle name="Normal 3 3 2_Exec Drivers" xfId="2083" xr:uid="{126810DE-E3AC-4066-B7FF-426757737CE1}"/>
    <cellStyle name="Normal 3 3 3" xfId="1082" xr:uid="{E27F8547-CA4F-4916-AE3F-80D77158B9BB}"/>
    <cellStyle name="Normal 3 3 3 10" xfId="44073" xr:uid="{12C11E33-BB0B-4B65-93AC-60ADAC860B13}"/>
    <cellStyle name="Normal 3 3 3 2" xfId="1757" xr:uid="{5A695667-FFE3-4851-99DB-24DCC7AD1965}"/>
    <cellStyle name="Normal 3 3 3 2 2" xfId="7089" xr:uid="{3C57F073-128D-425C-A324-50A5738FF1EF}"/>
    <cellStyle name="Normal 3 3 3 2 2 2" xfId="15731" xr:uid="{17AB825C-467E-44DC-BF13-DA4C7091BB2A}"/>
    <cellStyle name="Normal 3 3 3 2 2 2 2" xfId="36099" xr:uid="{4DDFBF30-BA95-4299-ACD1-699E73B0B238}"/>
    <cellStyle name="Normal 3 3 3 2 2 3" xfId="22518" xr:uid="{9CFCD51C-503C-4F6A-B342-3980FC4955A3}"/>
    <cellStyle name="Normal 3 3 3 2 2 3 2" xfId="42886" xr:uid="{6266E086-4E9F-408A-A5B4-326E04C4DC68}"/>
    <cellStyle name="Normal 3 3 3 2 2 4" xfId="29307" xr:uid="{81DD318A-7FD6-452C-B2FE-FCDFA52A8B25}"/>
    <cellStyle name="Normal 3 3 3 2 2 5" xfId="49675" xr:uid="{A286CE43-90F1-412F-A208-95E96956855D}"/>
    <cellStyle name="Normal 3 3 3 2 3" xfId="4241" xr:uid="{1CF37773-19EB-4991-B7F3-BAED50FB9B6E}"/>
    <cellStyle name="Normal 3 3 3 2 3 2" xfId="12883" xr:uid="{D59AEB22-1549-44A9-BE1C-11A38EAD55DC}"/>
    <cellStyle name="Normal 3 3 3 2 3 2 2" xfId="33251" xr:uid="{065A7305-CEE2-4196-9D3E-72F40805CBA8}"/>
    <cellStyle name="Normal 3 3 3 2 3 3" xfId="19670" xr:uid="{A832C9AF-2411-4055-8550-2BC5B6D51FC1}"/>
    <cellStyle name="Normal 3 3 3 2 3 3 2" xfId="40038" xr:uid="{49CBB2BF-0DF7-4839-A836-720C58E7395D}"/>
    <cellStyle name="Normal 3 3 3 2 3 4" xfId="26459" xr:uid="{E431D688-8EB7-4208-9DB4-2A77C6C1B817}"/>
    <cellStyle name="Normal 3 3 3 2 3 5" xfId="46827" xr:uid="{2B87D2AD-1462-4CB8-B0B3-9B105DA4A4D4}"/>
    <cellStyle name="Normal 3 3 3 2 4" xfId="10665" xr:uid="{9474878F-C137-44BA-B3BA-CE87DB1E1E02}"/>
    <cellStyle name="Normal 3 3 3 2 4 2" xfId="31033" xr:uid="{47D302C2-413B-4A7A-B7B9-1FD75E575F59}"/>
    <cellStyle name="Normal 3 3 3 2 5" xfId="17452" xr:uid="{ED3AE796-B4C6-4606-8C5C-6A3E3E98F154}"/>
    <cellStyle name="Normal 3 3 3 2 5 2" xfId="37820" xr:uid="{92574F33-73AE-47E5-B46A-2C866294B499}"/>
    <cellStyle name="Normal 3 3 3 2 6" xfId="24241" xr:uid="{1F1CE799-012B-430C-B217-471DAD044A1B}"/>
    <cellStyle name="Normal 3 3 3 2 7" xfId="44609" xr:uid="{6434F1CF-110C-4893-85E2-38A63C0584D9}"/>
    <cellStyle name="Normal 3 3 3 2_Exec Drivers" xfId="9135" xr:uid="{11BB4FE1-D43A-437A-A188-946C614F8A47}"/>
    <cellStyle name="Normal 3 3 3 3" xfId="4953" xr:uid="{22282DBF-02B4-4340-91B6-C0AC74D97694}"/>
    <cellStyle name="Normal 3 3 3 3 2" xfId="7801" xr:uid="{9118061D-8341-49BD-8C28-F6685E4ED605}"/>
    <cellStyle name="Normal 3 3 3 3 2 2" xfId="16443" xr:uid="{FD63ACF6-0BA7-4DA9-A73F-0CA3B79081E7}"/>
    <cellStyle name="Normal 3 3 3 3 2 2 2" xfId="36811" xr:uid="{7F98D99E-0626-4CD3-89F1-A824F3896C4E}"/>
    <cellStyle name="Normal 3 3 3 3 2 3" xfId="23230" xr:uid="{F958C94B-C151-4A86-82B6-DC0C30B05F01}"/>
    <cellStyle name="Normal 3 3 3 3 2 3 2" xfId="43598" xr:uid="{5A16C2D6-60EC-46F7-8BD2-647634070482}"/>
    <cellStyle name="Normal 3 3 3 3 2 4" xfId="30019" xr:uid="{66083341-D717-49A7-AF23-9A95B14548F7}"/>
    <cellStyle name="Normal 3 3 3 3 2 5" xfId="50387" xr:uid="{B5873BE4-67D4-4E31-9E20-5541C58E5654}"/>
    <cellStyle name="Normal 3 3 3 3 3" xfId="13595" xr:uid="{D6A929F3-61F6-4D0E-AB68-AA7D53C87065}"/>
    <cellStyle name="Normal 3 3 3 3 3 2" xfId="33963" xr:uid="{07007E2E-A0D1-44F2-A1DA-A784B5388215}"/>
    <cellStyle name="Normal 3 3 3 3 4" xfId="20382" xr:uid="{03DD2567-4A7E-4C65-8D9C-671568DC4CF5}"/>
    <cellStyle name="Normal 3 3 3 3 4 2" xfId="40750" xr:uid="{5A45E108-93EB-4439-A8BE-CAD10F9FEA61}"/>
    <cellStyle name="Normal 3 3 3 3 5" xfId="27171" xr:uid="{2A79C9D2-2E7A-4464-8BA8-CB5EDD4E71D0}"/>
    <cellStyle name="Normal 3 3 3 3 6" xfId="47539" xr:uid="{15B36A3D-7C6F-4B2C-9C91-1284CB23308E}"/>
    <cellStyle name="Normal 3 3 3 3_Exec Drivers" xfId="8443" xr:uid="{C5DE7589-60A1-4521-906A-EAAA4B9B6D29}"/>
    <cellStyle name="Normal 3 3 3 4" xfId="3493" xr:uid="{1B15FED2-0A0F-4DEA-BA2C-9E1DCAB29BCF}"/>
    <cellStyle name="Normal 3 3 3 4 2" xfId="6377" xr:uid="{EB7E5700-EE3C-4AE5-AD6F-FB41949F0BB6}"/>
    <cellStyle name="Normal 3 3 3 4 2 2" xfId="15019" xr:uid="{9AFD1486-65A9-4B18-BD1E-34521BD35404}"/>
    <cellStyle name="Normal 3 3 3 4 2 2 2" xfId="35387" xr:uid="{E38CEDA5-B57D-4C47-8E7C-DB8A4FAC02A4}"/>
    <cellStyle name="Normal 3 3 3 4 2 3" xfId="21806" xr:uid="{CF7453B1-7411-4B3E-A463-011B35A2BE9D}"/>
    <cellStyle name="Normal 3 3 3 4 2 3 2" xfId="42174" xr:uid="{85419759-1D38-4628-94B5-306EA31F6533}"/>
    <cellStyle name="Normal 3 3 3 4 2 4" xfId="28595" xr:uid="{D7548B45-7219-4F97-A703-D0DFD3F8331F}"/>
    <cellStyle name="Normal 3 3 3 4 2 5" xfId="48963" xr:uid="{301FAC24-E508-4BB2-A022-8B36F8CC6849}"/>
    <cellStyle name="Normal 3 3 3 4 3" xfId="12171" xr:uid="{F994D513-395A-4DD1-B320-76A3E9077343}"/>
    <cellStyle name="Normal 3 3 3 4 3 2" xfId="32539" xr:uid="{0941353E-B643-4E51-A3A4-F94472169591}"/>
    <cellStyle name="Normal 3 3 3 4 4" xfId="18958" xr:uid="{A8D3BA01-ECA0-4C31-8270-09B249316C32}"/>
    <cellStyle name="Normal 3 3 3 4 4 2" xfId="39326" xr:uid="{C7482331-51C7-4F6A-91AD-D862A1FEBE7E}"/>
    <cellStyle name="Normal 3 3 3 4 5" xfId="25747" xr:uid="{4D440C7F-0A8A-430C-A855-AF782751297A}"/>
    <cellStyle name="Normal 3 3 3 4 6" xfId="46115" xr:uid="{397B1ACD-D73F-4C02-9EB3-1B47B0F83B8A}"/>
    <cellStyle name="Normal 3 3 3 5" xfId="5665" xr:uid="{1E7BEF97-1E23-4584-826F-F25AB36E31C2}"/>
    <cellStyle name="Normal 3 3 3 5 2" xfId="14307" xr:uid="{DB5F456B-4D34-401A-B983-98D02F37E052}"/>
    <cellStyle name="Normal 3 3 3 5 2 2" xfId="34675" xr:uid="{AB244589-C522-41CD-BA86-455AB73B2804}"/>
    <cellStyle name="Normal 3 3 3 5 3" xfId="21094" xr:uid="{F44FA9BB-B787-410A-9BF0-F392F523525F}"/>
    <cellStyle name="Normal 3 3 3 5 3 2" xfId="41462" xr:uid="{8D5A1693-EB39-4801-8B4E-0B420B03DBA3}"/>
    <cellStyle name="Normal 3 3 3 5 4" xfId="27883" xr:uid="{CF86C25C-0D56-4BDA-BDE0-B0CCECDB0CDE}"/>
    <cellStyle name="Normal 3 3 3 5 5" xfId="48251" xr:uid="{00EC2A43-1272-4F26-A186-E204C398173B}"/>
    <cellStyle name="Normal 3 3 3 6" xfId="2744" xr:uid="{71CB978C-9D3E-4C39-B80E-F6ABABBA0D24}"/>
    <cellStyle name="Normal 3 3 3 6 2" xfId="11459" xr:uid="{6FCC3888-26C3-40AF-AE20-36BE7EF3A304}"/>
    <cellStyle name="Normal 3 3 3 6 2 2" xfId="31827" xr:uid="{2E39C0B8-B420-4071-A638-5D30E8D440CE}"/>
    <cellStyle name="Normal 3 3 3 6 3" xfId="18246" xr:uid="{4A900F75-FE84-4A9C-9F0A-EA72A091F611}"/>
    <cellStyle name="Normal 3 3 3 6 3 2" xfId="38614" xr:uid="{63D5761A-728B-48E5-9D66-13895D0609FB}"/>
    <cellStyle name="Normal 3 3 3 6 4" xfId="25035" xr:uid="{A377A2E5-98A4-4F52-A8AB-96F5F19F451B}"/>
    <cellStyle name="Normal 3 3 3 6 5" xfId="45403" xr:uid="{33ADC279-E981-43C4-9E1D-36E0C70AE34C}"/>
    <cellStyle name="Normal 3 3 3 7" xfId="10128" xr:uid="{48F32F39-608D-4732-8750-3612959DF95F}"/>
    <cellStyle name="Normal 3 3 3 7 2" xfId="30496" xr:uid="{3F2D50CB-54B6-4DC1-B074-4F8534DB304B}"/>
    <cellStyle name="Normal 3 3 3 8" xfId="16916" xr:uid="{FED54466-4EC3-43CE-84F3-A36FBC38040E}"/>
    <cellStyle name="Normal 3 3 3 8 2" xfId="37284" xr:uid="{EE8FED70-FF52-4824-924F-ECC230DDA404}"/>
    <cellStyle name="Normal 3 3 3 9" xfId="23705" xr:uid="{92BBCBFD-A6F1-4CB0-B7EF-5944AB89B8CD}"/>
    <cellStyle name="Normal 3 3 3_Exec Drivers" xfId="8822" xr:uid="{694099D7-8CA4-4F43-B1AA-FE12A88CE0A9}"/>
    <cellStyle name="Normal 3 3 4" xfId="1289" xr:uid="{66865DF1-C588-41E1-BDC6-4B7D0CD43DF9}"/>
    <cellStyle name="Normal 3 3 4 2" xfId="1826" xr:uid="{05BC5F05-B7F4-4D89-B854-A3699636292A}"/>
    <cellStyle name="Normal 3 3 4 2 2" xfId="6697" xr:uid="{7812A635-E02D-4C1D-A489-3FED62E3FF81}"/>
    <cellStyle name="Normal 3 3 4 2 2 2" xfId="15339" xr:uid="{C8EDB475-83C6-492A-9D4A-039BE709F233}"/>
    <cellStyle name="Normal 3 3 4 2 2 2 2" xfId="35707" xr:uid="{5717D544-23AC-43E7-B161-2AE653B01CED}"/>
    <cellStyle name="Normal 3 3 4 2 2 3" xfId="22126" xr:uid="{D932DFF8-14C7-447D-829D-A369A5C58B21}"/>
    <cellStyle name="Normal 3 3 4 2 2 3 2" xfId="42494" xr:uid="{90C9DF02-A408-426C-9C94-234FDC2A5E3E}"/>
    <cellStyle name="Normal 3 3 4 2 2 4" xfId="28915" xr:uid="{08AE174C-604A-42D3-8736-B66D4679FDAC}"/>
    <cellStyle name="Normal 3 3 4 2 2 5" xfId="49283" xr:uid="{42792F3E-A163-401F-BC46-7F5BD7731F82}"/>
    <cellStyle name="Normal 3 3 4 2 3" xfId="10734" xr:uid="{52606CDB-5AB1-44B2-8D95-EFF669334AC7}"/>
    <cellStyle name="Normal 3 3 4 2 3 2" xfId="31102" xr:uid="{7B7AEDF6-1BE5-47BF-A509-BCA0B2337258}"/>
    <cellStyle name="Normal 3 3 4 2 4" xfId="17521" xr:uid="{21E7EE44-02D2-4C34-9027-16DF5C283211}"/>
    <cellStyle name="Normal 3 3 4 2 4 2" xfId="37889" xr:uid="{84D6641A-627B-4ED5-A2B9-8F75D137840A}"/>
    <cellStyle name="Normal 3 3 4 2 5" xfId="24310" xr:uid="{CAC167D5-152A-4FE3-8EA0-F7217741DA9A}"/>
    <cellStyle name="Normal 3 3 4 2 6" xfId="44678" xr:uid="{9DA5767A-633F-4F0A-B2E5-657C73D07490}"/>
    <cellStyle name="Normal 3 3 4 2_Exec Drivers" xfId="8533" xr:uid="{EEEAB544-FD0C-4076-8166-71CD6616F076}"/>
    <cellStyle name="Normal 3 3 4 3" xfId="3813" xr:uid="{1FCFCCAE-70FD-4BD0-93BD-65FC9FBAD8C0}"/>
    <cellStyle name="Normal 3 3 4 3 2" xfId="12491" xr:uid="{7C1B9510-0648-4FDA-81C2-CA801326BC40}"/>
    <cellStyle name="Normal 3 3 4 3 2 2" xfId="32859" xr:uid="{B7BCE688-E7DA-41FE-A1BC-95C3A2D4EF13}"/>
    <cellStyle name="Normal 3 3 4 3 3" xfId="19278" xr:uid="{9937A778-FBAF-4488-ABFC-179E52AFCD18}"/>
    <cellStyle name="Normal 3 3 4 3 3 2" xfId="39646" xr:uid="{170B486D-F2A0-4864-BA3D-AF20A5132710}"/>
    <cellStyle name="Normal 3 3 4 3 4" xfId="26067" xr:uid="{A11262E9-0CA8-4A8D-99D5-6A5F712D2FBA}"/>
    <cellStyle name="Normal 3 3 4 3 5" xfId="46435" xr:uid="{49196BB6-3EFB-4307-BD5A-4A7BD28FC053}"/>
    <cellStyle name="Normal 3 3 4 4" xfId="10208" xr:uid="{0BACDA11-6D77-4D24-99B3-16077867640D}"/>
    <cellStyle name="Normal 3 3 4 4 2" xfId="30576" xr:uid="{4922FB26-F552-4A81-8E51-4BBF397507B8}"/>
    <cellStyle name="Normal 3 3 4 5" xfId="16995" xr:uid="{E6A69030-6CA0-4BE1-BD78-F1014FEB2A4D}"/>
    <cellStyle name="Normal 3 3 4 5 2" xfId="37363" xr:uid="{A3C5434F-C6E3-446D-9483-3EB6149449C6}"/>
    <cellStyle name="Normal 3 3 4 6" xfId="23784" xr:uid="{74BD4413-EDD9-46AB-A5AF-3E7503F47D08}"/>
    <cellStyle name="Normal 3 3 4 7" xfId="44152" xr:uid="{7ADBB31D-2130-44AD-935E-449490020AB9}"/>
    <cellStyle name="Normal 3 3 4_Exec Drivers" xfId="8961" xr:uid="{22E72983-6B96-440D-A818-17C1B6B4C91C}"/>
    <cellStyle name="Normal 3 3 5" xfId="1354" xr:uid="{4442AFD5-AED4-493A-9BAE-519DD51840FE}"/>
    <cellStyle name="Normal 3 3 5 2" xfId="7409" xr:uid="{3DDC13BB-F274-453C-B424-2B987950B41A}"/>
    <cellStyle name="Normal 3 3 5 2 2" xfId="16051" xr:uid="{F3888A46-93B6-4777-BE02-878A4C290EDB}"/>
    <cellStyle name="Normal 3 3 5 2 2 2" xfId="36419" xr:uid="{CD149BC6-4668-4E16-B5BE-8FDF3CF1CC91}"/>
    <cellStyle name="Normal 3 3 5 2 3" xfId="22838" xr:uid="{4B0D029B-BBE0-4FAA-884E-A2C5D2D820AE}"/>
    <cellStyle name="Normal 3 3 5 2 3 2" xfId="43206" xr:uid="{7B4E6710-7B35-4818-9643-1143D9D2C486}"/>
    <cellStyle name="Normal 3 3 5 2 4" xfId="29627" xr:uid="{D3E20C1F-579C-4EEC-9278-CFF008B6493B}"/>
    <cellStyle name="Normal 3 3 5 2 5" xfId="49995" xr:uid="{E5527FFF-F82C-4CE5-969A-45782D064729}"/>
    <cellStyle name="Normal 3 3 5 3" xfId="4561" xr:uid="{1563D13C-2885-4E2A-BF5C-661088B7F85D}"/>
    <cellStyle name="Normal 3 3 5 3 2" xfId="13203" xr:uid="{AE9EFBE5-4EA1-4947-AA8D-92A06A7513BE}"/>
    <cellStyle name="Normal 3 3 5 3 2 2" xfId="33571" xr:uid="{B2B3C5A0-3464-432D-9A19-9A85C054255F}"/>
    <cellStyle name="Normal 3 3 5 3 3" xfId="19990" xr:uid="{C55D0439-39FF-418F-9555-BF4C70879F74}"/>
    <cellStyle name="Normal 3 3 5 3 3 2" xfId="40358" xr:uid="{DD6E99E0-9894-4A87-978F-33CA00257673}"/>
    <cellStyle name="Normal 3 3 5 3 4" xfId="26779" xr:uid="{2B6F21D2-6561-4DF7-9DAC-591514B7DF2D}"/>
    <cellStyle name="Normal 3 3 5 3 5" xfId="47147" xr:uid="{1CCE2672-CD7A-4BEA-96AD-12657514D64F}"/>
    <cellStyle name="Normal 3 3 5 4" xfId="10273" xr:uid="{94BF4C70-1477-41C9-BA5B-0EF2AE9BD168}"/>
    <cellStyle name="Normal 3 3 5 4 2" xfId="30641" xr:uid="{4520B7A0-F898-4CC0-90AC-877EEF18D3A4}"/>
    <cellStyle name="Normal 3 3 5 5" xfId="17060" xr:uid="{00A75881-3E50-4944-8659-16D0C702108F}"/>
    <cellStyle name="Normal 3 3 5 5 2" xfId="37428" xr:uid="{CE5ACDFD-C0B4-4F3E-B48A-1005FC1DF0DB}"/>
    <cellStyle name="Normal 3 3 5 6" xfId="23849" xr:uid="{FEDA6A73-B4DE-4265-8163-9E66D13753B2}"/>
    <cellStyle name="Normal 3 3 5 7" xfId="44217" xr:uid="{B65B0EDF-91D3-4218-8F98-8E8694F1B8DF}"/>
    <cellStyle name="Normal 3 3 5_Exec Drivers" xfId="9078" xr:uid="{2882B9DF-6130-4451-B5B4-C3F8305B4050}"/>
    <cellStyle name="Normal 3 3 6" xfId="3065" xr:uid="{0E495BC5-0436-4CC9-BB7C-8A33BDFE6054}"/>
    <cellStyle name="Normal 3 3 6 2" xfId="5985" xr:uid="{9522BB27-FD9F-46DF-B8E7-85E1F7679C39}"/>
    <cellStyle name="Normal 3 3 6 2 2" xfId="14627" xr:uid="{AD559BD6-8326-4F95-BC57-FF895919D59A}"/>
    <cellStyle name="Normal 3 3 6 2 2 2" xfId="34995" xr:uid="{B9586319-ACB5-4B27-AEF7-2E52068D0602}"/>
    <cellStyle name="Normal 3 3 6 2 3" xfId="21414" xr:uid="{326FB180-FCBE-43E2-931D-38E9DF9CE798}"/>
    <cellStyle name="Normal 3 3 6 2 3 2" xfId="41782" xr:uid="{43773093-49AD-461E-9872-8462913F1EB4}"/>
    <cellStyle name="Normal 3 3 6 2 4" xfId="28203" xr:uid="{67FFC494-392E-4C34-B093-1460FB0E6112}"/>
    <cellStyle name="Normal 3 3 6 2 5" xfId="48571" xr:uid="{CC31ED7A-5EED-4ECA-8D22-C0CB9CC4B8BD}"/>
    <cellStyle name="Normal 3 3 6 3" xfId="11779" xr:uid="{C7CC1DAF-10BF-422D-A245-CC2A70430ACB}"/>
    <cellStyle name="Normal 3 3 6 3 2" xfId="32147" xr:uid="{F449BC22-EC20-463C-A344-F751FD746F03}"/>
    <cellStyle name="Normal 3 3 6 4" xfId="18566" xr:uid="{C648512C-A3E1-4D13-A6FC-DD416BDE9CD9}"/>
    <cellStyle name="Normal 3 3 6 4 2" xfId="38934" xr:uid="{0BEC5465-4DBC-4406-B477-5374088E15CB}"/>
    <cellStyle name="Normal 3 3 6 5" xfId="25355" xr:uid="{DA99DE48-7E8B-4FF3-B74B-30A66C21EB82}"/>
    <cellStyle name="Normal 3 3 6 6" xfId="45723" xr:uid="{0610F078-C2CA-47D8-9D2A-68F00B8D4624}"/>
    <cellStyle name="Normal 3 3 6_Exec Drivers" xfId="8708" xr:uid="{97F054C7-2DAE-4F9E-A1E0-6F1A2A6FB2F3}"/>
    <cellStyle name="Normal 3 3 7" xfId="5273" xr:uid="{5F499B6D-74F7-488A-A1F6-119BB224CA29}"/>
    <cellStyle name="Normal 3 3 7 2" xfId="13915" xr:uid="{AEC31691-B911-46CB-A75A-112B93E7A3F8}"/>
    <cellStyle name="Normal 3 3 7 2 2" xfId="34283" xr:uid="{156A5388-35A0-4492-B5A7-4E6D52AB87D3}"/>
    <cellStyle name="Normal 3 3 7 3" xfId="20702" xr:uid="{D9B94384-C9ED-4AC9-8540-A7E6AAF59073}"/>
    <cellStyle name="Normal 3 3 7 3 2" xfId="41070" xr:uid="{667B1359-E4C3-4A9F-8C08-1DDE76992058}"/>
    <cellStyle name="Normal 3 3 7 4" xfId="27491" xr:uid="{8550779F-9DA0-4B6D-8226-0DDD08D70E01}"/>
    <cellStyle name="Normal 3 3 7 5" xfId="47859" xr:uid="{AAFDA7D2-6D00-4153-94C3-8F363CC27430}"/>
    <cellStyle name="Normal 3 3 8" xfId="2216" xr:uid="{B9977C99-E6C9-46B8-AAF0-B7564A7EA800}"/>
    <cellStyle name="Normal 3 3 8 2" xfId="11067" xr:uid="{3C051B84-31C6-4D3B-8CDE-22571F70491E}"/>
    <cellStyle name="Normal 3 3 8 2 2" xfId="31435" xr:uid="{1BEFB6CB-9369-4D01-A09C-AEC233846A00}"/>
    <cellStyle name="Normal 3 3 8 3" xfId="17854" xr:uid="{3E21B0C5-2735-4E6A-8BC6-C58900106226}"/>
    <cellStyle name="Normal 3 3 8 3 2" xfId="38222" xr:uid="{69F72495-84A7-4E76-819C-E743686FEF26}"/>
    <cellStyle name="Normal 3 3 8 4" xfId="24643" xr:uid="{824A81C5-4558-437C-83B3-9C87FC1EC9CE}"/>
    <cellStyle name="Normal 3 3 8 5" xfId="45011" xr:uid="{F62555E1-960F-4865-BA80-5F31841874E3}"/>
    <cellStyle name="Normal 3 3 9" xfId="10040" xr:uid="{D235EE73-68FB-4C81-96F2-B84BA9CB5691}"/>
    <cellStyle name="Normal 3 3 9 2" xfId="30408" xr:uid="{8295CA63-F800-4206-91E6-F80E96ED4FD0}"/>
    <cellStyle name="Normal 3 3_Exec Drivers" xfId="8678" xr:uid="{C6FA17A0-AE31-443C-9F6F-27E2F95F1257}"/>
    <cellStyle name="Normal 3 4" xfId="638" xr:uid="{6586BA5D-2955-4318-867F-0AE4227FCD00}"/>
    <cellStyle name="Normal 3 4 10" xfId="16844" xr:uid="{C85C69D4-A2EE-4101-A67E-C8CBE63EBC48}"/>
    <cellStyle name="Normal 3 4 10 2" xfId="37212" xr:uid="{2B48860F-35A3-490C-A6B9-F3B34DE042F6}"/>
    <cellStyle name="Normal 3 4 11" xfId="23633" xr:uid="{B8E8102B-8028-431C-97EF-BDBBEE47C95F}"/>
    <cellStyle name="Normal 3 4 12" xfId="44001" xr:uid="{81608859-1B83-42B1-98DB-03FF7A1CAA9B}"/>
    <cellStyle name="Normal 3 4 2" xfId="697" xr:uid="{48821B3A-0D57-4593-86D5-DAA944B14974}"/>
    <cellStyle name="Normal 3 4 2 2" xfId="1245" xr:uid="{FF64E53F-F019-42A5-B32F-DF74F2DB6B2D}"/>
    <cellStyle name="Normal 3 4 2 3" xfId="1718" xr:uid="{0D62BA9E-7C2C-47EC-AE56-890AD3A4FF4D}"/>
    <cellStyle name="Normal 3 4 2 3 2" xfId="7989" xr:uid="{57711D62-273B-4458-874B-84301E7DE613}"/>
    <cellStyle name="Normal 3 4 2 3 2 2" xfId="16482" xr:uid="{1D0D2056-9E46-48F5-AA89-3A261394C019}"/>
    <cellStyle name="Normal 3 4 2 3 2 2 2" xfId="36850" xr:uid="{75635806-1C64-446C-B24C-0B2ADC62385B}"/>
    <cellStyle name="Normal 3 4 2 3 2 3" xfId="23269" xr:uid="{BEFD81CA-9FB5-4E0C-99B4-8E26C9B537D3}"/>
    <cellStyle name="Normal 3 4 2 3 2 3 2" xfId="43637" xr:uid="{CF3E75AC-4FF4-478E-87D4-8B24D28BE532}"/>
    <cellStyle name="Normal 3 4 2 3 2 4" xfId="30058" xr:uid="{FFBDE2BE-E1C8-40C1-BD98-54E65C57D40C}"/>
    <cellStyle name="Normal 3 4 2 3 2 5" xfId="50426" xr:uid="{79904831-6C39-40C0-9E3C-EBB98CE7B531}"/>
    <cellStyle name="Normal 3 4 2 3 3" xfId="10628" xr:uid="{7BBDEDDB-F125-4407-AB40-293E02D5994E}"/>
    <cellStyle name="Normal 3 4 2 3 3 2" xfId="30996" xr:uid="{10EBDA70-2D90-4038-8EF3-172F8767D1B5}"/>
    <cellStyle name="Normal 3 4 2 3 4" xfId="17415" xr:uid="{3EE5EDEE-0E26-46AB-BB4D-0129E402383A}"/>
    <cellStyle name="Normal 3 4 2 3 4 2" xfId="37783" xr:uid="{86AAE03E-248A-4A8A-95A8-FFED23DB55B4}"/>
    <cellStyle name="Normal 3 4 2 3 5" xfId="24204" xr:uid="{93DE2217-342A-4A50-B758-F8239FBC798E}"/>
    <cellStyle name="Normal 3 4 2 3 6" xfId="44572" xr:uid="{743D1FC4-81A7-4D43-9989-0D16998D69B8}"/>
    <cellStyle name="Normal 3 4 2 3_Exec Drivers" xfId="8482" xr:uid="{38A8DA94-E9FD-4E30-AEA6-2C0C547E59CC}"/>
    <cellStyle name="Normal 3 4 2 4" xfId="8021" xr:uid="{CA50A90A-517B-4B9C-85B8-122188EBF218}"/>
    <cellStyle name="Normal 3 4 2 4 2" xfId="16486" xr:uid="{EA32052C-9AD5-4F60-8B52-89B7DD67566D}"/>
    <cellStyle name="Normal 3 4 2 4 2 2" xfId="36854" xr:uid="{795A503E-7714-4D17-8561-3F26CAD371EB}"/>
    <cellStyle name="Normal 3 4 2 4 3" xfId="23273" xr:uid="{95B32066-CAF9-4184-B8C8-B5FFD803BC60}"/>
    <cellStyle name="Normal 3 4 2 4 3 2" xfId="43641" xr:uid="{A27EDE41-6766-46BD-A2EB-A15495C57EF6}"/>
    <cellStyle name="Normal 3 4 2 4 4" xfId="30062" xr:uid="{7D1CA3E7-872A-4958-9DCC-C1E9EBFC2B7B}"/>
    <cellStyle name="Normal 3 4 2 4 5" xfId="50430" xr:uid="{6E5353E3-F980-442F-B78F-1F23E5D39F77}"/>
    <cellStyle name="Normal 3 4 2 5" xfId="10086" xr:uid="{BC1FCBED-829A-4DB4-B6F1-842DC6041B10}"/>
    <cellStyle name="Normal 3 4 2 5 2" xfId="30454" xr:uid="{FDA67523-AD25-4049-B121-C0E3CA19A398}"/>
    <cellStyle name="Normal 3 4 2 6" xfId="16874" xr:uid="{DEAD14F3-A03D-499F-B317-95BEF3130446}"/>
    <cellStyle name="Normal 3 4 2 6 2" xfId="37242" xr:uid="{806913E3-4A10-4865-B57A-97E5C74E3D21}"/>
    <cellStyle name="Normal 3 4 2 7" xfId="23663" xr:uid="{EE65636F-A611-403B-B7ED-E4140E1F3EE7}"/>
    <cellStyle name="Normal 3 4 2 8" xfId="44031" xr:uid="{D916C7E9-8C83-469B-BC43-9E3818C9B64D}"/>
    <cellStyle name="Normal 3 4 2_Exec Drivers" xfId="9177" xr:uid="{05C99E43-85D0-4A48-B2C1-11436C6C3CF6}"/>
    <cellStyle name="Normal 3 4 3" xfId="1084" xr:uid="{0FA9F235-DF0A-4F66-A4F3-8E18FFFCF9A8}"/>
    <cellStyle name="Normal 3 4 3 2" xfId="4257" xr:uid="{4C4B7A08-0998-4FD2-8827-A116100B3A0D}"/>
    <cellStyle name="Normal 3 4 3 2 2" xfId="7105" xr:uid="{41F7EE91-50FC-4026-A283-FCC6B423B736}"/>
    <cellStyle name="Normal 3 4 3 2 2 2" xfId="15747" xr:uid="{25B81A57-1221-40CB-9AAD-4AEEF0E12E1E}"/>
    <cellStyle name="Normal 3 4 3 2 2 2 2" xfId="36115" xr:uid="{D0E99230-1320-4213-94F9-68F88FBC5C41}"/>
    <cellStyle name="Normal 3 4 3 2 2 3" xfId="22534" xr:uid="{F74404A7-B403-4AB8-8871-538DCCBB8533}"/>
    <cellStyle name="Normal 3 4 3 2 2 3 2" xfId="42902" xr:uid="{7E9340D8-1274-4BC0-A62D-C8A63F887B9F}"/>
    <cellStyle name="Normal 3 4 3 2 2 4" xfId="29323" xr:uid="{C0C38FAA-B958-4ED5-8903-FDFBABC552AC}"/>
    <cellStyle name="Normal 3 4 3 2 2 5" xfId="49691" xr:uid="{B224BB82-F28E-4585-8A3D-D0AEA5CB138B}"/>
    <cellStyle name="Normal 3 4 3 2 3" xfId="12899" xr:uid="{BC7A9D34-7602-41E3-83FB-0B4EEF661ADB}"/>
    <cellStyle name="Normal 3 4 3 2 3 2" xfId="33267" xr:uid="{8A8F1BE8-CBA1-4D13-B7BB-1873930B5E95}"/>
    <cellStyle name="Normal 3 4 3 2 4" xfId="19686" xr:uid="{EC567521-36D8-4B28-BDAC-270CB1004ADB}"/>
    <cellStyle name="Normal 3 4 3 2 4 2" xfId="40054" xr:uid="{E9C0507C-58DF-4318-AC6C-FDCFF8FDFADC}"/>
    <cellStyle name="Normal 3 4 3 2 5" xfId="26475" xr:uid="{173C5255-AEFC-4C61-9BD8-276E0B15DB47}"/>
    <cellStyle name="Normal 3 4 3 2 6" xfId="46843" xr:uid="{29B6B084-4FFB-4F2F-8C58-98555B7CAD3B}"/>
    <cellStyle name="Normal 3 4 3 3" xfId="4969" xr:uid="{DAAC3885-0803-430B-AA2D-BBEDAF450198}"/>
    <cellStyle name="Normal 3 4 3 3 2" xfId="7817" xr:uid="{2A39C4E0-FBED-4DCA-AF31-884EEE482C63}"/>
    <cellStyle name="Normal 3 4 3 3 2 2" xfId="16459" xr:uid="{23724346-BCB4-446D-AFAC-15DFC749E5A0}"/>
    <cellStyle name="Normal 3 4 3 3 2 2 2" xfId="36827" xr:uid="{F6121074-632C-4814-B913-5CA25E7432F7}"/>
    <cellStyle name="Normal 3 4 3 3 2 3" xfId="23246" xr:uid="{9D0961B9-4A57-4644-AF81-B6992189FB85}"/>
    <cellStyle name="Normal 3 4 3 3 2 3 2" xfId="43614" xr:uid="{822D49F8-D93D-4ACC-AAA8-692B31EB1760}"/>
    <cellStyle name="Normal 3 4 3 3 2 4" xfId="30035" xr:uid="{15622159-758F-41DD-9E36-1E60431A5144}"/>
    <cellStyle name="Normal 3 4 3 3 2 5" xfId="50403" xr:uid="{6BBC1E88-0083-4E9D-AAF7-9529A98C57CE}"/>
    <cellStyle name="Normal 3 4 3 3 3" xfId="13611" xr:uid="{A1411144-95D5-403A-8AEC-2F13EB111B20}"/>
    <cellStyle name="Normal 3 4 3 3 3 2" xfId="33979" xr:uid="{3F5D756E-43A4-464F-BB67-EB3A1CE08FEB}"/>
    <cellStyle name="Normal 3 4 3 3 4" xfId="20398" xr:uid="{1BADC275-01C5-4BCD-B92E-6D6D79C5546C}"/>
    <cellStyle name="Normal 3 4 3 3 4 2" xfId="40766" xr:uid="{6EE363E5-5DBA-4AB0-B36C-E118F5DF0EC4}"/>
    <cellStyle name="Normal 3 4 3 3 5" xfId="27187" xr:uid="{94FD824B-5848-47B6-BD9E-3348C7976BDD}"/>
    <cellStyle name="Normal 3 4 3 3 6" xfId="47555" xr:uid="{2DA4380C-FF05-4194-97DE-BF4C946C234B}"/>
    <cellStyle name="Normal 3 4 3 4" xfId="3509" xr:uid="{4806C5D0-8D43-40A8-8C63-204058FCE221}"/>
    <cellStyle name="Normal 3 4 3 4 2" xfId="6393" xr:uid="{FF0EE154-F8A2-466D-9D7F-70E2F6D3EF6F}"/>
    <cellStyle name="Normal 3 4 3 4 2 2" xfId="15035" xr:uid="{5CD52ED5-77B1-40CB-ACE1-A98E11A4A7C6}"/>
    <cellStyle name="Normal 3 4 3 4 2 2 2" xfId="35403" xr:uid="{85F99CE7-FB22-4EEF-9922-DEB55979DC6D}"/>
    <cellStyle name="Normal 3 4 3 4 2 3" xfId="21822" xr:uid="{BAED07D7-50EF-4A59-A842-5A5438EBB931}"/>
    <cellStyle name="Normal 3 4 3 4 2 3 2" xfId="42190" xr:uid="{DEA9FD57-DB52-4BC5-906E-FCBE2C9766BD}"/>
    <cellStyle name="Normal 3 4 3 4 2 4" xfId="28611" xr:uid="{E05CD3EE-56A4-4A73-9388-D9F146A9C68D}"/>
    <cellStyle name="Normal 3 4 3 4 2 5" xfId="48979" xr:uid="{1946C920-BFC1-4D50-BA6C-530840445948}"/>
    <cellStyle name="Normal 3 4 3 4 3" xfId="12187" xr:uid="{0422F6D3-29E4-4918-B841-54541C6FBCF5}"/>
    <cellStyle name="Normal 3 4 3 4 3 2" xfId="32555" xr:uid="{E4B64A05-38D1-4EE9-8016-C2CCED71AA89}"/>
    <cellStyle name="Normal 3 4 3 4 4" xfId="18974" xr:uid="{5EC00F61-68C0-4064-B2AF-83FACCC1AF0A}"/>
    <cellStyle name="Normal 3 4 3 4 4 2" xfId="39342" xr:uid="{F2E5A5F7-83E9-44ED-BA32-ED3004177D9D}"/>
    <cellStyle name="Normal 3 4 3 4 5" xfId="25763" xr:uid="{F2B4DDCF-F981-4B10-9125-6671CA16A28F}"/>
    <cellStyle name="Normal 3 4 3 4 6" xfId="46131" xr:uid="{8EDBF7DE-9BD1-40A0-B705-4C95B1D83CAE}"/>
    <cellStyle name="Normal 3 4 3 5" xfId="5681" xr:uid="{CE228176-4916-4D14-A81D-5D35678C7F5C}"/>
    <cellStyle name="Normal 3 4 3 5 2" xfId="14323" xr:uid="{6C4B7E4D-78D3-4D14-B490-D927944BEF4D}"/>
    <cellStyle name="Normal 3 4 3 5 2 2" xfId="34691" xr:uid="{B542D9A8-885C-42B4-8CB0-798676D37AC9}"/>
    <cellStyle name="Normal 3 4 3 5 3" xfId="21110" xr:uid="{69B8182C-D3FC-402F-BDE6-632878E6DAA2}"/>
    <cellStyle name="Normal 3 4 3 5 3 2" xfId="41478" xr:uid="{1DC538BE-48FB-4BB7-AC5B-89C39C47432F}"/>
    <cellStyle name="Normal 3 4 3 5 4" xfId="27899" xr:uid="{BFB9AF5D-1EF4-4E9E-A3F8-CD9CC3918624}"/>
    <cellStyle name="Normal 3 4 3 5 5" xfId="48267" xr:uid="{932713C5-EDBC-4DE8-8D49-D0DC72FB909B}"/>
    <cellStyle name="Normal 3 4 3 6" xfId="7973" xr:uid="{968AEAB7-47A2-45B4-A935-5EF459E8691B}"/>
    <cellStyle name="Normal 3 4 3 7" xfId="2760" xr:uid="{3272FE14-B3AC-424F-8DEE-434E889EABC1}"/>
    <cellStyle name="Normal 3 4 3 7 2" xfId="11475" xr:uid="{BB29398B-83C5-49D4-B07C-CC5255D77B86}"/>
    <cellStyle name="Normal 3 4 3 7 2 2" xfId="31843" xr:uid="{AF48E2D4-4DEB-4558-8267-188BDE6BE75E}"/>
    <cellStyle name="Normal 3 4 3 7 3" xfId="18262" xr:uid="{C42BCC0F-C0A2-46A9-9F53-A290ED08AE80}"/>
    <cellStyle name="Normal 3 4 3 7 3 2" xfId="38630" xr:uid="{A015F89A-8ED4-4753-9746-530D29052EAD}"/>
    <cellStyle name="Normal 3 4 3 7 4" xfId="25051" xr:uid="{40B0E971-38ED-4ED5-993E-D093EBF7F406}"/>
    <cellStyle name="Normal 3 4 3 7 5" xfId="45419" xr:uid="{C6A24D33-50DC-4158-95F2-5993AFDCBAEF}"/>
    <cellStyle name="Normal 3 4 4" xfId="1246" xr:uid="{50AEB247-6DE7-45DA-BAD8-302419ADE7CF}"/>
    <cellStyle name="Normal 3 4 4 2" xfId="1784" xr:uid="{66909052-802E-419B-A764-BEC15EBC7170}"/>
    <cellStyle name="Normal 3 4 4 2 2" xfId="6698" xr:uid="{95049B52-1AAF-4FDD-9110-CF00C8EE48A2}"/>
    <cellStyle name="Normal 3 4 4 2 2 2" xfId="15340" xr:uid="{8CF19DCE-54E5-4828-A4C7-D46573A4291B}"/>
    <cellStyle name="Normal 3 4 4 2 2 2 2" xfId="35708" xr:uid="{39F0DA5F-2B0D-4810-9EE2-8320F0526932}"/>
    <cellStyle name="Normal 3 4 4 2 2 3" xfId="22127" xr:uid="{4F8A8E9F-0F83-4D10-A833-6BCE4CD9A8AD}"/>
    <cellStyle name="Normal 3 4 4 2 2 3 2" xfId="42495" xr:uid="{9835E910-2B7F-437C-91D5-03F70AC4B1B9}"/>
    <cellStyle name="Normal 3 4 4 2 2 4" xfId="28916" xr:uid="{D9ABF698-0946-4B84-9539-2FF93EBEE6B0}"/>
    <cellStyle name="Normal 3 4 4 2 2 5" xfId="49284" xr:uid="{6E8FEE4C-E045-4EBF-807B-EE9DDD977E05}"/>
    <cellStyle name="Normal 3 4 4 2 3" xfId="10692" xr:uid="{79415E33-0531-4289-9CDC-A0C3B9029CC3}"/>
    <cellStyle name="Normal 3 4 4 2 3 2" xfId="31060" xr:uid="{4303C7C8-1591-455E-9322-DB81F01B2F0F}"/>
    <cellStyle name="Normal 3 4 4 2 4" xfId="17479" xr:uid="{678C1D20-9DE8-49D4-A942-A08CF2ECED3B}"/>
    <cellStyle name="Normal 3 4 4 2 4 2" xfId="37847" xr:uid="{3B17D2E0-512D-4FA0-977D-3095AF45CFD2}"/>
    <cellStyle name="Normal 3 4 4 2 5" xfId="24268" xr:uid="{F4FA5CFC-4323-45E6-9F44-FE5F6C0CDBD1}"/>
    <cellStyle name="Normal 3 4 4 2 6" xfId="44636" xr:uid="{02D0EF2C-2BD1-45CD-8DBD-6B9B0B492F54}"/>
    <cellStyle name="Normal 3 4 4 2_Exec Drivers" xfId="9126" xr:uid="{54AE0DDB-9B0B-40E1-A25E-DC1835B45618}"/>
    <cellStyle name="Normal 3 4 4 3" xfId="3814" xr:uid="{CF962968-80BF-4DBB-BAB8-323CCC097C73}"/>
    <cellStyle name="Normal 3 4 4 3 2" xfId="12492" xr:uid="{2180DF42-BFFD-4ECA-8879-8E865D61F056}"/>
    <cellStyle name="Normal 3 4 4 3 2 2" xfId="32860" xr:uid="{35080BF3-212A-4D93-AE7B-E6C6A3614C3C}"/>
    <cellStyle name="Normal 3 4 4 3 3" xfId="19279" xr:uid="{1FB23B74-7FC8-4A87-8739-CF2069A956A3}"/>
    <cellStyle name="Normal 3 4 4 3 3 2" xfId="39647" xr:uid="{B1FF9C4C-DD14-4511-8910-D5164BF6F7C0}"/>
    <cellStyle name="Normal 3 4 4 3 4" xfId="26068" xr:uid="{A672C327-CCE2-426F-B3B2-D0FB68522AEE}"/>
    <cellStyle name="Normal 3 4 4 3 5" xfId="46436" xr:uid="{8009B953-9137-4535-9A40-0C3431733D63}"/>
    <cellStyle name="Normal 3 4 4 4" xfId="10166" xr:uid="{641D4D64-4273-4BAF-A3C2-00F124607D75}"/>
    <cellStyle name="Normal 3 4 4 4 2" xfId="30534" xr:uid="{DF3D58BB-AB7C-44A4-B100-5D6C4FC48EFC}"/>
    <cellStyle name="Normal 3 4 4 5" xfId="16953" xr:uid="{2998875D-73C0-4E7C-A592-79D808145F72}"/>
    <cellStyle name="Normal 3 4 4 5 2" xfId="37321" xr:uid="{E98548CB-6520-42CF-943E-BFB09BD491C2}"/>
    <cellStyle name="Normal 3 4 4 6" xfId="23742" xr:uid="{D76BEFB4-3F35-4A1A-BA47-74974E135D1F}"/>
    <cellStyle name="Normal 3 4 4 7" xfId="44110" xr:uid="{CF773066-CD76-4BAE-8E5C-8BBE8173E12C}"/>
    <cellStyle name="Normal 3 4 4_Exec Drivers" xfId="8671" xr:uid="{3D8478CE-92E3-4623-8DD7-C5C38358BC7A}"/>
    <cellStyle name="Normal 3 4 5" xfId="1290" xr:uid="{B20EF824-B4A4-4DC2-B4F4-4A52F66B876E}"/>
    <cellStyle name="Normal 3 4 5 2" xfId="1827" xr:uid="{1FD5F446-5348-4FE0-B932-FA7E907D3644}"/>
    <cellStyle name="Normal 3 4 5 2 2" xfId="7410" xr:uid="{C8F16110-E13E-4AE3-AAA1-23ECCCD23F3D}"/>
    <cellStyle name="Normal 3 4 5 2 2 2" xfId="16052" xr:uid="{E0200D8A-83BF-42DC-9D3E-904A214E70B8}"/>
    <cellStyle name="Normal 3 4 5 2 2 2 2" xfId="36420" xr:uid="{97C3C6C5-7BE8-48EF-B2B4-76842E169DEB}"/>
    <cellStyle name="Normal 3 4 5 2 2 3" xfId="22839" xr:uid="{47B02C94-6B9E-44C0-BADA-6B09A647B1A5}"/>
    <cellStyle name="Normal 3 4 5 2 2 3 2" xfId="43207" xr:uid="{7BB50229-86D2-4241-81CB-065501D6B0DA}"/>
    <cellStyle name="Normal 3 4 5 2 2 4" xfId="29628" xr:uid="{30ECFB41-52E3-40C8-B0F8-D263ED75AFFC}"/>
    <cellStyle name="Normal 3 4 5 2 2 5" xfId="49996" xr:uid="{47CE22F8-D59A-4E03-8ED6-6758E77DE41D}"/>
    <cellStyle name="Normal 3 4 5 2 3" xfId="10735" xr:uid="{DF9ABD7B-403B-4280-800E-909941CE910E}"/>
    <cellStyle name="Normal 3 4 5 2 3 2" xfId="31103" xr:uid="{75922D58-FC9B-4C94-AA96-3AD872C20609}"/>
    <cellStyle name="Normal 3 4 5 2 4" xfId="17522" xr:uid="{C77A3BC0-C2D5-4266-BC57-0AF95E2C07D5}"/>
    <cellStyle name="Normal 3 4 5 2 4 2" xfId="37890" xr:uid="{5C89F458-8834-44B4-9253-EF401651B41D}"/>
    <cellStyle name="Normal 3 4 5 2 5" xfId="24311" xr:uid="{BC00F0AE-D32A-41DB-BB95-9456B1046595}"/>
    <cellStyle name="Normal 3 4 5 2 6" xfId="44679" xr:uid="{08075134-5794-4829-BE62-C96628D74C3F}"/>
    <cellStyle name="Normal 3 4 5 2_Exec Drivers" xfId="8731" xr:uid="{B481D33D-6D14-41E4-839D-B507046D0027}"/>
    <cellStyle name="Normal 3 4 5 3" xfId="4562" xr:uid="{CC30FF4C-2335-4F4E-B18D-C8E13E4BB943}"/>
    <cellStyle name="Normal 3 4 5 3 2" xfId="13204" xr:uid="{5DB9229D-5E15-4815-A990-FE4ADC45CBA4}"/>
    <cellStyle name="Normal 3 4 5 3 2 2" xfId="33572" xr:uid="{4457DA2D-899D-4660-8607-6AC5D80F0D78}"/>
    <cellStyle name="Normal 3 4 5 3 3" xfId="19991" xr:uid="{3DFD1130-813B-41A9-8939-EA6EA51F807A}"/>
    <cellStyle name="Normal 3 4 5 3 3 2" xfId="40359" xr:uid="{BC67B149-3FCA-4DE1-B068-0A90C43EA0C2}"/>
    <cellStyle name="Normal 3 4 5 3 4" xfId="26780" xr:uid="{A69914AA-E165-4A61-9DBA-EAF6F11D4D09}"/>
    <cellStyle name="Normal 3 4 5 3 5" xfId="47148" xr:uid="{C7EB7D21-148C-4191-BA87-0A224D2275FD}"/>
    <cellStyle name="Normal 3 4 5 4" xfId="10209" xr:uid="{A1C7BCE7-A4ED-4B80-9270-B7CC6C3BF105}"/>
    <cellStyle name="Normal 3 4 5 4 2" xfId="30577" xr:uid="{F862756E-7D7A-45FB-A051-8C55324CAFAA}"/>
    <cellStyle name="Normal 3 4 5 5" xfId="16996" xr:uid="{1436D499-255A-48AB-BFED-A3B3DA78E243}"/>
    <cellStyle name="Normal 3 4 5 5 2" xfId="37364" xr:uid="{C8F13C62-E10A-4242-B1FC-731F0AB36265}"/>
    <cellStyle name="Normal 3 4 5 6" xfId="23785" xr:uid="{75FC8EC0-662B-448C-A11C-709D0AE92B9B}"/>
    <cellStyle name="Normal 3 4 5 7" xfId="44153" xr:uid="{EE63078F-495A-4422-B6CB-5363249B8BFA}"/>
    <cellStyle name="Normal 3 4 5_Exec Drivers" xfId="8416" xr:uid="{786C2685-DA75-490A-9634-DC9E11ADA269}"/>
    <cellStyle name="Normal 3 4 6" xfId="1355" xr:uid="{B97AD866-5AB1-4F3B-AA73-E36F6EDCE9F9}"/>
    <cellStyle name="Normal 3 4 6 2" xfId="5986" xr:uid="{832CD6E7-402B-4B78-BA70-8A185FD853E0}"/>
    <cellStyle name="Normal 3 4 6 2 2" xfId="14628" xr:uid="{CC99BD87-F1BD-4EBC-AA28-EAB6885B3383}"/>
    <cellStyle name="Normal 3 4 6 2 2 2" xfId="34996" xr:uid="{DFC788D2-7332-471B-A76C-BA7480FF6E5B}"/>
    <cellStyle name="Normal 3 4 6 2 3" xfId="21415" xr:uid="{F7AB6480-409F-4667-BD31-FDD71BDE400C}"/>
    <cellStyle name="Normal 3 4 6 2 3 2" xfId="41783" xr:uid="{B2BF58FE-8DD5-47D3-8D78-E34ED2ACA0CD}"/>
    <cellStyle name="Normal 3 4 6 2 4" xfId="28204" xr:uid="{CD73320C-A877-4CE3-AEC5-486ADD581EC9}"/>
    <cellStyle name="Normal 3 4 6 2 5" xfId="48572" xr:uid="{240DA953-C09D-4E67-8A8A-61C43C7076B8}"/>
    <cellStyle name="Normal 3 4 6 3" xfId="3066" xr:uid="{7766D87D-84F6-43F0-BAB4-71B0568878B5}"/>
    <cellStyle name="Normal 3 4 6 3 2" xfId="11780" xr:uid="{B3BFC1BA-CF42-4DB7-AD1A-A76A6AE059B6}"/>
    <cellStyle name="Normal 3 4 6 3 2 2" xfId="32148" xr:uid="{2C8CB024-88FF-4063-8F0C-376B5A0D940B}"/>
    <cellStyle name="Normal 3 4 6 3 3" xfId="18567" xr:uid="{7AA053DC-EF31-4C36-B9B7-85CB1425517A}"/>
    <cellStyle name="Normal 3 4 6 3 3 2" xfId="38935" xr:uid="{5EBE896D-9CDF-4002-AB6B-9F731D3951F9}"/>
    <cellStyle name="Normal 3 4 6 3 4" xfId="25356" xr:uid="{0A9D83C4-F4BA-4F94-B78E-477D479F7999}"/>
    <cellStyle name="Normal 3 4 6 3 5" xfId="45724" xr:uid="{6D9F966B-3EC3-40D8-8477-79DE4FA014C1}"/>
    <cellStyle name="Normal 3 4 6 4" xfId="10274" xr:uid="{C4B74151-EA26-4B4A-AD2A-5710CCAE2104}"/>
    <cellStyle name="Normal 3 4 6 4 2" xfId="30642" xr:uid="{AA5B521D-607D-4BD4-B21C-F3467A3A4EA7}"/>
    <cellStyle name="Normal 3 4 6 5" xfId="17061" xr:uid="{80D3FAF6-6BDA-4EBA-B5D0-E06BE1B691D6}"/>
    <cellStyle name="Normal 3 4 6 5 2" xfId="37429" xr:uid="{B6E5EAF3-4575-4FCC-8230-4E64C1025065}"/>
    <cellStyle name="Normal 3 4 6 6" xfId="23850" xr:uid="{C6CAA0EF-1C8A-4448-B2FF-0D1194C4F307}"/>
    <cellStyle name="Normal 3 4 6 7" xfId="44218" xr:uid="{A197B578-25EE-4053-B123-ACAE7B06A411}"/>
    <cellStyle name="Normal 3 4 6_Exec Drivers" xfId="9294" xr:uid="{AF0A6780-4F07-4F6C-ABB1-C58DE1ACFA23}"/>
    <cellStyle name="Normal 3 4 7" xfId="5274" xr:uid="{713E764F-A435-433F-94CE-7DD8F58B88A7}"/>
    <cellStyle name="Normal 3 4 7 2" xfId="13916" xr:uid="{6B2B20EB-486D-44C2-A8C9-AE07B18D8EE6}"/>
    <cellStyle name="Normal 3 4 7 2 2" xfId="34284" xr:uid="{979250F9-05EB-44F0-BBB0-D0FE302D24A1}"/>
    <cellStyle name="Normal 3 4 7 3" xfId="20703" xr:uid="{B59806AB-8315-44B8-B6A7-00FE34376FAA}"/>
    <cellStyle name="Normal 3 4 7 3 2" xfId="41071" xr:uid="{B35AA2D6-6F4A-4545-9955-EC6A580E7B1B}"/>
    <cellStyle name="Normal 3 4 7 4" xfId="27492" xr:uid="{E7F8CD04-74D2-4E41-BA8F-3474FF9838B3}"/>
    <cellStyle name="Normal 3 4 7 5" xfId="47860" xr:uid="{21912087-DFC3-4FFE-9479-B936C5A21E5A}"/>
    <cellStyle name="Normal 3 4 8" xfId="2217" xr:uid="{BEACC4C5-3393-43E0-A30E-875191993665}"/>
    <cellStyle name="Normal 3 4 8 2" xfId="11068" xr:uid="{59F720ED-50A2-412A-820A-BA0CCB51090C}"/>
    <cellStyle name="Normal 3 4 8 2 2" xfId="31436" xr:uid="{281C7D57-D033-4917-9ED9-974E727ACE78}"/>
    <cellStyle name="Normal 3 4 8 3" xfId="17855" xr:uid="{D5BFE319-0ACC-4447-9D5F-C00003262C3D}"/>
    <cellStyle name="Normal 3 4 8 3 2" xfId="38223" xr:uid="{7B3E8F62-5B98-4330-AF51-8C5063F220B3}"/>
    <cellStyle name="Normal 3 4 8 4" xfId="24644" xr:uid="{1E6686C4-AF69-4A8A-A9D9-5B62D00EBE22}"/>
    <cellStyle name="Normal 3 4 8 5" xfId="45012" xr:uid="{C25268DA-5A9A-467C-ACAE-A694CFE27F46}"/>
    <cellStyle name="Normal 3 4 9" xfId="10056" xr:uid="{D56E8D4F-8B00-40C7-AB08-60599533BD39}"/>
    <cellStyle name="Normal 3 4 9 2" xfId="30424" xr:uid="{19317946-B2F5-4508-99AE-B87E6B6E7BDF}"/>
    <cellStyle name="Normal 3 4_Exec Drivers" xfId="8228" xr:uid="{C0D4E2D8-0D88-4EE7-B7AB-E9ADCB3265B8}"/>
    <cellStyle name="Normal 3 5" xfId="604" xr:uid="{6B9EFB7D-793A-4536-B895-49616572B33D}"/>
    <cellStyle name="Normal 3 5 10" xfId="23618" xr:uid="{2CF16F6F-F6B5-48F6-A9AD-AB67194C7E42}"/>
    <cellStyle name="Normal 3 5 11" xfId="43986" xr:uid="{CF3C5541-6CE0-4121-B96D-CCAE164C7D12}"/>
    <cellStyle name="Normal 3 5 2" xfId="698" xr:uid="{B1FDB31A-9066-4235-8FC7-90B8E4552ADF}"/>
    <cellStyle name="Normal 3 5 2 10" xfId="44032" xr:uid="{16F6B49B-0065-4C3A-90DC-198C3091DAB2}"/>
    <cellStyle name="Normal 3 5 2 2" xfId="1719" xr:uid="{F3743F9B-A6A0-4B5D-A70D-03DE5689CAF6}"/>
    <cellStyle name="Normal 3 5 2 2 2" xfId="7090" xr:uid="{1445D79A-E991-46D4-BBA9-7D06754BAB18}"/>
    <cellStyle name="Normal 3 5 2 2 2 2" xfId="15732" xr:uid="{7331DF7C-E7EE-45C1-901B-DBC20CB7921D}"/>
    <cellStyle name="Normal 3 5 2 2 2 2 2" xfId="36100" xr:uid="{B3EC147C-7414-4AE6-AD50-A751A8919489}"/>
    <cellStyle name="Normal 3 5 2 2 2 3" xfId="22519" xr:uid="{9A91A888-381E-4E98-919E-57D75501FE3B}"/>
    <cellStyle name="Normal 3 5 2 2 2 3 2" xfId="42887" xr:uid="{645AE82D-7043-4D39-A47C-4E18ACDD5436}"/>
    <cellStyle name="Normal 3 5 2 2 2 4" xfId="29308" xr:uid="{02DD3076-30F1-4E32-9EBC-E78EA45615AA}"/>
    <cellStyle name="Normal 3 5 2 2 2 5" xfId="49676" xr:uid="{E045A8AC-3E08-4576-A7AE-EC241654144B}"/>
    <cellStyle name="Normal 3 5 2 2 3" xfId="4242" xr:uid="{92643F5E-9DA3-47C8-878B-8EF354BF8906}"/>
    <cellStyle name="Normal 3 5 2 2 3 2" xfId="12884" xr:uid="{B60EF1D9-98C6-487C-AB81-C806633DE13D}"/>
    <cellStyle name="Normal 3 5 2 2 3 2 2" xfId="33252" xr:uid="{CE8AD010-E0F9-4B02-84B2-E14946C0342E}"/>
    <cellStyle name="Normal 3 5 2 2 3 3" xfId="19671" xr:uid="{B7C7874C-E7C1-4AFA-A47F-A0E9E100F756}"/>
    <cellStyle name="Normal 3 5 2 2 3 3 2" xfId="40039" xr:uid="{FDDDD4ED-77F5-41A0-B15B-82046114C40F}"/>
    <cellStyle name="Normal 3 5 2 2 3 4" xfId="26460" xr:uid="{84BAD800-EEBC-42A4-9A31-E2C82DADFFBD}"/>
    <cellStyle name="Normal 3 5 2 2 3 5" xfId="46828" xr:uid="{9AC7DE88-5B21-48F2-8514-90447BA6F10C}"/>
    <cellStyle name="Normal 3 5 2 2 4" xfId="10629" xr:uid="{5CEC93FD-3406-4A73-9058-AD469C48F354}"/>
    <cellStyle name="Normal 3 5 2 2 4 2" xfId="30997" xr:uid="{3810CD86-4686-4B8C-A0A8-D66CE972E222}"/>
    <cellStyle name="Normal 3 5 2 2 5" xfId="17416" xr:uid="{4CD3DF06-29FB-4A14-8042-352CC43E744E}"/>
    <cellStyle name="Normal 3 5 2 2 5 2" xfId="37784" xr:uid="{F9B9F870-440E-4A36-812F-672334F8581B}"/>
    <cellStyle name="Normal 3 5 2 2 6" xfId="24205" xr:uid="{EE09BA8D-37F2-463D-919D-6A541158B9A0}"/>
    <cellStyle name="Normal 3 5 2 2 7" xfId="44573" xr:uid="{E4D3FEA5-6F19-45F3-9C08-06637261AB66}"/>
    <cellStyle name="Normal 3 5 2 2_Exec Drivers" xfId="9271" xr:uid="{B51F98E6-5F3A-4ADB-9D7F-92A62CBE0A1A}"/>
    <cellStyle name="Normal 3 5 2 3" xfId="4954" xr:uid="{B7603DB5-8376-4E96-8259-DB4A673CB6B2}"/>
    <cellStyle name="Normal 3 5 2 3 2" xfId="7802" xr:uid="{69480AA1-7954-4907-9574-81ABAC80F7C8}"/>
    <cellStyle name="Normal 3 5 2 3 2 2" xfId="16444" xr:uid="{DF10BC63-12A4-49EA-BC32-6BAE43404E42}"/>
    <cellStyle name="Normal 3 5 2 3 2 2 2" xfId="36812" xr:uid="{2F5C7C29-C71B-4F3D-AE4B-43C1D4BF9B03}"/>
    <cellStyle name="Normal 3 5 2 3 2 3" xfId="23231" xr:uid="{A22FC0F7-EE8A-4F0A-975A-38B28F12185B}"/>
    <cellStyle name="Normal 3 5 2 3 2 3 2" xfId="43599" xr:uid="{DF56E3E2-B040-459E-89AF-A97CA80A6E73}"/>
    <cellStyle name="Normal 3 5 2 3 2 4" xfId="30020" xr:uid="{973D9A21-A906-4450-ADBF-C1E19DE9066C}"/>
    <cellStyle name="Normal 3 5 2 3 2 5" xfId="50388" xr:uid="{E33F7A3B-F831-4F07-BF1F-431CB6246C2C}"/>
    <cellStyle name="Normal 3 5 2 3 3" xfId="13596" xr:uid="{CD935F60-5977-4C4E-8092-D64ECF1E255A}"/>
    <cellStyle name="Normal 3 5 2 3 3 2" xfId="33964" xr:uid="{3901083D-BA9A-47A2-BC76-7E5468631CBF}"/>
    <cellStyle name="Normal 3 5 2 3 4" xfId="20383" xr:uid="{96A24448-953B-4196-A5B5-08FF15D01105}"/>
    <cellStyle name="Normal 3 5 2 3 4 2" xfId="40751" xr:uid="{0979F49F-7C50-489E-99F1-9A30CD6F6B5C}"/>
    <cellStyle name="Normal 3 5 2 3 5" xfId="27172" xr:uid="{4CB01A3F-1543-4347-8781-96BAC5255F8A}"/>
    <cellStyle name="Normal 3 5 2 3 6" xfId="47540" xr:uid="{3C9AC2A8-B935-4E4A-8089-01CED62F2B0A}"/>
    <cellStyle name="Normal 3 5 2 3_Exec Drivers" xfId="8648" xr:uid="{B406851D-BAE0-4278-9BE4-EA60E1EEC90D}"/>
    <cellStyle name="Normal 3 5 2 4" xfId="3494" xr:uid="{6385EEEA-5E42-4E7B-A14A-0DBAB5C999FB}"/>
    <cellStyle name="Normal 3 5 2 4 2" xfId="6378" xr:uid="{C0313C33-316A-4A55-8579-6BF3A06CFB21}"/>
    <cellStyle name="Normal 3 5 2 4 2 2" xfId="15020" xr:uid="{66144A45-6935-4CC2-9882-533136A08682}"/>
    <cellStyle name="Normal 3 5 2 4 2 2 2" xfId="35388" xr:uid="{2578FDDE-91E0-45A0-8B65-2DBAB8D1B398}"/>
    <cellStyle name="Normal 3 5 2 4 2 3" xfId="21807" xr:uid="{31FC1B56-B87F-44A1-AC20-29F8A026C8E1}"/>
    <cellStyle name="Normal 3 5 2 4 2 3 2" xfId="42175" xr:uid="{37C18272-C8EA-482C-94F8-E209E256B52E}"/>
    <cellStyle name="Normal 3 5 2 4 2 4" xfId="28596" xr:uid="{B2714C06-EAB4-420E-9913-D27B6D7F21B4}"/>
    <cellStyle name="Normal 3 5 2 4 2 5" xfId="48964" xr:uid="{8DA20513-8FAD-49C5-977C-62D4B8CB705F}"/>
    <cellStyle name="Normal 3 5 2 4 3" xfId="12172" xr:uid="{63F6B59C-21CB-4089-9B57-1B4936EAB99F}"/>
    <cellStyle name="Normal 3 5 2 4 3 2" xfId="32540" xr:uid="{97BD3DF9-53AE-43CE-80F9-73FC36A644FE}"/>
    <cellStyle name="Normal 3 5 2 4 4" xfId="18959" xr:uid="{8DF17B21-F1F0-442F-8D91-4C886A5504D1}"/>
    <cellStyle name="Normal 3 5 2 4 4 2" xfId="39327" xr:uid="{1D13F56E-A487-4F80-A4B9-CBEB37688C12}"/>
    <cellStyle name="Normal 3 5 2 4 5" xfId="25748" xr:uid="{C8313C52-EFEF-4675-8770-E7F145F7F287}"/>
    <cellStyle name="Normal 3 5 2 4 6" xfId="46116" xr:uid="{41F0AFB7-9C98-4F7F-98D5-B9656BC5578E}"/>
    <cellStyle name="Normal 3 5 2 5" xfId="5666" xr:uid="{BF951651-5C62-4A6C-8C73-EFB3EAD3B18D}"/>
    <cellStyle name="Normal 3 5 2 5 2" xfId="14308" xr:uid="{376138E6-E500-4C53-B3CB-E0B6D3D96E63}"/>
    <cellStyle name="Normal 3 5 2 5 2 2" xfId="34676" xr:uid="{ECB9C20C-7A26-4271-B3A1-18F6E4BACBC4}"/>
    <cellStyle name="Normal 3 5 2 5 3" xfId="21095" xr:uid="{356E9A79-2131-423E-83B7-222F31B9846E}"/>
    <cellStyle name="Normal 3 5 2 5 3 2" xfId="41463" xr:uid="{48AAB763-3B41-4AD1-9F88-5D2C6DEB90A2}"/>
    <cellStyle name="Normal 3 5 2 5 4" xfId="27884" xr:uid="{0BD9F0A3-1326-4F01-9CE5-5DF3485860A9}"/>
    <cellStyle name="Normal 3 5 2 5 5" xfId="48252" xr:uid="{2EC5FA24-008C-4473-9A6F-22911A5AA854}"/>
    <cellStyle name="Normal 3 5 2 6" xfId="2745" xr:uid="{0F3A39C7-800F-454B-B5C0-993CF3BE6C67}"/>
    <cellStyle name="Normal 3 5 2 6 2" xfId="11460" xr:uid="{00D70695-9D0D-45A4-9D83-6DD96614D85C}"/>
    <cellStyle name="Normal 3 5 2 6 2 2" xfId="31828" xr:uid="{1E4AE959-19F0-4631-A5F6-B0A28568AA2B}"/>
    <cellStyle name="Normal 3 5 2 6 3" xfId="18247" xr:uid="{342C7227-342F-48BE-A7FA-5FA04B373A46}"/>
    <cellStyle name="Normal 3 5 2 6 3 2" xfId="38615" xr:uid="{84174EDA-6DC5-4E19-8EA7-00263C84A20D}"/>
    <cellStyle name="Normal 3 5 2 6 4" xfId="25036" xr:uid="{C888532F-A35C-435D-8E8D-BD7AAB969D3E}"/>
    <cellStyle name="Normal 3 5 2 6 5" xfId="45404" xr:uid="{F9829405-31EF-4C09-BC5B-40547F7458D7}"/>
    <cellStyle name="Normal 3 5 2 7" xfId="10087" xr:uid="{92B3B50D-EB6C-46DF-9915-0BEB2F1314E6}"/>
    <cellStyle name="Normal 3 5 2 7 2" xfId="30455" xr:uid="{718275B1-466F-4CAD-8221-8CD4A8972966}"/>
    <cellStyle name="Normal 3 5 2 8" xfId="16875" xr:uid="{9C9FEF9E-67BC-4987-B749-9062AE5B40D6}"/>
    <cellStyle name="Normal 3 5 2 8 2" xfId="37243" xr:uid="{CBB1C6F9-F480-47BB-82FB-C7996DF096E2}"/>
    <cellStyle name="Normal 3 5 2 9" xfId="23664" xr:uid="{DA684872-403E-4353-9F70-CF1F8F1E8F6B}"/>
    <cellStyle name="Normal 3 5 2_Exec Drivers" xfId="8735" xr:uid="{9760530F-F03E-4109-9549-9ABA24C8385F}"/>
    <cellStyle name="Normal 3 5 3" xfId="1244" xr:uid="{F42D8F39-F365-40FE-A35C-E22C51ACB9D7}"/>
    <cellStyle name="Normal 3 5 3 2" xfId="1783" xr:uid="{864D5B78-D84A-434B-ABDB-D94BF67178FC}"/>
    <cellStyle name="Normal 3 5 3 2 2" xfId="6699" xr:uid="{0378098E-807C-4029-8E65-41820B19A919}"/>
    <cellStyle name="Normal 3 5 3 2 2 2" xfId="15341" xr:uid="{C45D8FA4-59BC-488E-9BD0-0DACA99F1F62}"/>
    <cellStyle name="Normal 3 5 3 2 2 2 2" xfId="35709" xr:uid="{10B66B52-6CB8-4197-A3DD-A84612AEE37E}"/>
    <cellStyle name="Normal 3 5 3 2 2 3" xfId="22128" xr:uid="{A544A8F7-0963-476E-9225-774911544D7F}"/>
    <cellStyle name="Normal 3 5 3 2 2 3 2" xfId="42496" xr:uid="{D0D0F54D-F046-449B-8DA9-9110FF14342C}"/>
    <cellStyle name="Normal 3 5 3 2 2 4" xfId="28917" xr:uid="{E022EAEE-5B7A-4113-8EBC-0A623A83ADE1}"/>
    <cellStyle name="Normal 3 5 3 2 2 5" xfId="49285" xr:uid="{F5DD528E-E04A-4DF0-8FF9-5ACB5B3EC6A1}"/>
    <cellStyle name="Normal 3 5 3 2 3" xfId="10691" xr:uid="{6DE610D3-BD5A-425C-8F3C-46EC2B977178}"/>
    <cellStyle name="Normal 3 5 3 2 3 2" xfId="31059" xr:uid="{DDE94181-7FD4-466C-B6EC-452597257F33}"/>
    <cellStyle name="Normal 3 5 3 2 4" xfId="17478" xr:uid="{B6E8B247-E7BD-4805-B05A-8893F613FE15}"/>
    <cellStyle name="Normal 3 5 3 2 4 2" xfId="37846" xr:uid="{FFDD0459-1D65-47F8-A531-780ABDACE727}"/>
    <cellStyle name="Normal 3 5 3 2 5" xfId="24267" xr:uid="{747597B1-5AD2-4774-8DD5-9A49A8A41B62}"/>
    <cellStyle name="Normal 3 5 3 2 6" xfId="44635" xr:uid="{C8A93DC6-3E36-4C06-BCDD-23C6926A7C81}"/>
    <cellStyle name="Normal 3 5 3 2_Exec Drivers" xfId="8581" xr:uid="{76C8A35F-6F0F-4349-A919-6B5FB617C28C}"/>
    <cellStyle name="Normal 3 5 3 3" xfId="3815" xr:uid="{DEDC0538-B21F-4F98-8551-47CA6BD720ED}"/>
    <cellStyle name="Normal 3 5 3 3 2" xfId="12493" xr:uid="{02F51F0A-F208-40DC-8B4E-5CFE67AFE048}"/>
    <cellStyle name="Normal 3 5 3 3 2 2" xfId="32861" xr:uid="{C4F4BF67-6B3A-412F-8EA8-53BEC81723F2}"/>
    <cellStyle name="Normal 3 5 3 3 3" xfId="19280" xr:uid="{089DD21A-DD2F-46D1-89C8-52F9FB0285AF}"/>
    <cellStyle name="Normal 3 5 3 3 3 2" xfId="39648" xr:uid="{F3F333D8-ECB4-4530-94E0-17D608E379C9}"/>
    <cellStyle name="Normal 3 5 3 3 4" xfId="26069" xr:uid="{2931DD5D-DFB2-44FA-B644-6F637B526192}"/>
    <cellStyle name="Normal 3 5 3 3 5" xfId="46437" xr:uid="{D49E68AB-983A-4245-99BA-66B8EF3A6131}"/>
    <cellStyle name="Normal 3 5 3 4" xfId="10165" xr:uid="{518124E4-30C0-4B0C-AEEC-E6317C5710B3}"/>
    <cellStyle name="Normal 3 5 3 4 2" xfId="30533" xr:uid="{45422EA9-AED8-4BF9-8CB5-7269A7A0C07D}"/>
    <cellStyle name="Normal 3 5 3 5" xfId="16952" xr:uid="{69EF8A18-FFA0-4F04-B495-28E436AA20BB}"/>
    <cellStyle name="Normal 3 5 3 5 2" xfId="37320" xr:uid="{D2CE3634-4365-429C-B14F-31FBA110C3CF}"/>
    <cellStyle name="Normal 3 5 3 6" xfId="23741" xr:uid="{C4798FCE-4350-448F-8CC3-6E4FDE557FB7}"/>
    <cellStyle name="Normal 3 5 3 7" xfId="44109" xr:uid="{39CDD9CD-E42C-4B1C-AE07-C2B210C0DE15}"/>
    <cellStyle name="Normal 3 5 3_Exec Drivers" xfId="9424" xr:uid="{172B29B7-EF15-44E7-8BC7-B69257622BD8}"/>
    <cellStyle name="Normal 3 5 4" xfId="1291" xr:uid="{85B77F4E-4155-4FEE-A075-EC7F8CE62A69}"/>
    <cellStyle name="Normal 3 5 4 2" xfId="1828" xr:uid="{CE3BC3C0-15EC-45ED-B5A7-575C1E01B55A}"/>
    <cellStyle name="Normal 3 5 4 2 2" xfId="7411" xr:uid="{85566148-16C0-43FC-8D33-04FFF8B1F30A}"/>
    <cellStyle name="Normal 3 5 4 2 2 2" xfId="16053" xr:uid="{6D9DC782-971C-4E5A-AC68-941906B51B43}"/>
    <cellStyle name="Normal 3 5 4 2 2 2 2" xfId="36421" xr:uid="{286F7FAC-EA31-4535-852C-BBD185FE4A40}"/>
    <cellStyle name="Normal 3 5 4 2 2 3" xfId="22840" xr:uid="{96A0BFF2-328A-44C4-B843-FB84A11753E2}"/>
    <cellStyle name="Normal 3 5 4 2 2 3 2" xfId="43208" xr:uid="{D6962897-E49B-43A8-82BF-B80355BE879C}"/>
    <cellStyle name="Normal 3 5 4 2 2 4" xfId="29629" xr:uid="{18A629E4-EDD6-4D50-8A8F-BD39C7D56833}"/>
    <cellStyle name="Normal 3 5 4 2 2 5" xfId="49997" xr:uid="{3B53FF20-D0ED-4570-A1B1-DFEB2D439692}"/>
    <cellStyle name="Normal 3 5 4 2 3" xfId="10736" xr:uid="{2F62980B-7276-40A3-A673-FDBDE8A2586B}"/>
    <cellStyle name="Normal 3 5 4 2 3 2" xfId="31104" xr:uid="{03DD9EBD-6E9B-4E11-AA84-9835BA540A41}"/>
    <cellStyle name="Normal 3 5 4 2 4" xfId="17523" xr:uid="{83095D52-D501-4298-B34C-7207F758C553}"/>
    <cellStyle name="Normal 3 5 4 2 4 2" xfId="37891" xr:uid="{3177C72A-D01E-46D3-8340-3A31FBBCBFC1}"/>
    <cellStyle name="Normal 3 5 4 2 5" xfId="24312" xr:uid="{EF011CBD-4C4D-426F-ADC8-C853AC4BFDB2}"/>
    <cellStyle name="Normal 3 5 4 2 6" xfId="44680" xr:uid="{A23D93FF-8B08-4872-B17C-294E6BB2B1C6}"/>
    <cellStyle name="Normal 3 5 4 2_Exec Drivers" xfId="9125" xr:uid="{8FEB96A7-2786-4433-89FF-2B596D862369}"/>
    <cellStyle name="Normal 3 5 4 3" xfId="4563" xr:uid="{A8109C88-BA20-4E65-84B2-455A57F42745}"/>
    <cellStyle name="Normal 3 5 4 3 2" xfId="13205" xr:uid="{5F77FF4D-3123-4F35-A84D-E310197BE7E2}"/>
    <cellStyle name="Normal 3 5 4 3 2 2" xfId="33573" xr:uid="{53891FFD-48D1-4955-9BC4-C1F53EF94535}"/>
    <cellStyle name="Normal 3 5 4 3 3" xfId="19992" xr:uid="{8157FF92-1CE0-4A84-B4DD-C5598871561A}"/>
    <cellStyle name="Normal 3 5 4 3 3 2" xfId="40360" xr:uid="{7178CA1A-FC2B-4E13-96BE-5BDE0E4EE97A}"/>
    <cellStyle name="Normal 3 5 4 3 4" xfId="26781" xr:uid="{F5F9F658-6576-4ECA-B845-7941BF4B6087}"/>
    <cellStyle name="Normal 3 5 4 3 5" xfId="47149" xr:uid="{2ED35D49-A2A1-4BA7-B723-17F8E0B91C8B}"/>
    <cellStyle name="Normal 3 5 4 4" xfId="10210" xr:uid="{E9442BB9-0E57-4015-9979-2E7EE90E30D9}"/>
    <cellStyle name="Normal 3 5 4 4 2" xfId="30578" xr:uid="{D14F8919-C759-4072-BD4A-A8BFD12541C0}"/>
    <cellStyle name="Normal 3 5 4 5" xfId="16997" xr:uid="{027F4897-AAFD-46ED-9ACF-49124950537B}"/>
    <cellStyle name="Normal 3 5 4 5 2" xfId="37365" xr:uid="{96067C03-E9D7-4051-A459-EB94D6575BF2}"/>
    <cellStyle name="Normal 3 5 4 6" xfId="23786" xr:uid="{61D78FCB-7668-4FB9-88A8-8481BBC8D680}"/>
    <cellStyle name="Normal 3 5 4 7" xfId="44154" xr:uid="{6CD24515-9E41-4130-AD4B-16A6EFA4DE91}"/>
    <cellStyle name="Normal 3 5 4_Exec Drivers" xfId="8215" xr:uid="{2E100D57-32FB-4537-B78D-7BDDB1AC9283}"/>
    <cellStyle name="Normal 3 5 5" xfId="1356" xr:uid="{AE0B9A7A-2020-415E-918B-85A2792C84C3}"/>
    <cellStyle name="Normal 3 5 5 2" xfId="5987" xr:uid="{A31246D1-F03E-4C42-87C2-17D7637EEE7C}"/>
    <cellStyle name="Normal 3 5 5 2 2" xfId="14629" xr:uid="{16408624-90C0-4946-B7B6-B5EDECF88E3C}"/>
    <cellStyle name="Normal 3 5 5 2 2 2" xfId="34997" xr:uid="{0E2C9380-158C-4F6C-8E2D-A2D084A47C73}"/>
    <cellStyle name="Normal 3 5 5 2 3" xfId="21416" xr:uid="{B57FC949-410C-4406-9FA9-92F0ADEA4752}"/>
    <cellStyle name="Normal 3 5 5 2 3 2" xfId="41784" xr:uid="{2673948D-D2FA-4FD0-8429-6A9C8E7EFA2F}"/>
    <cellStyle name="Normal 3 5 5 2 4" xfId="28205" xr:uid="{97E43966-B5FE-48D4-B141-F7AEE8C6CBF4}"/>
    <cellStyle name="Normal 3 5 5 2 5" xfId="48573" xr:uid="{A9047315-E74A-42CC-979A-7C6322749225}"/>
    <cellStyle name="Normal 3 5 5 3" xfId="3067" xr:uid="{BFFCCE3E-C112-4CBF-AF4F-5FA34D403047}"/>
    <cellStyle name="Normal 3 5 5 3 2" xfId="11781" xr:uid="{21ED0A01-8944-40AE-B809-8C0E988AEF3D}"/>
    <cellStyle name="Normal 3 5 5 3 2 2" xfId="32149" xr:uid="{FA3A2F2F-9B8E-4A9B-A470-46C0808CFBCF}"/>
    <cellStyle name="Normal 3 5 5 3 3" xfId="18568" xr:uid="{3262A465-A1BE-4A99-82F8-6BD0FEF9D388}"/>
    <cellStyle name="Normal 3 5 5 3 3 2" xfId="38936" xr:uid="{C65E36D6-34FE-44B3-AF52-ADCD61564FFF}"/>
    <cellStyle name="Normal 3 5 5 3 4" xfId="25357" xr:uid="{D509E904-795A-4A6E-AB38-1B0841508B1D}"/>
    <cellStyle name="Normal 3 5 5 3 5" xfId="45725" xr:uid="{D60CDF17-5A8C-4126-865E-FDBD98407E4D}"/>
    <cellStyle name="Normal 3 5 5 4" xfId="10275" xr:uid="{8062A9D9-4BC2-4584-B72E-9530E81CBC35}"/>
    <cellStyle name="Normal 3 5 5 4 2" xfId="30643" xr:uid="{6BA51D77-0764-4812-A813-038D4D8FFDE0}"/>
    <cellStyle name="Normal 3 5 5 5" xfId="17062" xr:uid="{56028C82-0977-47D0-ADB1-CC9B8A5A3A01}"/>
    <cellStyle name="Normal 3 5 5 5 2" xfId="37430" xr:uid="{12EA1A36-B7E9-42A1-B2F6-C120AB9E628A}"/>
    <cellStyle name="Normal 3 5 5 6" xfId="23851" xr:uid="{90F6D7CF-8541-44E7-B6AF-E8A9B7D2BDEC}"/>
    <cellStyle name="Normal 3 5 5 7" xfId="44219" xr:uid="{9865E14A-62F5-4B55-B6A5-ECB6A3234E29}"/>
    <cellStyle name="Normal 3 5 5_Exec Drivers" xfId="8417" xr:uid="{977E3BB9-56A0-45EF-BB3D-B1C2293588E0}"/>
    <cellStyle name="Normal 3 5 6" xfId="5275" xr:uid="{637C5C6D-867B-4FF0-B3E4-3EB88F030B28}"/>
    <cellStyle name="Normal 3 5 6 2" xfId="13917" xr:uid="{1AA89EBA-997C-41DD-A12E-85C4809A6B53}"/>
    <cellStyle name="Normal 3 5 6 2 2" xfId="34285" xr:uid="{D5B66D2E-B5EB-4DB7-8717-A8822EC89BCE}"/>
    <cellStyle name="Normal 3 5 6 3" xfId="20704" xr:uid="{D6574E17-15F2-478B-BF45-BF5316C726B7}"/>
    <cellStyle name="Normal 3 5 6 3 2" xfId="41072" xr:uid="{6CF326C6-BFFF-46E6-BD3C-EBB45A60F2C8}"/>
    <cellStyle name="Normal 3 5 6 4" xfId="27493" xr:uid="{7B32BB31-835F-453F-A33F-D3C972FB26A9}"/>
    <cellStyle name="Normal 3 5 6 5" xfId="47861" xr:uid="{B10627FD-E92E-4601-8E19-C78A2C09246E}"/>
    <cellStyle name="Normal 3 5 7" xfId="2218" xr:uid="{A2BEF4CD-8909-47D6-8F55-224AFEC9DC36}"/>
    <cellStyle name="Normal 3 5 7 2" xfId="11069" xr:uid="{0B03C2D1-3FFA-49C6-9E10-EB897362DFC4}"/>
    <cellStyle name="Normal 3 5 7 2 2" xfId="31437" xr:uid="{818205BF-C5B3-4181-B86A-01AE9E402B35}"/>
    <cellStyle name="Normal 3 5 7 3" xfId="17856" xr:uid="{0CA3C9B4-4C5A-4513-ABE3-AA5737CAE632}"/>
    <cellStyle name="Normal 3 5 7 3 2" xfId="38224" xr:uid="{653AFC74-3A66-473E-8FE6-3F05B1216E7C}"/>
    <cellStyle name="Normal 3 5 7 4" xfId="24645" xr:uid="{C1206B22-E00F-48F6-A66A-747DC4E65F08}"/>
    <cellStyle name="Normal 3 5 7 5" xfId="45013" xr:uid="{DA683305-6C60-49C9-8BDB-6D69E4208ABF}"/>
    <cellStyle name="Normal 3 5 8" xfId="10041" xr:uid="{CF3DAFDB-325F-434C-BC0C-88886DC0E434}"/>
    <cellStyle name="Normal 3 5 8 2" xfId="30409" xr:uid="{4E7AC803-C246-48B5-B7C1-B1F6ACC16BBB}"/>
    <cellStyle name="Normal 3 5 9" xfId="16829" xr:uid="{EFD69ACD-FCD5-429B-83F3-16966BE0EADB}"/>
    <cellStyle name="Normal 3 5 9 2" xfId="37197" xr:uid="{6E05A3F3-D1FB-4D8F-84B3-4E094EFF03C6}"/>
    <cellStyle name="Normal 3 5_Exec Drivers" xfId="9632" xr:uid="{A72968AD-75B1-4152-ADEC-49E28DA13D31}"/>
    <cellStyle name="Normal 3 6" xfId="565" xr:uid="{83EC9C1F-0FA8-4B95-9208-855A9DA6CB2F}"/>
    <cellStyle name="Normal 3 6 10" xfId="23603" xr:uid="{54696CF6-1F01-4A27-B99B-44223D63034D}"/>
    <cellStyle name="Normal 3 6 11" xfId="43971" xr:uid="{732F0160-3E63-4286-ABF1-7AB4BE605640}"/>
    <cellStyle name="Normal 3 6 2" xfId="699" xr:uid="{E0D85F26-D63E-49F2-ABC5-D057AA3A00C8}"/>
    <cellStyle name="Normal 3 6 2 10" xfId="44033" xr:uid="{AE952454-0823-421C-BC18-E84CBB96E3C2}"/>
    <cellStyle name="Normal 3 6 2 2" xfId="1720" xr:uid="{3493BA1C-801A-47CB-818B-B91E9B3BD41D}"/>
    <cellStyle name="Normal 3 6 2 2 2" xfId="7076" xr:uid="{31BB37BB-F9B3-4F30-AF0F-F17046289AD9}"/>
    <cellStyle name="Normal 3 6 2 2 2 2" xfId="15718" xr:uid="{8B0CB4FE-2D08-4384-94F1-AABCBF800510}"/>
    <cellStyle name="Normal 3 6 2 2 2 2 2" xfId="36086" xr:uid="{9E499BBA-40C7-46C4-9CB7-ABA1DA5FD364}"/>
    <cellStyle name="Normal 3 6 2 2 2 3" xfId="22505" xr:uid="{884EF2CB-B212-4035-92BF-B0A2A2FD359A}"/>
    <cellStyle name="Normal 3 6 2 2 2 3 2" xfId="42873" xr:uid="{9BDCD2D6-0BC2-4BE1-A2E8-04F7A34AA02C}"/>
    <cellStyle name="Normal 3 6 2 2 2 4" xfId="29294" xr:uid="{7DD4DBC7-BCBB-464E-8D65-C8DD419257EB}"/>
    <cellStyle name="Normal 3 6 2 2 2 5" xfId="49662" xr:uid="{4EFD17E5-F081-48FC-A2D0-8C21314CA3CE}"/>
    <cellStyle name="Normal 3 6 2 2 3" xfId="4228" xr:uid="{C84ECD87-2A98-4A8D-8276-7BFC9050438E}"/>
    <cellStyle name="Normal 3 6 2 2 3 2" xfId="12870" xr:uid="{B98285FC-F6CD-4FE0-960F-06A4960E57DF}"/>
    <cellStyle name="Normal 3 6 2 2 3 2 2" xfId="33238" xr:uid="{3B44FD89-D2E7-4D75-926E-495C6F2F6C8C}"/>
    <cellStyle name="Normal 3 6 2 2 3 3" xfId="19657" xr:uid="{DA7C2B9D-B024-4931-9F77-C9D0FF7B6329}"/>
    <cellStyle name="Normal 3 6 2 2 3 3 2" xfId="40025" xr:uid="{87D9E8C5-2C8D-4F06-8661-F252F2AFD42C}"/>
    <cellStyle name="Normal 3 6 2 2 3 4" xfId="26446" xr:uid="{7CF5F883-6BB3-4F5A-B838-3E348D0F5311}"/>
    <cellStyle name="Normal 3 6 2 2 3 5" xfId="46814" xr:uid="{290AD82A-93AC-43BE-9035-704138E8CA8A}"/>
    <cellStyle name="Normal 3 6 2 2 4" xfId="10630" xr:uid="{3E7F1885-FE40-49E0-A387-2D7F7E438835}"/>
    <cellStyle name="Normal 3 6 2 2 4 2" xfId="30998" xr:uid="{20D5E057-6C91-4E1D-97D4-B32F306B1781}"/>
    <cellStyle name="Normal 3 6 2 2 5" xfId="17417" xr:uid="{30CB8C64-7347-419A-A1A0-F5DBF1FA2662}"/>
    <cellStyle name="Normal 3 6 2 2 5 2" xfId="37785" xr:uid="{BE52455C-3CA1-401C-983B-D12BFD83F069}"/>
    <cellStyle name="Normal 3 6 2 2 6" xfId="24206" xr:uid="{6C35A9C5-057D-4700-9124-6F26AE67FDB3}"/>
    <cellStyle name="Normal 3 6 2 2 7" xfId="44574" xr:uid="{8A4E98DB-1727-4020-AFB5-5E4669733214}"/>
    <cellStyle name="Normal 3 6 2 2_Exec Drivers" xfId="8224" xr:uid="{D93A4115-DF9E-4DBF-A771-FD0D8C759F1A}"/>
    <cellStyle name="Normal 3 6 2 3" xfId="4940" xr:uid="{9FE23F6F-0F1C-435E-A47F-FB9B710AB08C}"/>
    <cellStyle name="Normal 3 6 2 3 2" xfId="7788" xr:uid="{182A85A7-FA4D-4B7E-822B-D9EEB2870015}"/>
    <cellStyle name="Normal 3 6 2 3 2 2" xfId="16430" xr:uid="{38B91C65-E4EA-4D5A-B704-714058E5727F}"/>
    <cellStyle name="Normal 3 6 2 3 2 2 2" xfId="36798" xr:uid="{D36A096D-AE04-44CF-AD82-6673E891A325}"/>
    <cellStyle name="Normal 3 6 2 3 2 3" xfId="23217" xr:uid="{02BD12E2-A67C-49AE-89FD-3C2527521056}"/>
    <cellStyle name="Normal 3 6 2 3 2 3 2" xfId="43585" xr:uid="{E566FB31-F778-40D8-90CC-2E95BA5C137C}"/>
    <cellStyle name="Normal 3 6 2 3 2 4" xfId="30006" xr:uid="{1A2AF77C-9978-4F3C-9864-243A4652804F}"/>
    <cellStyle name="Normal 3 6 2 3 2 5" xfId="50374" xr:uid="{915C9E9D-090F-4023-AA66-ADBC46C5DD32}"/>
    <cellStyle name="Normal 3 6 2 3 3" xfId="13582" xr:uid="{136E55C1-2870-4B9F-80F9-0586071957E3}"/>
    <cellStyle name="Normal 3 6 2 3 3 2" xfId="33950" xr:uid="{4E034CDE-2BE7-478D-880D-DD62E34B5588}"/>
    <cellStyle name="Normal 3 6 2 3 4" xfId="20369" xr:uid="{79FD96E0-E646-4E7E-8789-88ECC587F4B0}"/>
    <cellStyle name="Normal 3 6 2 3 4 2" xfId="40737" xr:uid="{310BCE11-95BB-4D64-8105-F5B7A7477287}"/>
    <cellStyle name="Normal 3 6 2 3 5" xfId="27158" xr:uid="{E5FF4108-A9DF-4F26-9138-4FE9BE1EA919}"/>
    <cellStyle name="Normal 3 6 2 3 6" xfId="47526" xr:uid="{4C54094A-7E40-4CEA-9F09-10BB70877E8A}"/>
    <cellStyle name="Normal 3 6 2 3_Exec Drivers" xfId="8984" xr:uid="{EE4E5ED2-F128-4662-A895-DDC50F2FFA6F}"/>
    <cellStyle name="Normal 3 6 2 4" xfId="3480" xr:uid="{DCDDF983-F7F4-4FFB-BB34-38779414DE16}"/>
    <cellStyle name="Normal 3 6 2 4 2" xfId="6364" xr:uid="{EE5D61AE-FAE5-40B5-B7C9-5F1C1F830B85}"/>
    <cellStyle name="Normal 3 6 2 4 2 2" xfId="15006" xr:uid="{3C191BD7-6EB9-4D1C-8FBA-7C1FF2F68B9E}"/>
    <cellStyle name="Normal 3 6 2 4 2 2 2" xfId="35374" xr:uid="{5006002E-C2AB-4A72-9C76-F74EF9030A8F}"/>
    <cellStyle name="Normal 3 6 2 4 2 3" xfId="21793" xr:uid="{F048FA56-230D-4914-B648-B3BCA03DC3A7}"/>
    <cellStyle name="Normal 3 6 2 4 2 3 2" xfId="42161" xr:uid="{D74401A2-F41E-4B91-A888-16F90D43D17D}"/>
    <cellStyle name="Normal 3 6 2 4 2 4" xfId="28582" xr:uid="{E1168C44-186C-4F7F-A8A7-543E72FC35AA}"/>
    <cellStyle name="Normal 3 6 2 4 2 5" xfId="48950" xr:uid="{478E69E0-AE17-4FAC-86AC-20669FEC706E}"/>
    <cellStyle name="Normal 3 6 2 4 3" xfId="12158" xr:uid="{00827C49-404A-4C8D-B4DF-BEF070166398}"/>
    <cellStyle name="Normal 3 6 2 4 3 2" xfId="32526" xr:uid="{8725040C-1CDD-4A02-BB5D-9E8B512566FD}"/>
    <cellStyle name="Normal 3 6 2 4 4" xfId="18945" xr:uid="{CDA4AEC3-EFED-43F8-8778-E80D36B6B4AC}"/>
    <cellStyle name="Normal 3 6 2 4 4 2" xfId="39313" xr:uid="{F7740026-7D86-41FE-A0AC-38339284B7CA}"/>
    <cellStyle name="Normal 3 6 2 4 5" xfId="25734" xr:uid="{41EB8E99-56AB-4AB9-9C6A-2BD2C3CF2F3E}"/>
    <cellStyle name="Normal 3 6 2 4 6" xfId="46102" xr:uid="{1681A5A0-4222-46C0-9357-F0E7FD287867}"/>
    <cellStyle name="Normal 3 6 2 5" xfId="5652" xr:uid="{73472EC2-E6EF-43F1-892D-326CDEA2368A}"/>
    <cellStyle name="Normal 3 6 2 5 2" xfId="14294" xr:uid="{EAEA88AE-FB07-41EC-A117-CCD33595DFF2}"/>
    <cellStyle name="Normal 3 6 2 5 2 2" xfId="34662" xr:uid="{C03D1CFD-6690-442E-B867-0C0BC78CCF82}"/>
    <cellStyle name="Normal 3 6 2 5 3" xfId="21081" xr:uid="{AFE114FB-31CB-4431-9321-89A26C3D1491}"/>
    <cellStyle name="Normal 3 6 2 5 3 2" xfId="41449" xr:uid="{9BCA26F0-8A4E-4EDC-8CD9-5D463B20FAB8}"/>
    <cellStyle name="Normal 3 6 2 5 4" xfId="27870" xr:uid="{44CBBD5C-8A70-4CCC-BC8A-EE4848881342}"/>
    <cellStyle name="Normal 3 6 2 5 5" xfId="48238" xr:uid="{83B59641-F125-4A56-B116-3AA14737517B}"/>
    <cellStyle name="Normal 3 6 2 6" xfId="2731" xr:uid="{DA8283D0-8291-4527-B3E1-A68C8042FB26}"/>
    <cellStyle name="Normal 3 6 2 6 2" xfId="11446" xr:uid="{D9C5E68C-14F4-4CD9-86E1-B17ECB7C4897}"/>
    <cellStyle name="Normal 3 6 2 6 2 2" xfId="31814" xr:uid="{CDD64AED-54CA-48B0-83EB-12624F07B9F3}"/>
    <cellStyle name="Normal 3 6 2 6 3" xfId="18233" xr:uid="{7BA4BFBC-0600-4DB2-AB71-C029B3E3C73C}"/>
    <cellStyle name="Normal 3 6 2 6 3 2" xfId="38601" xr:uid="{2F017AA2-A6E4-4D56-A15D-DA2340E67ED8}"/>
    <cellStyle name="Normal 3 6 2 6 4" xfId="25022" xr:uid="{B258FEF3-9D44-4F13-B7B6-5547C6AF54F4}"/>
    <cellStyle name="Normal 3 6 2 6 5" xfId="45390" xr:uid="{1AFE0FFC-38D3-40EF-A7D7-5248BDB4DCA1}"/>
    <cellStyle name="Normal 3 6 2 7" xfId="10088" xr:uid="{ED5FF6C5-066D-47B3-8CE0-F06E97D3E54E}"/>
    <cellStyle name="Normal 3 6 2 7 2" xfId="30456" xr:uid="{748A515D-7412-4E54-9144-16867A4C1189}"/>
    <cellStyle name="Normal 3 6 2 8" xfId="16876" xr:uid="{17D34384-A0D5-4F84-BF99-0304EADD6A2C}"/>
    <cellStyle name="Normal 3 6 2 8 2" xfId="37244" xr:uid="{68A1BA58-D313-4575-AF3A-BA3D1DAD9BB7}"/>
    <cellStyle name="Normal 3 6 2 9" xfId="23665" xr:uid="{C75349EA-9229-4C29-9927-2C489B1CC04B}"/>
    <cellStyle name="Normal 3 6 2_Exec Drivers" xfId="9040" xr:uid="{AA007082-2553-4F45-A1FC-634AE32D65A3}"/>
    <cellStyle name="Normal 3 6 3" xfId="1243" xr:uid="{D4934C90-A128-4DF0-986D-CCCF3761CEFF}"/>
    <cellStyle name="Normal 3 6 3 2" xfId="1782" xr:uid="{8EA5AF7E-6087-422E-9CE8-64B01DF1525E}"/>
    <cellStyle name="Normal 3 6 3 2 2" xfId="6700" xr:uid="{32AEB9C9-780E-48E8-992C-D47557B9F7ED}"/>
    <cellStyle name="Normal 3 6 3 2 2 2" xfId="15342" xr:uid="{33A666F7-1300-4487-ACE8-729C371A70B7}"/>
    <cellStyle name="Normal 3 6 3 2 2 2 2" xfId="35710" xr:uid="{B12EE586-2508-4A5A-BD66-F202F64EAB2E}"/>
    <cellStyle name="Normal 3 6 3 2 2 3" xfId="22129" xr:uid="{3E76332A-6611-42CA-8115-DDE0DA9E365F}"/>
    <cellStyle name="Normal 3 6 3 2 2 3 2" xfId="42497" xr:uid="{5B72D686-5657-4799-90C8-A206EB799BAE}"/>
    <cellStyle name="Normal 3 6 3 2 2 4" xfId="28918" xr:uid="{AF11F964-F752-4635-8F54-CB041E856E8B}"/>
    <cellStyle name="Normal 3 6 3 2 2 5" xfId="49286" xr:uid="{7564CF6F-1292-426E-8586-71ECA37A5A48}"/>
    <cellStyle name="Normal 3 6 3 2 3" xfId="10690" xr:uid="{95E7D39E-F351-42C9-A861-BFE915F7B997}"/>
    <cellStyle name="Normal 3 6 3 2 3 2" xfId="31058" xr:uid="{0712F3B2-B606-4A9E-AB09-69EA5F8D8D2F}"/>
    <cellStyle name="Normal 3 6 3 2 4" xfId="17477" xr:uid="{1F70E4A2-FA0F-478F-BFF6-BC01802CBD5D}"/>
    <cellStyle name="Normal 3 6 3 2 4 2" xfId="37845" xr:uid="{7E7AB5F9-D1D6-49B4-AB12-EBF790D20EC2}"/>
    <cellStyle name="Normal 3 6 3 2 5" xfId="24266" xr:uid="{4C0602A8-D13C-43E7-A6AE-DD6C2B187502}"/>
    <cellStyle name="Normal 3 6 3 2 6" xfId="44634" xr:uid="{57330A60-6712-4A35-AE0B-D59442BB1102}"/>
    <cellStyle name="Normal 3 6 3 2_Exec Drivers" xfId="9476" xr:uid="{1F5CDC08-D6EB-445F-B57A-B7FB775ECC6C}"/>
    <cellStyle name="Normal 3 6 3 3" xfId="3816" xr:uid="{93141EE8-389D-4710-906A-47FD6A5B2264}"/>
    <cellStyle name="Normal 3 6 3 3 2" xfId="12494" xr:uid="{D1990F4E-DE2E-4EFB-95F1-E8A0611EA2CC}"/>
    <cellStyle name="Normal 3 6 3 3 2 2" xfId="32862" xr:uid="{306F84AB-623F-4123-AE02-CBCF8E24A9FE}"/>
    <cellStyle name="Normal 3 6 3 3 3" xfId="19281" xr:uid="{F2F0EF39-77E8-4D85-B1FC-2508ED72DD8C}"/>
    <cellStyle name="Normal 3 6 3 3 3 2" xfId="39649" xr:uid="{4FC9A37D-7737-4062-9760-0A18D82916C3}"/>
    <cellStyle name="Normal 3 6 3 3 4" xfId="26070" xr:uid="{92C93064-665A-49BF-A13D-7C3088C38975}"/>
    <cellStyle name="Normal 3 6 3 3 5" xfId="46438" xr:uid="{070A86F6-5222-4A7C-A224-D04C2250EA81}"/>
    <cellStyle name="Normal 3 6 3 4" xfId="10164" xr:uid="{7EFC9998-FA24-47BD-81A4-0DF30F4176C9}"/>
    <cellStyle name="Normal 3 6 3 4 2" xfId="30532" xr:uid="{34D726E7-61FD-4C8F-BEBF-D2952E35B5B9}"/>
    <cellStyle name="Normal 3 6 3 5" xfId="16951" xr:uid="{45660BD4-9633-4E01-A444-09551E6F4962}"/>
    <cellStyle name="Normal 3 6 3 5 2" xfId="37319" xr:uid="{61250CF0-AC15-43B3-940B-1886F6AEAB0D}"/>
    <cellStyle name="Normal 3 6 3 6" xfId="23740" xr:uid="{884BB7F4-29A6-4BEC-A3F9-CE9B6E252559}"/>
    <cellStyle name="Normal 3 6 3 7" xfId="44108" xr:uid="{46C0D287-B803-468B-9E75-7DD9C2A14633}"/>
    <cellStyle name="Normal 3 6 3_Exec Drivers" xfId="8227" xr:uid="{17D0864A-2BF4-4957-9F4E-6ED056355629}"/>
    <cellStyle name="Normal 3 6 4" xfId="1292" xr:uid="{107ED017-0292-4E2B-A374-936DEC0923A0}"/>
    <cellStyle name="Normal 3 6 4 2" xfId="1829" xr:uid="{402FBF60-E80B-4B67-9A59-B1F3292F2541}"/>
    <cellStyle name="Normal 3 6 4 2 2" xfId="7412" xr:uid="{EB60AF18-AFC4-47EA-8925-954AF853E875}"/>
    <cellStyle name="Normal 3 6 4 2 2 2" xfId="16054" xr:uid="{C9A9B699-3A2D-498B-B53A-453230619C3F}"/>
    <cellStyle name="Normal 3 6 4 2 2 2 2" xfId="36422" xr:uid="{E130E2C3-A825-46EF-8E27-057BADD80088}"/>
    <cellStyle name="Normal 3 6 4 2 2 3" xfId="22841" xr:uid="{17EA12B9-66BE-4FD7-AC80-45B1E7A501BB}"/>
    <cellStyle name="Normal 3 6 4 2 2 3 2" xfId="43209" xr:uid="{C2D95CF1-4854-41CD-AB4D-01965D2D7B20}"/>
    <cellStyle name="Normal 3 6 4 2 2 4" xfId="29630" xr:uid="{CAD9BAE6-F830-47A3-B098-261EE1FC5A40}"/>
    <cellStyle name="Normal 3 6 4 2 2 5" xfId="49998" xr:uid="{70E34AE6-90B3-41A8-AC18-EA7263BB0B1C}"/>
    <cellStyle name="Normal 3 6 4 2 3" xfId="10737" xr:uid="{1C9C0F7C-65C5-42BE-84B1-CB1E0A060BA9}"/>
    <cellStyle name="Normal 3 6 4 2 3 2" xfId="31105" xr:uid="{619BBA4B-4922-4574-86CA-68258A281D1B}"/>
    <cellStyle name="Normal 3 6 4 2 4" xfId="17524" xr:uid="{1F5EF836-352F-49E1-8AB6-CC2185160F51}"/>
    <cellStyle name="Normal 3 6 4 2 4 2" xfId="37892" xr:uid="{EE625339-C698-45D1-9B6B-C4C063889E12}"/>
    <cellStyle name="Normal 3 6 4 2 5" xfId="24313" xr:uid="{35AA4750-FA7C-4F46-AF99-AD865BD86ED0}"/>
    <cellStyle name="Normal 3 6 4 2 6" xfId="44681" xr:uid="{5000A6F9-91BE-4759-BFFB-EFB18F97BABF}"/>
    <cellStyle name="Normal 3 6 4 2_Exec Drivers" xfId="8109" xr:uid="{5D5DBB81-F21F-499F-99CE-B8882BBE922A}"/>
    <cellStyle name="Normal 3 6 4 3" xfId="4564" xr:uid="{7FB281C9-3342-47B5-8211-50159296F87F}"/>
    <cellStyle name="Normal 3 6 4 3 2" xfId="13206" xr:uid="{C55563D8-6C50-4FD8-A0FD-EBD74406D900}"/>
    <cellStyle name="Normal 3 6 4 3 2 2" xfId="33574" xr:uid="{331D5B27-D0DB-424F-BBCC-2C1F946FF7E4}"/>
    <cellStyle name="Normal 3 6 4 3 3" xfId="19993" xr:uid="{8866C8A8-6E49-437F-B055-D5A034980DAD}"/>
    <cellStyle name="Normal 3 6 4 3 3 2" xfId="40361" xr:uid="{70C619D9-E3AD-47F5-B23C-30B1004A896D}"/>
    <cellStyle name="Normal 3 6 4 3 4" xfId="26782" xr:uid="{E2398469-81BC-451A-956A-644B161BC69A}"/>
    <cellStyle name="Normal 3 6 4 3 5" xfId="47150" xr:uid="{1DD542CB-2778-4A24-AEF2-6B625E90507E}"/>
    <cellStyle name="Normal 3 6 4 4" xfId="10211" xr:uid="{E498FD12-1DD3-470F-A1BE-50C48FA5B798}"/>
    <cellStyle name="Normal 3 6 4 4 2" xfId="30579" xr:uid="{65B055A3-7FA8-4C5A-B853-F4A028370396}"/>
    <cellStyle name="Normal 3 6 4 5" xfId="16998" xr:uid="{5A821F2A-28E8-49BA-A585-AD95C3744CDC}"/>
    <cellStyle name="Normal 3 6 4 5 2" xfId="37366" xr:uid="{E1A36D42-1233-4755-9E1C-7BA8D02E4746}"/>
    <cellStyle name="Normal 3 6 4 6" xfId="23787" xr:uid="{E88E722C-EF4E-4BC5-B447-5083EB60A82C}"/>
    <cellStyle name="Normal 3 6 4 7" xfId="44155" xr:uid="{0435F3E6-7B83-4A90-9024-E2070F831E0D}"/>
    <cellStyle name="Normal 3 6 4_Exec Drivers" xfId="8352" xr:uid="{15286F84-FF7C-48EE-B3A8-19EE2C009ECD}"/>
    <cellStyle name="Normal 3 6 5" xfId="1357" xr:uid="{B361F9C9-9C6C-40FE-9C1D-4763C7D99258}"/>
    <cellStyle name="Normal 3 6 5 2" xfId="5988" xr:uid="{3493D4FD-3BA3-4B5C-AE8B-59A3022A98F6}"/>
    <cellStyle name="Normal 3 6 5 2 2" xfId="14630" xr:uid="{EA075B2D-A229-4645-A272-2F23E8657FF7}"/>
    <cellStyle name="Normal 3 6 5 2 2 2" xfId="34998" xr:uid="{0D507DCF-F265-40DA-BA78-8AA69928DFB0}"/>
    <cellStyle name="Normal 3 6 5 2 3" xfId="21417" xr:uid="{F3F368E6-D580-4B81-B636-F9F19CE4FD2E}"/>
    <cellStyle name="Normal 3 6 5 2 3 2" xfId="41785" xr:uid="{D083E71E-9872-4AB8-8115-D305256C27DC}"/>
    <cellStyle name="Normal 3 6 5 2 4" xfId="28206" xr:uid="{842FC9C0-08C9-40DF-A907-6A5E5A979D27}"/>
    <cellStyle name="Normal 3 6 5 2 5" xfId="48574" xr:uid="{0BC668A3-AD0A-4F87-8F5B-C5C03586B22F}"/>
    <cellStyle name="Normal 3 6 5 3" xfId="3068" xr:uid="{A2B7B0D8-9D38-4ABE-B836-B6B0DDB0B919}"/>
    <cellStyle name="Normal 3 6 5 3 2" xfId="11782" xr:uid="{C21A9004-87CA-46EF-829C-E6508EBF24A5}"/>
    <cellStyle name="Normal 3 6 5 3 2 2" xfId="32150" xr:uid="{76928CF5-1BBC-4F67-BD1D-43D1C4EDC755}"/>
    <cellStyle name="Normal 3 6 5 3 3" xfId="18569" xr:uid="{770E07F0-4EC7-4ED7-BC66-7096ACDDE4D6}"/>
    <cellStyle name="Normal 3 6 5 3 3 2" xfId="38937" xr:uid="{6EC0FBF2-555C-4A14-B306-841C7150E75F}"/>
    <cellStyle name="Normal 3 6 5 3 4" xfId="25358" xr:uid="{ACC56336-0D3A-4F33-AC47-5E14EECB9BCD}"/>
    <cellStyle name="Normal 3 6 5 3 5" xfId="45726" xr:uid="{AA57916D-E957-4042-9ED5-DDF9B9C0DEF8}"/>
    <cellStyle name="Normal 3 6 5 4" xfId="10276" xr:uid="{12D54A34-C235-42E7-B97B-29B179850A83}"/>
    <cellStyle name="Normal 3 6 5 4 2" xfId="30644" xr:uid="{15F2A182-80D3-4757-9350-34B8CC1AC18D}"/>
    <cellStyle name="Normal 3 6 5 5" xfId="17063" xr:uid="{089A432E-59DE-4BF6-BF3F-1F6D6764C925}"/>
    <cellStyle name="Normal 3 6 5 5 2" xfId="37431" xr:uid="{6262074D-D02A-42AE-A980-02B157B9770C}"/>
    <cellStyle name="Normal 3 6 5 6" xfId="23852" xr:uid="{1D546D99-B63C-49A3-8E58-E905A83938C6}"/>
    <cellStyle name="Normal 3 6 5 7" xfId="44220" xr:uid="{4877CB92-9A8B-48CB-9E2B-C42EF9C6DA07}"/>
    <cellStyle name="Normal 3 6 5_Exec Drivers" xfId="8759" xr:uid="{D847D1BC-1661-47F4-85F0-CC755AC75C92}"/>
    <cellStyle name="Normal 3 6 6" xfId="5276" xr:uid="{020782EE-6C5B-4AED-8148-E3945A54E148}"/>
    <cellStyle name="Normal 3 6 6 2" xfId="13918" xr:uid="{7167C030-8324-4E93-96AB-700E6606A5CE}"/>
    <cellStyle name="Normal 3 6 6 2 2" xfId="34286" xr:uid="{B7CB69B3-9CD8-4EB6-BDC8-32E45404B48C}"/>
    <cellStyle name="Normal 3 6 6 3" xfId="20705" xr:uid="{1C322FF4-5816-4743-B945-003924D0D1F0}"/>
    <cellStyle name="Normal 3 6 6 3 2" xfId="41073" xr:uid="{57C078FA-E602-48B6-ABEA-A52E696BF1E8}"/>
    <cellStyle name="Normal 3 6 6 4" xfId="27494" xr:uid="{D7458B6E-013A-4A8C-85B1-108DD12877E3}"/>
    <cellStyle name="Normal 3 6 6 5" xfId="47862" xr:uid="{4CE39199-7426-43B4-B749-AF1985CEC476}"/>
    <cellStyle name="Normal 3 6 7" xfId="2219" xr:uid="{1875A7E1-61E5-453F-867E-057F7888C286}"/>
    <cellStyle name="Normal 3 6 7 2" xfId="11070" xr:uid="{2923B77D-D96A-4433-9A9E-75C0632159AD}"/>
    <cellStyle name="Normal 3 6 7 2 2" xfId="31438" xr:uid="{3DF11E2A-2B71-4A83-B58B-678CEABF2CA3}"/>
    <cellStyle name="Normal 3 6 7 3" xfId="17857" xr:uid="{B6B9E016-C356-4B6F-873E-0B668669DC99}"/>
    <cellStyle name="Normal 3 6 7 3 2" xfId="38225" xr:uid="{801664B6-709E-4A06-8CD5-7D92658E5797}"/>
    <cellStyle name="Normal 3 6 7 4" xfId="24646" xr:uid="{7C152CBD-66D2-45BB-B56F-4B88509A7EA7}"/>
    <cellStyle name="Normal 3 6 7 5" xfId="45014" xr:uid="{B22AABED-02EB-410A-B350-063C49AC2BA1}"/>
    <cellStyle name="Normal 3 6 8" xfId="10026" xr:uid="{2D0AB867-CB08-436C-AA24-C76A99B87ED1}"/>
    <cellStyle name="Normal 3 6 8 2" xfId="30394" xr:uid="{552DEECD-27AC-46E5-8E72-A4DABD6201B7}"/>
    <cellStyle name="Normal 3 6 9" xfId="16814" xr:uid="{E7CEB822-09F7-442A-BF28-42AA8369CE2D}"/>
    <cellStyle name="Normal 3 6 9 2" xfId="37182" xr:uid="{3DE550C6-83B3-424F-8084-78F92749692D}"/>
    <cellStyle name="Normal 3 6_Exec Drivers" xfId="8889" xr:uid="{35660E3B-BB46-4BC6-8C73-75372C90D24C}"/>
    <cellStyle name="Normal 3 7" xfId="594" xr:uid="{68A54C3B-D05C-4E6B-87B2-5F2A19D1630B}"/>
    <cellStyle name="Normal 3 7 10" xfId="23615" xr:uid="{2B58B72F-3F96-488B-9874-6E50F3E19194}"/>
    <cellStyle name="Normal 3 7 11" xfId="43983" xr:uid="{F2D8C545-66A7-477F-BC37-606787F530B5}"/>
    <cellStyle name="Normal 3 7 2" xfId="700" xr:uid="{D1576B14-73D4-4FC7-87AD-120259E367FC}"/>
    <cellStyle name="Normal 3 7 2 10" xfId="44034" xr:uid="{8A901440-6029-49F2-B786-6EAC8942724B}"/>
    <cellStyle name="Normal 3 7 2 2" xfId="1721" xr:uid="{A85680A0-EDD7-44B2-A55C-03720B7AFF9C}"/>
    <cellStyle name="Normal 3 7 2 2 2" xfId="7087" xr:uid="{CF746AEC-D1F0-4658-AD10-87D44C82D0C3}"/>
    <cellStyle name="Normal 3 7 2 2 2 2" xfId="15729" xr:uid="{C1C0EEA1-BC64-4D50-98A5-78DA929E0604}"/>
    <cellStyle name="Normal 3 7 2 2 2 2 2" xfId="36097" xr:uid="{BAB896D9-FF73-4898-87EE-8C1C27FB7A54}"/>
    <cellStyle name="Normal 3 7 2 2 2 3" xfId="22516" xr:uid="{6EB060DF-20E2-4EAA-ABAA-E5F8CCEA24D7}"/>
    <cellStyle name="Normal 3 7 2 2 2 3 2" xfId="42884" xr:uid="{CFC8E20C-C724-4DAC-9F64-083F828F1079}"/>
    <cellStyle name="Normal 3 7 2 2 2 4" xfId="29305" xr:uid="{A9534557-90FC-4DFC-941E-4E324108889A}"/>
    <cellStyle name="Normal 3 7 2 2 2 5" xfId="49673" xr:uid="{4A0B57E1-D5E5-4951-85C6-B1AD59D365E2}"/>
    <cellStyle name="Normal 3 7 2 2 3" xfId="4239" xr:uid="{DED0A839-D95D-4BA4-AE21-C370F4CDF0C3}"/>
    <cellStyle name="Normal 3 7 2 2 3 2" xfId="12881" xr:uid="{61E829ED-186E-4660-997E-8200A12B5658}"/>
    <cellStyle name="Normal 3 7 2 2 3 2 2" xfId="33249" xr:uid="{E4A100EA-68C7-496C-8D27-C58FCE4BA958}"/>
    <cellStyle name="Normal 3 7 2 2 3 3" xfId="19668" xr:uid="{CF09C293-705E-4F87-8135-E3EFC3E4238B}"/>
    <cellStyle name="Normal 3 7 2 2 3 3 2" xfId="40036" xr:uid="{73EA4610-D1E4-4F16-92D0-EFC6CACEADB6}"/>
    <cellStyle name="Normal 3 7 2 2 3 4" xfId="26457" xr:uid="{D6EB68E8-168E-48EC-99FE-EE4DA880A186}"/>
    <cellStyle name="Normal 3 7 2 2 3 5" xfId="46825" xr:uid="{89435B0C-FC06-4C58-90CE-8C3FC5E9E14A}"/>
    <cellStyle name="Normal 3 7 2 2 4" xfId="10631" xr:uid="{370DFE6E-2EC9-46F7-8C20-CA774D883E96}"/>
    <cellStyle name="Normal 3 7 2 2 4 2" xfId="30999" xr:uid="{759C9924-6D7D-40A8-902B-986151528218}"/>
    <cellStyle name="Normal 3 7 2 2 5" xfId="17418" xr:uid="{2500789A-00AC-4AA9-9E74-1FF182FA9444}"/>
    <cellStyle name="Normal 3 7 2 2 5 2" xfId="37786" xr:uid="{ACF0CE6E-9558-4E55-8F1D-C8E82E85C53F}"/>
    <cellStyle name="Normal 3 7 2 2 6" xfId="24207" xr:uid="{7F8FB0F8-871F-4284-97A4-22E23422591E}"/>
    <cellStyle name="Normal 3 7 2 2 7" xfId="44575" xr:uid="{C151D22A-25B7-4897-A7B9-E003640F40C6}"/>
    <cellStyle name="Normal 3 7 2 2_Exec Drivers" xfId="8143" xr:uid="{952EB02A-1449-44ED-A1DB-77A69699AD20}"/>
    <cellStyle name="Normal 3 7 2 3" xfId="4951" xr:uid="{2C7A15CA-7F4E-48F4-8253-B5464BB85EF7}"/>
    <cellStyle name="Normal 3 7 2 3 2" xfId="7799" xr:uid="{4F54EBF8-9667-4A53-AF13-AE22B88254AA}"/>
    <cellStyle name="Normal 3 7 2 3 2 2" xfId="16441" xr:uid="{B37697CD-EAC2-4C46-91A9-72A4C7ED0B87}"/>
    <cellStyle name="Normal 3 7 2 3 2 2 2" xfId="36809" xr:uid="{D7B291A6-2E3D-46EF-8BB7-EBD5E2F4F332}"/>
    <cellStyle name="Normal 3 7 2 3 2 3" xfId="23228" xr:uid="{897EE7FF-0CBF-49EF-A256-0EBA351C68B3}"/>
    <cellStyle name="Normal 3 7 2 3 2 3 2" xfId="43596" xr:uid="{7F0642A2-F38B-4C8B-AC93-22495346850B}"/>
    <cellStyle name="Normal 3 7 2 3 2 4" xfId="30017" xr:uid="{151D4830-557D-4453-8AD1-7886ED2E1846}"/>
    <cellStyle name="Normal 3 7 2 3 2 5" xfId="50385" xr:uid="{6FAE15D4-DD17-4F0D-AA6F-07DC71D6C369}"/>
    <cellStyle name="Normal 3 7 2 3 3" xfId="13593" xr:uid="{9BE5DFCE-D37B-43C0-A3DF-4EC3C8CC082C}"/>
    <cellStyle name="Normal 3 7 2 3 3 2" xfId="33961" xr:uid="{7435E1D2-4C57-478B-9B52-DDC54536C43A}"/>
    <cellStyle name="Normal 3 7 2 3 4" xfId="20380" xr:uid="{029A1ECE-A621-47C6-8B13-7669DFCE8C19}"/>
    <cellStyle name="Normal 3 7 2 3 4 2" xfId="40748" xr:uid="{6762A973-BBFF-48EF-B779-BC4F2315CBB0}"/>
    <cellStyle name="Normal 3 7 2 3 5" xfId="27169" xr:uid="{56D2AA9B-C4E5-4694-95B9-548DA2937EB5}"/>
    <cellStyle name="Normal 3 7 2 3 6" xfId="47537" xr:uid="{54748742-F32A-4B53-BCA9-AA5803CD4649}"/>
    <cellStyle name="Normal 3 7 2 3_Exec Drivers" xfId="9495" xr:uid="{DDA1C91E-0361-420B-BCE7-4352D80C8E94}"/>
    <cellStyle name="Normal 3 7 2 4" xfId="3491" xr:uid="{C7AD0091-198F-4F84-A2A2-E8AB3D38315D}"/>
    <cellStyle name="Normal 3 7 2 4 2" xfId="6375" xr:uid="{0FD3C3B2-AFB7-4F5B-B97C-5F5E2D6C180E}"/>
    <cellStyle name="Normal 3 7 2 4 2 2" xfId="15017" xr:uid="{D7851B54-81C4-44A1-82B4-2CBDB6530853}"/>
    <cellStyle name="Normal 3 7 2 4 2 2 2" xfId="35385" xr:uid="{C1897B49-734E-4D19-A699-BC3C476719F7}"/>
    <cellStyle name="Normal 3 7 2 4 2 3" xfId="21804" xr:uid="{0E8625F2-76B5-410E-8DC5-3830603F6FF9}"/>
    <cellStyle name="Normal 3 7 2 4 2 3 2" xfId="42172" xr:uid="{0A9B81E5-F0C3-479E-BCA6-C896387A08A5}"/>
    <cellStyle name="Normal 3 7 2 4 2 4" xfId="28593" xr:uid="{CE133F4E-E2F8-43CD-8DA3-40D8AF0A4741}"/>
    <cellStyle name="Normal 3 7 2 4 2 5" xfId="48961" xr:uid="{FB425EF0-F1F3-442F-B16B-A3C5F2F6A0DE}"/>
    <cellStyle name="Normal 3 7 2 4 3" xfId="12169" xr:uid="{F59D9B19-6CBD-4140-8F79-4467AA5BEB4A}"/>
    <cellStyle name="Normal 3 7 2 4 3 2" xfId="32537" xr:uid="{F17703E5-BF46-4C03-9261-29348DE998D7}"/>
    <cellStyle name="Normal 3 7 2 4 4" xfId="18956" xr:uid="{88115FFD-B653-4699-992E-41C97F4AA07E}"/>
    <cellStyle name="Normal 3 7 2 4 4 2" xfId="39324" xr:uid="{1B49F922-B13D-48B0-B90C-EFF9BD01C161}"/>
    <cellStyle name="Normal 3 7 2 4 5" xfId="25745" xr:uid="{F70505C0-0622-4CE2-B21E-BFCEDB1BAE6A}"/>
    <cellStyle name="Normal 3 7 2 4 6" xfId="46113" xr:uid="{42566A09-AF2B-41E1-A896-8F10735DDA79}"/>
    <cellStyle name="Normal 3 7 2 5" xfId="5663" xr:uid="{A115493C-E4E0-48FA-8103-D1DAC5A1EDB7}"/>
    <cellStyle name="Normal 3 7 2 5 2" xfId="14305" xr:uid="{A0D2135B-542D-4731-9CC3-89265F98A7D6}"/>
    <cellStyle name="Normal 3 7 2 5 2 2" xfId="34673" xr:uid="{C4345990-61F6-41BD-9320-39F56EC3752E}"/>
    <cellStyle name="Normal 3 7 2 5 3" xfId="21092" xr:uid="{C902EC40-07EC-4A0D-80C3-2A884C8910A7}"/>
    <cellStyle name="Normal 3 7 2 5 3 2" xfId="41460" xr:uid="{388C84B4-42C5-46F2-ADBD-AE52E2332C9E}"/>
    <cellStyle name="Normal 3 7 2 5 4" xfId="27881" xr:uid="{09949459-6415-46A8-BA76-670A6888A179}"/>
    <cellStyle name="Normal 3 7 2 5 5" xfId="48249" xr:uid="{EB1C4FC6-974F-4B0A-A998-DDB46DE36DCC}"/>
    <cellStyle name="Normal 3 7 2 6" xfId="2742" xr:uid="{CAF686A6-C944-4B97-BC6E-419FBC404571}"/>
    <cellStyle name="Normal 3 7 2 6 2" xfId="11457" xr:uid="{54041673-4179-4265-B899-A2370DA20ACB}"/>
    <cellStyle name="Normal 3 7 2 6 2 2" xfId="31825" xr:uid="{1C4E1E12-8C47-4644-B31E-057ECAB082BB}"/>
    <cellStyle name="Normal 3 7 2 6 3" xfId="18244" xr:uid="{4E87DE6A-202E-4323-AECB-16A271FA91D6}"/>
    <cellStyle name="Normal 3 7 2 6 3 2" xfId="38612" xr:uid="{8BA7FCCA-F65A-4568-A743-5FD50B7F0BEC}"/>
    <cellStyle name="Normal 3 7 2 6 4" xfId="25033" xr:uid="{4FA93B5E-2E8C-421D-B6F5-9A88DA8E80F1}"/>
    <cellStyle name="Normal 3 7 2 6 5" xfId="45401" xr:uid="{1C00E72A-77E7-4797-9EC0-1F62FD1CDA5B}"/>
    <cellStyle name="Normal 3 7 2 7" xfId="10089" xr:uid="{ABC4CC71-7E73-4E81-A4CB-46A4C8C47BF4}"/>
    <cellStyle name="Normal 3 7 2 7 2" xfId="30457" xr:uid="{38404180-F650-4AF0-BDF1-1DC8429DDC81}"/>
    <cellStyle name="Normal 3 7 2 8" xfId="16877" xr:uid="{F3E6918F-AA2B-4831-9850-2BC63610DC67}"/>
    <cellStyle name="Normal 3 7 2 8 2" xfId="37245" xr:uid="{73CEF974-CEF5-411C-B94E-CC1DEFB7CFA1}"/>
    <cellStyle name="Normal 3 7 2 9" xfId="23666" xr:uid="{45F9D2B2-F4C4-45A4-8229-F232535E5BB8}"/>
    <cellStyle name="Normal 3 7 2_Exec Drivers" xfId="9143" xr:uid="{31D72C03-1C42-4AB5-B7FD-8AF27F79F135}"/>
    <cellStyle name="Normal 3 7 3" xfId="1242" xr:uid="{3DC7AFCA-411E-4E76-A7B0-061C101D075B}"/>
    <cellStyle name="Normal 3 7 3 2" xfId="1781" xr:uid="{C5104A53-710B-4670-BF24-3906225463E6}"/>
    <cellStyle name="Normal 3 7 3 2 2" xfId="6701" xr:uid="{3CFF3635-7CC8-46FC-AB56-7A5045AD52F9}"/>
    <cellStyle name="Normal 3 7 3 2 2 2" xfId="15343" xr:uid="{C0AA5F5B-8823-40A0-8DDD-6972FCFC30D8}"/>
    <cellStyle name="Normal 3 7 3 2 2 2 2" xfId="35711" xr:uid="{C180C4FA-C6B5-4F6D-9977-B814A569520F}"/>
    <cellStyle name="Normal 3 7 3 2 2 3" xfId="22130" xr:uid="{C2E426C4-9C18-4BF4-A8A8-8FCED398D80D}"/>
    <cellStyle name="Normal 3 7 3 2 2 3 2" xfId="42498" xr:uid="{7AE6BBBA-949D-4CA5-B678-D5C7D1ED515E}"/>
    <cellStyle name="Normal 3 7 3 2 2 4" xfId="28919" xr:uid="{D63560AA-D161-4BEF-9EFB-4E6D7999D9E7}"/>
    <cellStyle name="Normal 3 7 3 2 2 5" xfId="49287" xr:uid="{9FA2FBA9-D924-4AD8-B299-498BC2602936}"/>
    <cellStyle name="Normal 3 7 3 2 3" xfId="10689" xr:uid="{072C9048-26CF-41DB-A58E-EC0AB8BBDAF4}"/>
    <cellStyle name="Normal 3 7 3 2 3 2" xfId="31057" xr:uid="{32B4612C-97C3-4022-AD54-038BE2DFFDC6}"/>
    <cellStyle name="Normal 3 7 3 2 4" xfId="17476" xr:uid="{53F340F1-6F53-47DF-A1FB-57FC164962DF}"/>
    <cellStyle name="Normal 3 7 3 2 4 2" xfId="37844" xr:uid="{CC6B5BA3-10F6-4AD8-BF73-18D9E14B0451}"/>
    <cellStyle name="Normal 3 7 3 2 5" xfId="24265" xr:uid="{B91481D6-1B39-49B4-8DF5-03E0B8F9BC96}"/>
    <cellStyle name="Normal 3 7 3 2 6" xfId="44633" xr:uid="{13CC866C-1ED1-492E-BF49-3726D76FF72D}"/>
    <cellStyle name="Normal 3 7 3 2_Exec Drivers" xfId="8997" xr:uid="{5ABB24D6-506B-4CC2-B792-C836758FC71E}"/>
    <cellStyle name="Normal 3 7 3 3" xfId="3817" xr:uid="{42E58638-7CC4-48D1-8CC8-50B7D71EC1FE}"/>
    <cellStyle name="Normal 3 7 3 3 2" xfId="12495" xr:uid="{6AF07A0F-434E-41D8-9342-7EF2A187F283}"/>
    <cellStyle name="Normal 3 7 3 3 2 2" xfId="32863" xr:uid="{E0521DF3-DF70-4309-A681-B46567815F6E}"/>
    <cellStyle name="Normal 3 7 3 3 3" xfId="19282" xr:uid="{136CDCAE-7CF4-440D-BC4C-5390F8492D9A}"/>
    <cellStyle name="Normal 3 7 3 3 3 2" xfId="39650" xr:uid="{DAA8EDB2-1EF4-46B8-A28D-F7FF7AB2E625}"/>
    <cellStyle name="Normal 3 7 3 3 4" xfId="26071" xr:uid="{1745EE36-E2D7-4012-8936-93D0E58D4357}"/>
    <cellStyle name="Normal 3 7 3 3 5" xfId="46439" xr:uid="{27D8DA21-0433-4262-9993-0313DE1F7789}"/>
    <cellStyle name="Normal 3 7 3 4" xfId="10163" xr:uid="{0DD8C875-DD71-4253-A7EC-BAAE20D5E1F8}"/>
    <cellStyle name="Normal 3 7 3 4 2" xfId="30531" xr:uid="{75F52DFA-01C5-4C46-8B85-589D5E7F95DE}"/>
    <cellStyle name="Normal 3 7 3 5" xfId="16950" xr:uid="{3C661120-CDCA-44BC-81BA-6B79FAAC5BFB}"/>
    <cellStyle name="Normal 3 7 3 5 2" xfId="37318" xr:uid="{617312C2-ED49-4498-AF09-AB240FE195D6}"/>
    <cellStyle name="Normal 3 7 3 6" xfId="23739" xr:uid="{3A7702CA-2E30-4E86-9EDD-6475C9F3CF63}"/>
    <cellStyle name="Normal 3 7 3 7" xfId="44107" xr:uid="{02EEB736-BC00-4CA5-9944-FD56E7E896A6}"/>
    <cellStyle name="Normal 3 7 3_Exec Drivers" xfId="8605" xr:uid="{4604A9DA-DA54-4EB2-9933-CBB1393D987F}"/>
    <cellStyle name="Normal 3 7 4" xfId="1293" xr:uid="{ABFCDC0E-E688-4BF0-AD24-4D377618DA4E}"/>
    <cellStyle name="Normal 3 7 4 2" xfId="1830" xr:uid="{1CFADFA7-BA22-4F92-AD76-B6440F4AC486}"/>
    <cellStyle name="Normal 3 7 4 2 2" xfId="7413" xr:uid="{5E54F622-4336-4DDF-B5F7-5B223B7F9E2E}"/>
    <cellStyle name="Normal 3 7 4 2 2 2" xfId="16055" xr:uid="{809F22E3-01A9-4262-BAE2-979BAB820876}"/>
    <cellStyle name="Normal 3 7 4 2 2 2 2" xfId="36423" xr:uid="{2416DB34-D3CF-4B9C-8F4C-BEEFC826BCFA}"/>
    <cellStyle name="Normal 3 7 4 2 2 3" xfId="22842" xr:uid="{E4E07D84-43D0-4EC5-B3D4-9CD7983944E2}"/>
    <cellStyle name="Normal 3 7 4 2 2 3 2" xfId="43210" xr:uid="{F972CF54-B778-42EC-A2E5-6F9C28B0D632}"/>
    <cellStyle name="Normal 3 7 4 2 2 4" xfId="29631" xr:uid="{2F1A85BF-7147-47BB-8062-8839A2CE832E}"/>
    <cellStyle name="Normal 3 7 4 2 2 5" xfId="49999" xr:uid="{2ECC754B-BBA6-4098-B255-4A83A027231D}"/>
    <cellStyle name="Normal 3 7 4 2 3" xfId="10738" xr:uid="{88770A85-BCBB-4250-9A72-76EDFDBE36D5}"/>
    <cellStyle name="Normal 3 7 4 2 3 2" xfId="31106" xr:uid="{EFC3ACC3-E79E-43A7-B23B-FFD44020C1BD}"/>
    <cellStyle name="Normal 3 7 4 2 4" xfId="17525" xr:uid="{221EDD39-E413-4BE7-83F5-0970DF187B9B}"/>
    <cellStyle name="Normal 3 7 4 2 4 2" xfId="37893" xr:uid="{CF41475D-9352-437E-97EF-ED581161116F}"/>
    <cellStyle name="Normal 3 7 4 2 5" xfId="24314" xr:uid="{16897129-0DC2-466D-B5B9-703CDFA198B7}"/>
    <cellStyle name="Normal 3 7 4 2 6" xfId="44682" xr:uid="{0CFB9BC3-1C0D-4442-B137-04699D950DF0}"/>
    <cellStyle name="Normal 3 7 4 2_Exec Drivers" xfId="8527" xr:uid="{F36A7FDC-C24F-4CFC-82B2-D1745AF1F261}"/>
    <cellStyle name="Normal 3 7 4 3" xfId="4565" xr:uid="{E6519A65-AE47-41AD-A340-5123AE1B9421}"/>
    <cellStyle name="Normal 3 7 4 3 2" xfId="13207" xr:uid="{05B6EF4C-534A-4642-A351-C9D4072ADA57}"/>
    <cellStyle name="Normal 3 7 4 3 2 2" xfId="33575" xr:uid="{1182361E-002A-42F9-994E-97A4C148EEB1}"/>
    <cellStyle name="Normal 3 7 4 3 3" xfId="19994" xr:uid="{6EBC7BD9-D965-4B49-B836-4CF975BFADD7}"/>
    <cellStyle name="Normal 3 7 4 3 3 2" xfId="40362" xr:uid="{FDA739DA-5F05-4D69-AEA9-7898478AB27A}"/>
    <cellStyle name="Normal 3 7 4 3 4" xfId="26783" xr:uid="{CDAF8B26-38E4-47A2-AAE5-D03057C83110}"/>
    <cellStyle name="Normal 3 7 4 3 5" xfId="47151" xr:uid="{8EA40DE1-8B57-4080-83C7-E11672DB1AA4}"/>
    <cellStyle name="Normal 3 7 4 4" xfId="10212" xr:uid="{AB92134D-6A74-46B9-A145-3A495FD74E37}"/>
    <cellStyle name="Normal 3 7 4 4 2" xfId="30580" xr:uid="{E9FAAA86-DE32-4BE0-8668-1982C0A93565}"/>
    <cellStyle name="Normal 3 7 4 5" xfId="16999" xr:uid="{3C7273DA-B1E8-4DF2-8F82-44251EDAFBAE}"/>
    <cellStyle name="Normal 3 7 4 5 2" xfId="37367" xr:uid="{B4A6E367-0472-4A93-BBD8-E1435AE3A2A1}"/>
    <cellStyle name="Normal 3 7 4 6" xfId="23788" xr:uid="{7AB83704-C6F1-4EAE-83B1-16F77A55699D}"/>
    <cellStyle name="Normal 3 7 4 7" xfId="44156" xr:uid="{830E60E0-EE2F-47A4-A4FB-CF19C8512865}"/>
    <cellStyle name="Normal 3 7 4_Exec Drivers" xfId="8745" xr:uid="{2A6EF13D-46AB-40B5-B950-003A05F3C984}"/>
    <cellStyle name="Normal 3 7 5" xfId="1358" xr:uid="{00BEE263-F449-4285-BBDB-993DF4982921}"/>
    <cellStyle name="Normal 3 7 5 2" xfId="5989" xr:uid="{67C291C9-AD27-42D0-8795-A60CA1DCF5B8}"/>
    <cellStyle name="Normal 3 7 5 2 2" xfId="14631" xr:uid="{C400228A-AA07-4E0B-AF2C-B11F7F33D510}"/>
    <cellStyle name="Normal 3 7 5 2 2 2" xfId="34999" xr:uid="{72E0A162-B089-4E90-B344-1DABCC45B0E5}"/>
    <cellStyle name="Normal 3 7 5 2 3" xfId="21418" xr:uid="{5FBD075A-A47E-44F1-8331-EEF587C0B0D7}"/>
    <cellStyle name="Normal 3 7 5 2 3 2" xfId="41786" xr:uid="{421E3C70-71AC-4407-99A2-98006085A709}"/>
    <cellStyle name="Normal 3 7 5 2 4" xfId="28207" xr:uid="{6B70AF61-4E16-4EA1-B2D4-76A47E2C9AE2}"/>
    <cellStyle name="Normal 3 7 5 2 5" xfId="48575" xr:uid="{0263C370-46A8-46EF-96E5-73670CF8010F}"/>
    <cellStyle name="Normal 3 7 5 3" xfId="3069" xr:uid="{880A712E-B494-47A6-9E5A-BF6B772E566C}"/>
    <cellStyle name="Normal 3 7 5 3 2" xfId="11783" xr:uid="{C19CE2AA-7C1F-4560-A72E-A64528C958CE}"/>
    <cellStyle name="Normal 3 7 5 3 2 2" xfId="32151" xr:uid="{5EB5A199-B119-4BBE-9352-565B7A817782}"/>
    <cellStyle name="Normal 3 7 5 3 3" xfId="18570" xr:uid="{879B7192-4FB4-472E-8996-FECE621EC4CF}"/>
    <cellStyle name="Normal 3 7 5 3 3 2" xfId="38938" xr:uid="{BAE1420E-A7D8-4C07-9426-11DFD4188852}"/>
    <cellStyle name="Normal 3 7 5 3 4" xfId="25359" xr:uid="{7CD663BC-2208-4287-AA47-61063FC9C333}"/>
    <cellStyle name="Normal 3 7 5 3 5" xfId="45727" xr:uid="{10AE0A1F-6D46-44CF-AEDB-D783D3F094DB}"/>
    <cellStyle name="Normal 3 7 5 4" xfId="10277" xr:uid="{60799D91-86E3-4094-8135-F2FF9ACB1753}"/>
    <cellStyle name="Normal 3 7 5 4 2" xfId="30645" xr:uid="{2F2BADA4-B1DE-4EA2-BBE1-F6522C1C3AF2}"/>
    <cellStyle name="Normal 3 7 5 5" xfId="17064" xr:uid="{A117F656-3FC6-4DAD-B659-83BF4712A7E4}"/>
    <cellStyle name="Normal 3 7 5 5 2" xfId="37432" xr:uid="{F8F68AF2-8C74-40DB-939F-64FE8C34FE07}"/>
    <cellStyle name="Normal 3 7 5 6" xfId="23853" xr:uid="{1255007D-AC0B-4366-8D78-4A6CE088489F}"/>
    <cellStyle name="Normal 3 7 5 7" xfId="44221" xr:uid="{B121A695-8AF5-4D97-9E18-E339A93875C6}"/>
    <cellStyle name="Normal 3 7 5_Exec Drivers" xfId="8863" xr:uid="{2800FB2C-C631-4A38-8231-DE49F1B51E7D}"/>
    <cellStyle name="Normal 3 7 6" xfId="5277" xr:uid="{0BDB3DF8-4F06-4DEA-8EF6-A62ADC659159}"/>
    <cellStyle name="Normal 3 7 6 2" xfId="13919" xr:uid="{78B4254C-0191-4CD4-91DD-BB8523A6F717}"/>
    <cellStyle name="Normal 3 7 6 2 2" xfId="34287" xr:uid="{C7EF251F-53D3-4DC9-B2E7-C98352C81E61}"/>
    <cellStyle name="Normal 3 7 6 3" xfId="20706" xr:uid="{E80F0F18-834E-4AAA-89D0-DAF23CF3D112}"/>
    <cellStyle name="Normal 3 7 6 3 2" xfId="41074" xr:uid="{1B9B17B3-B0B2-4CC5-9092-0E8C4FF75B9F}"/>
    <cellStyle name="Normal 3 7 6 4" xfId="27495" xr:uid="{D51993D5-1AE2-4D36-BC9A-DF085BC76554}"/>
    <cellStyle name="Normal 3 7 6 5" xfId="47863" xr:uid="{4A7B0DAF-BA98-4B90-9FD3-122A6BD3683C}"/>
    <cellStyle name="Normal 3 7 7" xfId="2220" xr:uid="{9D913CAD-A6AF-4453-A5B1-AF6832BA0BE6}"/>
    <cellStyle name="Normal 3 7 7 2" xfId="11071" xr:uid="{2E36DC4C-EF9C-4FC2-8768-8CD8762B91AF}"/>
    <cellStyle name="Normal 3 7 7 2 2" xfId="31439" xr:uid="{B58D870B-745A-48A6-9E24-B2332F4FAFF3}"/>
    <cellStyle name="Normal 3 7 7 3" xfId="17858" xr:uid="{D713871E-D864-4810-9618-BA8488710784}"/>
    <cellStyle name="Normal 3 7 7 3 2" xfId="38226" xr:uid="{BD485772-69E4-4F90-8A6F-F0E4DF6BCEE8}"/>
    <cellStyle name="Normal 3 7 7 4" xfId="24647" xr:uid="{356E2602-D2C0-4C4A-9D85-9E52589841D1}"/>
    <cellStyle name="Normal 3 7 7 5" xfId="45015" xr:uid="{CF9E6673-A389-487B-9B5A-EF9E5A73BDBA}"/>
    <cellStyle name="Normal 3 7 8" xfId="10038" xr:uid="{0A755EB7-8782-4B3F-86E0-84AAA33B5CBC}"/>
    <cellStyle name="Normal 3 7 8 2" xfId="30406" xr:uid="{F88947CC-FAC0-409F-B677-9E359E07FA47}"/>
    <cellStyle name="Normal 3 7 9" xfId="16826" xr:uid="{6C40F78C-AE2D-4846-91B0-47B3E576004F}"/>
    <cellStyle name="Normal 3 7 9 2" xfId="37194" xr:uid="{F9010E2A-D434-4FDC-83AA-DCF05E8AA69F}"/>
    <cellStyle name="Normal 3 7_Exec Drivers" xfId="9217" xr:uid="{CCE49EB9-4407-439C-810A-F67C038FE2FD}"/>
    <cellStyle name="Normal 3 8" xfId="641" xr:uid="{ECB6067D-E9E5-4410-837D-439F15925F50}"/>
    <cellStyle name="Normal 3 8 10" xfId="23636" xr:uid="{96FAB87D-0515-4AA4-9E86-D43D32FEC2BD}"/>
    <cellStyle name="Normal 3 8 11" xfId="44004" xr:uid="{320194B1-B802-479F-B906-02420DB13FBE}"/>
    <cellStyle name="Normal 3 8 2" xfId="701" xr:uid="{25556B74-64D0-46A2-A8CA-DF83DB1C4471}"/>
    <cellStyle name="Normal 3 8 2 10" xfId="44035" xr:uid="{4E124846-CF84-47E3-A53C-88DC4B77FAAE}"/>
    <cellStyle name="Normal 3 8 2 2" xfId="1722" xr:uid="{C6845D85-AC9A-425F-863C-03A6A587A4E6}"/>
    <cellStyle name="Normal 3 8 2 2 2" xfId="7108" xr:uid="{C6F42B84-6549-4469-8B32-44687D68A7F2}"/>
    <cellStyle name="Normal 3 8 2 2 2 2" xfId="15750" xr:uid="{BE1436FF-0941-47EE-9146-AF633293B903}"/>
    <cellStyle name="Normal 3 8 2 2 2 2 2" xfId="36118" xr:uid="{4D6D14B0-7135-44E3-8681-223F2D9B7931}"/>
    <cellStyle name="Normal 3 8 2 2 2 3" xfId="22537" xr:uid="{45027356-F89D-4234-B33E-4A5CA132B6D8}"/>
    <cellStyle name="Normal 3 8 2 2 2 3 2" xfId="42905" xr:uid="{0A73A6D7-FA89-4C0B-83AA-689A0897FA12}"/>
    <cellStyle name="Normal 3 8 2 2 2 4" xfId="29326" xr:uid="{FA9F3626-46D0-48D4-837B-D0F2EBE9DA9A}"/>
    <cellStyle name="Normal 3 8 2 2 2 5" xfId="49694" xr:uid="{57473ED7-60AE-4D1F-A220-68119A8126F9}"/>
    <cellStyle name="Normal 3 8 2 2 3" xfId="4260" xr:uid="{B3215441-848B-40E9-9359-88EDBC73AEDE}"/>
    <cellStyle name="Normal 3 8 2 2 3 2" xfId="12902" xr:uid="{E1FE0FCB-44F5-484C-822C-75E3570229D8}"/>
    <cellStyle name="Normal 3 8 2 2 3 2 2" xfId="33270" xr:uid="{D19D780B-6E42-4058-A2FE-883F06AA0F28}"/>
    <cellStyle name="Normal 3 8 2 2 3 3" xfId="19689" xr:uid="{EAD4ACE9-5BDC-4966-BDD7-244093AE7702}"/>
    <cellStyle name="Normal 3 8 2 2 3 3 2" xfId="40057" xr:uid="{5540F7CE-F35C-4919-A6EA-CC3FF513386E}"/>
    <cellStyle name="Normal 3 8 2 2 3 4" xfId="26478" xr:uid="{BB76E795-D6B6-44C6-A06E-F0B7270E7208}"/>
    <cellStyle name="Normal 3 8 2 2 3 5" xfId="46846" xr:uid="{F0EAF041-95FC-419E-B4DA-AFEE3FDA3F5D}"/>
    <cellStyle name="Normal 3 8 2 2 4" xfId="10632" xr:uid="{2213C342-0215-486B-B9C0-80FA6F4F256B}"/>
    <cellStyle name="Normal 3 8 2 2 4 2" xfId="31000" xr:uid="{493C4CC4-E626-49B7-90F5-069B048D704C}"/>
    <cellStyle name="Normal 3 8 2 2 5" xfId="17419" xr:uid="{0A9158B0-E5D8-4AD6-A2B0-F85E384F9869}"/>
    <cellStyle name="Normal 3 8 2 2 5 2" xfId="37787" xr:uid="{D51EE185-68F5-439F-9806-F3EF3700C4FF}"/>
    <cellStyle name="Normal 3 8 2 2 6" xfId="24208" xr:uid="{0C817E1C-FE23-4A5F-9897-9571550359FC}"/>
    <cellStyle name="Normal 3 8 2 2 7" xfId="44576" xr:uid="{3B04D7F3-C855-4FFD-89BD-0750CBFB5706}"/>
    <cellStyle name="Normal 3 8 2 2_Exec Drivers" xfId="8349" xr:uid="{7C6CB293-2D85-428E-B486-4AC35221EDC9}"/>
    <cellStyle name="Normal 3 8 2 3" xfId="4972" xr:uid="{D8793A23-8728-4BBB-9182-D4B7BCCACDDB}"/>
    <cellStyle name="Normal 3 8 2 3 2" xfId="7820" xr:uid="{198E7A5F-C9AB-4E6F-B314-0CFD2A6AA865}"/>
    <cellStyle name="Normal 3 8 2 3 2 2" xfId="16462" xr:uid="{E769989C-CBAB-43AA-8658-9213DD9F40CF}"/>
    <cellStyle name="Normal 3 8 2 3 2 2 2" xfId="36830" xr:uid="{3A7FBEB1-4252-4A05-BF7B-8FE3E73C8A4E}"/>
    <cellStyle name="Normal 3 8 2 3 2 3" xfId="23249" xr:uid="{89A1FD2E-1776-41BA-8060-BDD442BC5CE0}"/>
    <cellStyle name="Normal 3 8 2 3 2 3 2" xfId="43617" xr:uid="{C590B272-9129-48EA-9FF1-1A45C6013B7E}"/>
    <cellStyle name="Normal 3 8 2 3 2 4" xfId="30038" xr:uid="{DA78FB4C-F39A-4972-A1F1-C3B8BA499982}"/>
    <cellStyle name="Normal 3 8 2 3 2 5" xfId="50406" xr:uid="{5BFAA649-CEAE-41CD-868A-32D8540A6CF4}"/>
    <cellStyle name="Normal 3 8 2 3 3" xfId="13614" xr:uid="{3C175ADC-81FD-4E54-BA2E-903CAAEB03B7}"/>
    <cellStyle name="Normal 3 8 2 3 3 2" xfId="33982" xr:uid="{B1EC4A86-4510-4112-8E66-8752EEFF67B8}"/>
    <cellStyle name="Normal 3 8 2 3 4" xfId="20401" xr:uid="{505A1B46-F3B4-4714-A052-257E76208C4E}"/>
    <cellStyle name="Normal 3 8 2 3 4 2" xfId="40769" xr:uid="{9AFC97E1-23C8-4425-9DBC-70C3849F2FD8}"/>
    <cellStyle name="Normal 3 8 2 3 5" xfId="27190" xr:uid="{4540C7AE-2A06-49FE-87EF-48CEAC445D74}"/>
    <cellStyle name="Normal 3 8 2 3 6" xfId="47558" xr:uid="{15B6024C-B29F-4435-B15C-C0A8D0938FFF}"/>
    <cellStyle name="Normal 3 8 2 3_Exec Drivers" xfId="8513" xr:uid="{105297C9-90F7-4750-AC23-6BEED24D6AB5}"/>
    <cellStyle name="Normal 3 8 2 4" xfId="3512" xr:uid="{BECE5101-8D4B-47A6-8933-69CD5B3B05FD}"/>
    <cellStyle name="Normal 3 8 2 4 2" xfId="6396" xr:uid="{9240C7E0-CF9C-463A-943E-D3F9A34D793F}"/>
    <cellStyle name="Normal 3 8 2 4 2 2" xfId="15038" xr:uid="{4F25554B-1695-43AD-A80C-A2FFECDEF623}"/>
    <cellStyle name="Normal 3 8 2 4 2 2 2" xfId="35406" xr:uid="{75426558-0D7A-4BB3-9875-D6792448A224}"/>
    <cellStyle name="Normal 3 8 2 4 2 3" xfId="21825" xr:uid="{80772942-7A7E-41A6-982B-88FB72E6CCCA}"/>
    <cellStyle name="Normal 3 8 2 4 2 3 2" xfId="42193" xr:uid="{81FBB53D-8341-4CC4-AE51-82AFF87915A8}"/>
    <cellStyle name="Normal 3 8 2 4 2 4" xfId="28614" xr:uid="{15DD1F32-B9B5-4323-936E-8BAE8BE0EA28}"/>
    <cellStyle name="Normal 3 8 2 4 2 5" xfId="48982" xr:uid="{94F725FB-FDCD-4AFB-B11C-94CA7044AD16}"/>
    <cellStyle name="Normal 3 8 2 4 3" xfId="12190" xr:uid="{65BE20F7-8E3D-4C4B-BB7A-E8D42073C245}"/>
    <cellStyle name="Normal 3 8 2 4 3 2" xfId="32558" xr:uid="{82F6CC17-4114-4E81-BDDC-E1DA0F3E5419}"/>
    <cellStyle name="Normal 3 8 2 4 4" xfId="18977" xr:uid="{F9635734-71A9-4C9D-B8CE-F944CB3671DD}"/>
    <cellStyle name="Normal 3 8 2 4 4 2" xfId="39345" xr:uid="{CC3A783A-D22C-4889-9E6F-1215CC6CE43C}"/>
    <cellStyle name="Normal 3 8 2 4 5" xfId="25766" xr:uid="{EA0A8A80-F09A-4E8D-9A92-B6915F3F8F48}"/>
    <cellStyle name="Normal 3 8 2 4 6" xfId="46134" xr:uid="{D2D3DD8B-0860-4037-9C07-0B7AF0E7BD25}"/>
    <cellStyle name="Normal 3 8 2 5" xfId="5684" xr:uid="{8AA153B4-C8AD-4EEA-B7CB-26DA54277C03}"/>
    <cellStyle name="Normal 3 8 2 5 2" xfId="14326" xr:uid="{E31758D8-80A9-4BA6-93A6-082575205CEA}"/>
    <cellStyle name="Normal 3 8 2 5 2 2" xfId="34694" xr:uid="{32B3B4B3-8A74-49D5-B0A4-BAC71115BC06}"/>
    <cellStyle name="Normal 3 8 2 5 3" xfId="21113" xr:uid="{81C4DC8C-3FC4-450C-B954-4E4B93E49D22}"/>
    <cellStyle name="Normal 3 8 2 5 3 2" xfId="41481" xr:uid="{6CC71001-5056-4F2C-8F1B-118F2C05DF69}"/>
    <cellStyle name="Normal 3 8 2 5 4" xfId="27902" xr:uid="{294C47FE-321C-48F6-BA4F-CA16FE25F362}"/>
    <cellStyle name="Normal 3 8 2 5 5" xfId="48270" xr:uid="{AEA255C2-2AB2-4295-BCE9-8462B86BD04B}"/>
    <cellStyle name="Normal 3 8 2 6" xfId="2763" xr:uid="{E265755C-98B4-4CC7-9E82-897B77157260}"/>
    <cellStyle name="Normal 3 8 2 6 2" xfId="11478" xr:uid="{B0EF131C-BE41-45FE-9407-E219DCB2BD43}"/>
    <cellStyle name="Normal 3 8 2 6 2 2" xfId="31846" xr:uid="{8F5148C9-1971-43B3-A111-8F854543CE97}"/>
    <cellStyle name="Normal 3 8 2 6 3" xfId="18265" xr:uid="{104469BC-72B6-4AFD-A840-4EE4FF9125DF}"/>
    <cellStyle name="Normal 3 8 2 6 3 2" xfId="38633" xr:uid="{8B87D226-B65B-4123-8D14-C34AD38BB0C4}"/>
    <cellStyle name="Normal 3 8 2 6 4" xfId="25054" xr:uid="{68ACEFFF-5821-44A0-B588-A73AE1705A85}"/>
    <cellStyle name="Normal 3 8 2 6 5" xfId="45422" xr:uid="{0F9A47A4-6D82-4F0E-A127-61A973DA8355}"/>
    <cellStyle name="Normal 3 8 2 7" xfId="10090" xr:uid="{6A9AAC17-0D81-47BD-A500-7A66F7B000D2}"/>
    <cellStyle name="Normal 3 8 2 7 2" xfId="30458" xr:uid="{F6F437C8-93EC-4FDE-8574-15D903DDCE87}"/>
    <cellStyle name="Normal 3 8 2 8" xfId="16878" xr:uid="{9D385796-E9FA-4706-A7DB-5893912889DF}"/>
    <cellStyle name="Normal 3 8 2 8 2" xfId="37246" xr:uid="{16BAA345-5D0C-4A68-B708-5B3DBBA214F2}"/>
    <cellStyle name="Normal 3 8 2 9" xfId="23667" xr:uid="{DD79F649-39EA-481E-A771-A7B504B0C176}"/>
    <cellStyle name="Normal 3 8 2_Exec Drivers" xfId="2366" xr:uid="{F05DB2E7-EC51-4360-A4BB-F208F08086E9}"/>
    <cellStyle name="Normal 3 8 3" xfId="1241" xr:uid="{F96358E3-4AB5-4178-8C38-A62CAE374F9C}"/>
    <cellStyle name="Normal 3 8 3 2" xfId="1780" xr:uid="{E3BBCC9E-10B9-47B9-9EF8-280480B1FB6B}"/>
    <cellStyle name="Normal 3 8 3 2 2" xfId="6702" xr:uid="{2BA56D3D-E6D3-4D41-ADFA-33F07277E0BC}"/>
    <cellStyle name="Normal 3 8 3 2 2 2" xfId="15344" xr:uid="{EC8FDC92-EDB7-4F6B-85BF-54C7AB52F729}"/>
    <cellStyle name="Normal 3 8 3 2 2 2 2" xfId="35712" xr:uid="{79722678-B5F9-4577-A492-513CB71F25B3}"/>
    <cellStyle name="Normal 3 8 3 2 2 3" xfId="22131" xr:uid="{35B7FFA9-D72B-4B4C-9D13-D17FA29AA65F}"/>
    <cellStyle name="Normal 3 8 3 2 2 3 2" xfId="42499" xr:uid="{F4E41A7F-0CCA-416E-9E8B-023FA45E3DB1}"/>
    <cellStyle name="Normal 3 8 3 2 2 4" xfId="28920" xr:uid="{5F090D15-7E49-4C41-9237-6CDF99F2B81E}"/>
    <cellStyle name="Normal 3 8 3 2 2 5" xfId="49288" xr:uid="{7F4F852B-3CD0-4E39-A97D-431EA6ABC4E3}"/>
    <cellStyle name="Normal 3 8 3 2 3" xfId="10688" xr:uid="{90FED61A-AD8F-4613-A565-BF65B3A5B76D}"/>
    <cellStyle name="Normal 3 8 3 2 3 2" xfId="31056" xr:uid="{8E828A0F-14F9-406B-A68A-459A995C951D}"/>
    <cellStyle name="Normal 3 8 3 2 4" xfId="17475" xr:uid="{CCD1F8B6-3EB7-4F96-88F0-F60528997DF9}"/>
    <cellStyle name="Normal 3 8 3 2 4 2" xfId="37843" xr:uid="{39F4F561-4897-4DBC-86BA-B8821286F6B7}"/>
    <cellStyle name="Normal 3 8 3 2 5" xfId="24264" xr:uid="{7E2E54C6-FA7E-426E-8419-F7500E54A9FF}"/>
    <cellStyle name="Normal 3 8 3 2 6" xfId="44632" xr:uid="{5A50AF67-D808-4AD2-A948-A6DE23B9E09A}"/>
    <cellStyle name="Normal 3 8 3 2_Exec Drivers" xfId="9244" xr:uid="{B3EEB95E-7218-4319-A567-30B15EF65B95}"/>
    <cellStyle name="Normal 3 8 3 3" xfId="3818" xr:uid="{019CE389-5A6F-4D53-A0AB-AC4A8389598E}"/>
    <cellStyle name="Normal 3 8 3 3 2" xfId="12496" xr:uid="{2AD3886F-A4C1-4781-9D00-E5DFF3ACBAC2}"/>
    <cellStyle name="Normal 3 8 3 3 2 2" xfId="32864" xr:uid="{58211A04-9663-406A-A760-53CDAB79B381}"/>
    <cellStyle name="Normal 3 8 3 3 3" xfId="19283" xr:uid="{DDBFBD6E-211F-4F04-8FDF-16417B830970}"/>
    <cellStyle name="Normal 3 8 3 3 3 2" xfId="39651" xr:uid="{E6B2BE67-20E7-4149-9515-667BB7140B30}"/>
    <cellStyle name="Normal 3 8 3 3 4" xfId="26072" xr:uid="{91FC7CAD-8BAE-4B58-ADFE-7A55CD7218BB}"/>
    <cellStyle name="Normal 3 8 3 3 5" xfId="46440" xr:uid="{B73AD6F9-583B-484A-BA5D-363DC506118C}"/>
    <cellStyle name="Normal 3 8 3 4" xfId="10162" xr:uid="{001E880A-B899-4F09-ADF4-6984022A3004}"/>
    <cellStyle name="Normal 3 8 3 4 2" xfId="30530" xr:uid="{4E83C27D-0C2F-4B40-B963-D2DFC36E8248}"/>
    <cellStyle name="Normal 3 8 3 5" xfId="16949" xr:uid="{1C909641-104D-4AC3-8AAE-15C8A79C2BE2}"/>
    <cellStyle name="Normal 3 8 3 5 2" xfId="37317" xr:uid="{18CE09F1-1396-4389-B37A-201872C5DE61}"/>
    <cellStyle name="Normal 3 8 3 6" xfId="23738" xr:uid="{6D552B14-0B56-4756-9FD9-005C5490C0AD}"/>
    <cellStyle name="Normal 3 8 3 7" xfId="44106" xr:uid="{FE6E5543-381C-4ED0-81DB-31273E353FA8}"/>
    <cellStyle name="Normal 3 8 3_Exec Drivers" xfId="8836" xr:uid="{92620DC7-1D50-43EC-A095-68F851D2BB94}"/>
    <cellStyle name="Normal 3 8 4" xfId="1294" xr:uid="{71405EFE-2867-41BA-A228-629E26AD3CD0}"/>
    <cellStyle name="Normal 3 8 4 2" xfId="1831" xr:uid="{03FF19DF-2E55-4A2B-BC3F-60B66ACE0C94}"/>
    <cellStyle name="Normal 3 8 4 2 2" xfId="7414" xr:uid="{F662F11F-7C1B-4561-B76A-0783F854A8BB}"/>
    <cellStyle name="Normal 3 8 4 2 2 2" xfId="16056" xr:uid="{7ACD82BB-9607-48B6-AFF4-D79332BF96BA}"/>
    <cellStyle name="Normal 3 8 4 2 2 2 2" xfId="36424" xr:uid="{81CAF53A-B7D0-46DC-99F3-8323FA915699}"/>
    <cellStyle name="Normal 3 8 4 2 2 3" xfId="22843" xr:uid="{1743CDA1-01CE-49A9-A567-57130B8B6727}"/>
    <cellStyle name="Normal 3 8 4 2 2 3 2" xfId="43211" xr:uid="{2880E031-7B69-40DE-8B85-D913F8376B93}"/>
    <cellStyle name="Normal 3 8 4 2 2 4" xfId="29632" xr:uid="{577BEB38-7801-4166-BFAF-46E07082C5CE}"/>
    <cellStyle name="Normal 3 8 4 2 2 5" xfId="50000" xr:uid="{F6B45699-6BFB-4B79-97E2-691DE5569AF5}"/>
    <cellStyle name="Normal 3 8 4 2 3" xfId="10739" xr:uid="{B20857E9-A793-4D20-A02B-53B7DCA8FBB8}"/>
    <cellStyle name="Normal 3 8 4 2 3 2" xfId="31107" xr:uid="{892ED13C-3096-4E24-9C61-E630B059DACD}"/>
    <cellStyle name="Normal 3 8 4 2 4" xfId="17526" xr:uid="{82975D13-87C7-443A-AA13-8325295EC3AC}"/>
    <cellStyle name="Normal 3 8 4 2 4 2" xfId="37894" xr:uid="{857FB9B4-3464-47C5-B2B0-B1F2DB358640}"/>
    <cellStyle name="Normal 3 8 4 2 5" xfId="24315" xr:uid="{5D79C4C7-E4C7-46B1-9C96-2E3D54E6F8FD}"/>
    <cellStyle name="Normal 3 8 4 2 6" xfId="44683" xr:uid="{A0DF89B2-38A3-4AA7-9794-B5939A0550D2}"/>
    <cellStyle name="Normal 3 8 4 2_Exec Drivers" xfId="9155" xr:uid="{30BC8C45-D430-44DC-9E18-409AA2114E87}"/>
    <cellStyle name="Normal 3 8 4 3" xfId="4566" xr:uid="{9405BA2C-B40C-4BA7-99E1-354BE422C78D}"/>
    <cellStyle name="Normal 3 8 4 3 2" xfId="13208" xr:uid="{A2CB5A7E-F7B0-43EA-984E-BA08A4691023}"/>
    <cellStyle name="Normal 3 8 4 3 2 2" xfId="33576" xr:uid="{D37FA162-0A99-454F-A71C-BAA9AC3F1CEE}"/>
    <cellStyle name="Normal 3 8 4 3 3" xfId="19995" xr:uid="{A588FD83-A86A-4136-8CCF-2EAA5DDD05F4}"/>
    <cellStyle name="Normal 3 8 4 3 3 2" xfId="40363" xr:uid="{860714AB-1457-48A1-BA6F-6E54009923C3}"/>
    <cellStyle name="Normal 3 8 4 3 4" xfId="26784" xr:uid="{9074040F-3357-4667-A336-9BA9B44B5EFF}"/>
    <cellStyle name="Normal 3 8 4 3 5" xfId="47152" xr:uid="{2E6611E3-6E82-4040-911A-69B7D4E14A96}"/>
    <cellStyle name="Normal 3 8 4 4" xfId="10213" xr:uid="{B3E80067-6CE5-4BBB-A67C-ACD604DB672B}"/>
    <cellStyle name="Normal 3 8 4 4 2" xfId="30581" xr:uid="{4DDCE776-1403-4051-A1D5-8C4E7012959B}"/>
    <cellStyle name="Normal 3 8 4 5" xfId="17000" xr:uid="{5E3F4E1B-BA12-4993-BC70-295BF1F9C7B0}"/>
    <cellStyle name="Normal 3 8 4 5 2" xfId="37368" xr:uid="{280589CD-3965-45DD-BDF0-1C29F8F7FE8F}"/>
    <cellStyle name="Normal 3 8 4 6" xfId="23789" xr:uid="{779A3DD7-D4B8-4A35-A1D6-089CB29E2060}"/>
    <cellStyle name="Normal 3 8 4 7" xfId="44157" xr:uid="{1072D405-4861-48ED-9A88-A29081396960}"/>
    <cellStyle name="Normal 3 8 4_Exec Drivers" xfId="8531" xr:uid="{88458B1C-E8F8-4301-B929-2A9F7116E2F8}"/>
    <cellStyle name="Normal 3 8 5" xfId="1359" xr:uid="{E02F3CBD-6427-45B3-A35E-DC7411DCC406}"/>
    <cellStyle name="Normal 3 8 5 2" xfId="5990" xr:uid="{FB1C7A24-620D-47B1-94DA-15421AE2C6F4}"/>
    <cellStyle name="Normal 3 8 5 2 2" xfId="14632" xr:uid="{8A21C040-4314-44A7-816A-9764B7BB73AA}"/>
    <cellStyle name="Normal 3 8 5 2 2 2" xfId="35000" xr:uid="{90F1A115-D994-4241-85FE-CAEDD20D4924}"/>
    <cellStyle name="Normal 3 8 5 2 3" xfId="21419" xr:uid="{E1EE4D2D-4415-42EF-B6FB-AB2CDAFB3716}"/>
    <cellStyle name="Normal 3 8 5 2 3 2" xfId="41787" xr:uid="{040EDBF1-5802-4ECA-B3DE-7C24FAA80940}"/>
    <cellStyle name="Normal 3 8 5 2 4" xfId="28208" xr:uid="{A06EFD03-4342-434D-A349-76ED85713C9E}"/>
    <cellStyle name="Normal 3 8 5 2 5" xfId="48576" xr:uid="{072D36A2-F982-44D5-B5FD-84A9F0847E07}"/>
    <cellStyle name="Normal 3 8 5 3" xfId="3070" xr:uid="{586EEAC0-B7A2-441A-9C9D-3C86867B6E93}"/>
    <cellStyle name="Normal 3 8 5 3 2" xfId="11784" xr:uid="{44271CBA-3953-4B8F-8554-1AE0BD51CE76}"/>
    <cellStyle name="Normal 3 8 5 3 2 2" xfId="32152" xr:uid="{6D30A1EB-30EE-45BC-9039-369DD8DE77CA}"/>
    <cellStyle name="Normal 3 8 5 3 3" xfId="18571" xr:uid="{C5A538E2-03D0-48D2-8B34-F3DEB251FCD6}"/>
    <cellStyle name="Normal 3 8 5 3 3 2" xfId="38939" xr:uid="{66CAFAB0-93EA-4DD1-B33E-F61CFBD0E774}"/>
    <cellStyle name="Normal 3 8 5 3 4" xfId="25360" xr:uid="{C5180D07-95F8-4020-9E9A-C6EB813268F9}"/>
    <cellStyle name="Normal 3 8 5 3 5" xfId="45728" xr:uid="{629DA84D-F519-4960-BDA2-067C24E1FCAC}"/>
    <cellStyle name="Normal 3 8 5 4" xfId="10278" xr:uid="{405BAC1A-0299-421D-B2B0-BFED953E7778}"/>
    <cellStyle name="Normal 3 8 5 4 2" xfId="30646" xr:uid="{0312C17F-0714-4893-AFAA-6D48F54ECC2D}"/>
    <cellStyle name="Normal 3 8 5 5" xfId="17065" xr:uid="{83DF4CFC-5E13-475B-9808-0EC2CD886CF4}"/>
    <cellStyle name="Normal 3 8 5 5 2" xfId="37433" xr:uid="{B8B736F8-6187-44BB-ABEB-06B132C08601}"/>
    <cellStyle name="Normal 3 8 5 6" xfId="23854" xr:uid="{822162C4-A16D-422C-83A3-39BA9252C069}"/>
    <cellStyle name="Normal 3 8 5 7" xfId="44222" xr:uid="{33D01E7F-FBF0-4410-8AAD-F255E540701C}"/>
    <cellStyle name="Normal 3 8 5_Exec Drivers" xfId="2324" xr:uid="{25D57C16-E7FF-4498-9046-FD5213D0B81A}"/>
    <cellStyle name="Normal 3 8 6" xfId="5278" xr:uid="{3F75B457-D989-4723-A24D-6C14E3774830}"/>
    <cellStyle name="Normal 3 8 6 2" xfId="13920" xr:uid="{2F898DC9-A3DA-4480-A39F-760AE595ED18}"/>
    <cellStyle name="Normal 3 8 6 2 2" xfId="34288" xr:uid="{0C3F0143-E047-4A42-8188-A3274D350D70}"/>
    <cellStyle name="Normal 3 8 6 3" xfId="20707" xr:uid="{83FD1254-918C-4A0D-A4B4-42A89146638D}"/>
    <cellStyle name="Normal 3 8 6 3 2" xfId="41075" xr:uid="{2D589782-CE7D-497F-A560-14D2F2F54774}"/>
    <cellStyle name="Normal 3 8 6 4" xfId="27496" xr:uid="{B7E0C2A7-29FD-4A31-A21E-469EE2877898}"/>
    <cellStyle name="Normal 3 8 6 5" xfId="47864" xr:uid="{F5358445-37E8-4E35-BA9D-5745232D382B}"/>
    <cellStyle name="Normal 3 8 7" xfId="2221" xr:uid="{644B6F9E-E20E-44B1-8BCC-21EC8126442B}"/>
    <cellStyle name="Normal 3 8 7 2" xfId="11072" xr:uid="{D1A0A4EE-9A7F-4070-AF63-1752A6A0046F}"/>
    <cellStyle name="Normal 3 8 7 2 2" xfId="31440" xr:uid="{9DD44428-BEE7-44FD-85C7-12E224EC7A67}"/>
    <cellStyle name="Normal 3 8 7 3" xfId="17859" xr:uid="{8A01F560-AE4C-4900-8330-9B7790676D6B}"/>
    <cellStyle name="Normal 3 8 7 3 2" xfId="38227" xr:uid="{FB5A0539-6809-4685-B9DB-5C84C78E23D9}"/>
    <cellStyle name="Normal 3 8 7 4" xfId="24648" xr:uid="{E0BFA240-7322-4A0F-8505-798859F347E9}"/>
    <cellStyle name="Normal 3 8 7 5" xfId="45016" xr:uid="{3C759E25-0337-4FCD-A172-F20B11C5A7BF}"/>
    <cellStyle name="Normal 3 8 8" xfId="10059" xr:uid="{AADCF183-DD7C-4362-A004-8D0752419F15}"/>
    <cellStyle name="Normal 3 8 8 2" xfId="30427" xr:uid="{178EB0F7-1CC5-4EEC-BC5B-688D6B136987}"/>
    <cellStyle name="Normal 3 8 9" xfId="16847" xr:uid="{8E44BB1F-934A-46DB-B9A5-9D5FEC0580F9}"/>
    <cellStyle name="Normal 3 8 9 2" xfId="37215" xr:uid="{2270A080-3FD5-4DF2-820B-4E8F159D3C8F}"/>
    <cellStyle name="Normal 3 8_Exec Drivers" xfId="8347" xr:uid="{92FD6D85-4F90-43A8-9651-11D914453F2C}"/>
    <cellStyle name="Normal 3 9" xfId="626" xr:uid="{9CC161C3-9221-4500-A839-D9BC796FAB47}"/>
    <cellStyle name="Normal 3 9 10" xfId="23627" xr:uid="{CDE1F83B-4299-484E-9460-71E23B0AC7B0}"/>
    <cellStyle name="Normal 3 9 11" xfId="43995" xr:uid="{AAA17C9B-64E4-4278-BA5B-17D6BA3548A5}"/>
    <cellStyle name="Normal 3 9 2" xfId="702" xr:uid="{090D45B9-A93E-42A2-9641-BCAB2DFBFCAE}"/>
    <cellStyle name="Normal 3 9 2 10" xfId="44036" xr:uid="{8C36F0C3-BEE6-4C39-A136-810B7D35B892}"/>
    <cellStyle name="Normal 3 9 2 2" xfId="1723" xr:uid="{70F63461-71E7-4FE4-B589-69553D4A71DB}"/>
    <cellStyle name="Normal 3 9 2 2 2" xfId="7099" xr:uid="{804405E9-A8D2-49A7-8C20-47E35B05B7D4}"/>
    <cellStyle name="Normal 3 9 2 2 2 2" xfId="15741" xr:uid="{B44AB668-C027-40F0-A51D-62E664EF12F1}"/>
    <cellStyle name="Normal 3 9 2 2 2 2 2" xfId="36109" xr:uid="{5B1DA4DF-87BA-454E-989E-C9DA986067F7}"/>
    <cellStyle name="Normal 3 9 2 2 2 3" xfId="22528" xr:uid="{ED3879DA-F3E7-4C69-BECE-4A6522CA16B0}"/>
    <cellStyle name="Normal 3 9 2 2 2 3 2" xfId="42896" xr:uid="{371483A6-C476-40BC-850E-ED2C1089914D}"/>
    <cellStyle name="Normal 3 9 2 2 2 4" xfId="29317" xr:uid="{B3A0E3A0-0B94-45D7-9519-82926AFDBBA6}"/>
    <cellStyle name="Normal 3 9 2 2 2 5" xfId="49685" xr:uid="{A99957BD-D22D-42C9-96C4-EFB420DA8045}"/>
    <cellStyle name="Normal 3 9 2 2 3" xfId="4251" xr:uid="{03AE9F66-2051-41B8-B064-DBA5CC98A87B}"/>
    <cellStyle name="Normal 3 9 2 2 3 2" xfId="12893" xr:uid="{F8948DCC-7B3D-476D-8BB1-7CAE7DA3313B}"/>
    <cellStyle name="Normal 3 9 2 2 3 2 2" xfId="33261" xr:uid="{61F5E2CE-0964-4900-A1AC-9C22F855AB05}"/>
    <cellStyle name="Normal 3 9 2 2 3 3" xfId="19680" xr:uid="{577903FC-EC1D-472F-92EC-676FC38F986D}"/>
    <cellStyle name="Normal 3 9 2 2 3 3 2" xfId="40048" xr:uid="{8DB93BFB-D4CD-4304-9AD2-F0F88EB4D4C6}"/>
    <cellStyle name="Normal 3 9 2 2 3 4" xfId="26469" xr:uid="{AD025CFF-EDA2-46ED-970A-512027E1B5D5}"/>
    <cellStyle name="Normal 3 9 2 2 3 5" xfId="46837" xr:uid="{B51101AF-31CF-4902-9307-F7FAAF77DEF7}"/>
    <cellStyle name="Normal 3 9 2 2 4" xfId="10633" xr:uid="{CD465DF2-0504-4D86-A442-17EDF1AADF69}"/>
    <cellStyle name="Normal 3 9 2 2 4 2" xfId="31001" xr:uid="{870DD3C1-001D-408C-B536-7C7D6D331157}"/>
    <cellStyle name="Normal 3 9 2 2 5" xfId="17420" xr:uid="{19BAC137-D5CA-4ECA-BD66-58D2EABEDB1D}"/>
    <cellStyle name="Normal 3 9 2 2 5 2" xfId="37788" xr:uid="{CEE60363-B596-428F-B618-51C12E99DB2F}"/>
    <cellStyle name="Normal 3 9 2 2 6" xfId="24209" xr:uid="{34BF646E-E3ED-431D-B1C6-AD4E31869095}"/>
    <cellStyle name="Normal 3 9 2 2 7" xfId="44577" xr:uid="{F1C08B2B-220F-4539-BC88-9CD06E3CE582}"/>
    <cellStyle name="Normal 3 9 2 2_Exec Drivers" xfId="9525" xr:uid="{A8A47D5D-499E-4485-AC8F-40ED67C2812A}"/>
    <cellStyle name="Normal 3 9 2 3" xfId="4963" xr:uid="{A84680FC-9A07-442D-86C9-8A31B6F56691}"/>
    <cellStyle name="Normal 3 9 2 3 2" xfId="7811" xr:uid="{2BAD4B63-58DB-4DE3-AEB6-AEF9A08CD39C}"/>
    <cellStyle name="Normal 3 9 2 3 2 2" xfId="16453" xr:uid="{0F74B241-2796-4920-9433-56226CE9D12A}"/>
    <cellStyle name="Normal 3 9 2 3 2 2 2" xfId="36821" xr:uid="{670881D4-74B0-45C4-A793-E68B79E7FD07}"/>
    <cellStyle name="Normal 3 9 2 3 2 3" xfId="23240" xr:uid="{AA67C039-B7C3-4D3D-9E3B-C8A859064B34}"/>
    <cellStyle name="Normal 3 9 2 3 2 3 2" xfId="43608" xr:uid="{0D49B45B-8C42-495A-8CD9-549952C91FC7}"/>
    <cellStyle name="Normal 3 9 2 3 2 4" xfId="30029" xr:uid="{FA6A7436-585B-4731-BCB1-2DC3C7AEB2E4}"/>
    <cellStyle name="Normal 3 9 2 3 2 5" xfId="50397" xr:uid="{CDCB4429-CF93-423E-9434-F9CA8465F6AB}"/>
    <cellStyle name="Normal 3 9 2 3 3" xfId="13605" xr:uid="{A10BE40B-8FB2-442C-A50A-A2DF9221F7BE}"/>
    <cellStyle name="Normal 3 9 2 3 3 2" xfId="33973" xr:uid="{1AFB4BED-8466-44A9-A0FF-23B3D1E4C756}"/>
    <cellStyle name="Normal 3 9 2 3 4" xfId="20392" xr:uid="{B6C0F95B-F7D7-4CC0-949F-6CB7700C9CF7}"/>
    <cellStyle name="Normal 3 9 2 3 4 2" xfId="40760" xr:uid="{5738FD27-5ACC-4352-BD65-DF12705894BB}"/>
    <cellStyle name="Normal 3 9 2 3 5" xfId="27181" xr:uid="{75244B17-28C7-4B88-902A-596293DDD171}"/>
    <cellStyle name="Normal 3 9 2 3 6" xfId="47549" xr:uid="{E7E7F606-6669-439D-92A5-3BDE4086C28C}"/>
    <cellStyle name="Normal 3 9 2 3_Exec Drivers" xfId="8883" xr:uid="{88D7D978-547C-4765-8E1E-2FF6A60C8BB5}"/>
    <cellStyle name="Normal 3 9 2 4" xfId="3503" xr:uid="{2E5527FC-52C4-47E5-8B91-C7785010A001}"/>
    <cellStyle name="Normal 3 9 2 4 2" xfId="6387" xr:uid="{1FBE1044-4EC5-4925-863D-5BD245F4CF0B}"/>
    <cellStyle name="Normal 3 9 2 4 2 2" xfId="15029" xr:uid="{593BC0A0-2626-44C8-BF56-3CFF32CE738C}"/>
    <cellStyle name="Normal 3 9 2 4 2 2 2" xfId="35397" xr:uid="{6560BB3F-D083-4D96-AC12-CF6C6AB257A8}"/>
    <cellStyle name="Normal 3 9 2 4 2 3" xfId="21816" xr:uid="{92EF140E-517E-487A-8ECE-F331C236E8B8}"/>
    <cellStyle name="Normal 3 9 2 4 2 3 2" xfId="42184" xr:uid="{6C7CB027-BD24-465D-B6C2-E09AFBDC495D}"/>
    <cellStyle name="Normal 3 9 2 4 2 4" xfId="28605" xr:uid="{0CE4A32F-F24F-4071-AB47-5395C92A80FC}"/>
    <cellStyle name="Normal 3 9 2 4 2 5" xfId="48973" xr:uid="{282C0019-139C-4334-89EB-0FAB601388B4}"/>
    <cellStyle name="Normal 3 9 2 4 3" xfId="12181" xr:uid="{B98E18AB-76D6-419C-8379-DDC079BD82F7}"/>
    <cellStyle name="Normal 3 9 2 4 3 2" xfId="32549" xr:uid="{3265A740-FEC7-4C21-BCDE-59DB8396ADF6}"/>
    <cellStyle name="Normal 3 9 2 4 4" xfId="18968" xr:uid="{25C0C06C-A82D-438E-AB73-7B94EB84BFF2}"/>
    <cellStyle name="Normal 3 9 2 4 4 2" xfId="39336" xr:uid="{2FEEB3C7-B023-4276-8F53-624789454ADD}"/>
    <cellStyle name="Normal 3 9 2 4 5" xfId="25757" xr:uid="{F56E3B67-B5F3-4A60-AF45-B7AEBE94424A}"/>
    <cellStyle name="Normal 3 9 2 4 6" xfId="46125" xr:uid="{D13C39D9-6052-4684-82A1-75411FA69B69}"/>
    <cellStyle name="Normal 3 9 2 5" xfId="5675" xr:uid="{577D750A-9B0A-4EBA-B24C-A3EB67C329BE}"/>
    <cellStyle name="Normal 3 9 2 5 2" xfId="14317" xr:uid="{D6323DB0-85CC-496A-BB9A-0B013CDA4DF6}"/>
    <cellStyle name="Normal 3 9 2 5 2 2" xfId="34685" xr:uid="{5389FC84-E319-4A9D-8F1D-2CB7C9D16310}"/>
    <cellStyle name="Normal 3 9 2 5 3" xfId="21104" xr:uid="{BB87C725-423F-4BE3-9B81-3DEEC8E8B37E}"/>
    <cellStyle name="Normal 3 9 2 5 3 2" xfId="41472" xr:uid="{D706F170-B953-49EA-BCEC-A0180827FAA5}"/>
    <cellStyle name="Normal 3 9 2 5 4" xfId="27893" xr:uid="{9BD8E6FF-BCE6-4031-BC9B-3D387720DA76}"/>
    <cellStyle name="Normal 3 9 2 5 5" xfId="48261" xr:uid="{99EEC3E1-B51F-4D49-A224-B2A834A15961}"/>
    <cellStyle name="Normal 3 9 2 6" xfId="2754" xr:uid="{3E3713BB-1714-4D66-B25A-130F2154A9A5}"/>
    <cellStyle name="Normal 3 9 2 6 2" xfId="11469" xr:uid="{20161DA1-A061-4C38-8D85-171017933F87}"/>
    <cellStyle name="Normal 3 9 2 6 2 2" xfId="31837" xr:uid="{2B4AA365-4D01-46FF-A8FC-0B43019973CF}"/>
    <cellStyle name="Normal 3 9 2 6 3" xfId="18256" xr:uid="{30517E90-578C-49AD-8479-C30C41FF6B3E}"/>
    <cellStyle name="Normal 3 9 2 6 3 2" xfId="38624" xr:uid="{2419E89B-71F7-42FF-9173-2C35348AA3F0}"/>
    <cellStyle name="Normal 3 9 2 6 4" xfId="25045" xr:uid="{E9743D47-0A9C-48ED-AC63-7BC46D1C573A}"/>
    <cellStyle name="Normal 3 9 2 6 5" xfId="45413" xr:uid="{91A42622-CD44-4DE5-A015-4DA93F1FDCD6}"/>
    <cellStyle name="Normal 3 9 2 7" xfId="10091" xr:uid="{10873D7F-27C2-481C-8439-184EE134FF57}"/>
    <cellStyle name="Normal 3 9 2 7 2" xfId="30459" xr:uid="{E041D788-B583-48FD-AACA-427B89825938}"/>
    <cellStyle name="Normal 3 9 2 8" xfId="16879" xr:uid="{AFA59BF9-36BA-4AF3-8E14-9756F1AE616A}"/>
    <cellStyle name="Normal 3 9 2 8 2" xfId="37247" xr:uid="{E5403565-EBB2-4CB1-B960-83EE968F3359}"/>
    <cellStyle name="Normal 3 9 2 9" xfId="23668" xr:uid="{F6D85EC0-22F1-4849-B86B-2F6EB66B7242}"/>
    <cellStyle name="Normal 3 9 2_Exec Drivers" xfId="8903" xr:uid="{E383A440-173F-4554-99D7-9D12330CF05B}"/>
    <cellStyle name="Normal 3 9 3" xfId="1240" xr:uid="{68A0930F-8137-485D-ABDA-A0A797727F05}"/>
    <cellStyle name="Normal 3 9 3 2" xfId="1779" xr:uid="{FF3F2640-7E10-4F87-9EEE-B2DB875275B4}"/>
    <cellStyle name="Normal 3 9 3 2 2" xfId="6703" xr:uid="{1600E79C-50A8-419D-B513-4CEAF8C28C98}"/>
    <cellStyle name="Normal 3 9 3 2 2 2" xfId="15345" xr:uid="{35DDB248-FD9A-42EE-963F-F1C574A81732}"/>
    <cellStyle name="Normal 3 9 3 2 2 2 2" xfId="35713" xr:uid="{61C0AA5B-66F6-42AA-BCC7-8FBEB29DEC36}"/>
    <cellStyle name="Normal 3 9 3 2 2 3" xfId="22132" xr:uid="{8CB5A449-5CEC-4AD6-BB68-EDE59916024F}"/>
    <cellStyle name="Normal 3 9 3 2 2 3 2" xfId="42500" xr:uid="{8BD6FE7A-9F02-415E-9CE8-435E508A7445}"/>
    <cellStyle name="Normal 3 9 3 2 2 4" xfId="28921" xr:uid="{756661DD-17A3-4B19-8C29-F7599BA186E1}"/>
    <cellStyle name="Normal 3 9 3 2 2 5" xfId="49289" xr:uid="{E10B21B6-FDBB-4314-8E41-2D94F87CEC40}"/>
    <cellStyle name="Normal 3 9 3 2 3" xfId="10687" xr:uid="{9524D114-4B8C-4407-85CA-42D462357F5B}"/>
    <cellStyle name="Normal 3 9 3 2 3 2" xfId="31055" xr:uid="{C9A46F9F-3437-4D56-AD1A-D09FE9EFEC1B}"/>
    <cellStyle name="Normal 3 9 3 2 4" xfId="17474" xr:uid="{891C0C95-E295-400A-832B-C19B61D2F43C}"/>
    <cellStyle name="Normal 3 9 3 2 4 2" xfId="37842" xr:uid="{FD3984E8-DD57-4CBA-9349-90745990869B}"/>
    <cellStyle name="Normal 3 9 3 2 5" xfId="24263" xr:uid="{86AC9D68-35A9-4B65-8910-CD740A16344A}"/>
    <cellStyle name="Normal 3 9 3 2 6" xfId="44631" xr:uid="{5B814A29-9E59-413E-A413-8269A9C5F796}"/>
    <cellStyle name="Normal 3 9 3 2_Exec Drivers" xfId="8148" xr:uid="{F95DB212-43F2-40E5-9CDC-38717A1D68C0}"/>
    <cellStyle name="Normal 3 9 3 3" xfId="3819" xr:uid="{27F8092B-601E-4064-80E4-32D808373052}"/>
    <cellStyle name="Normal 3 9 3 3 2" xfId="12497" xr:uid="{2B13A705-3D72-49C2-B707-18F44B3FF5A6}"/>
    <cellStyle name="Normal 3 9 3 3 2 2" xfId="32865" xr:uid="{47E246B2-2A6D-4B7A-B6BB-E5EF687B5DF1}"/>
    <cellStyle name="Normal 3 9 3 3 3" xfId="19284" xr:uid="{3A5DAFCE-B28B-4120-B991-3A18685534EE}"/>
    <cellStyle name="Normal 3 9 3 3 3 2" xfId="39652" xr:uid="{69C37610-1D9E-4D2E-BF49-74377C79D79F}"/>
    <cellStyle name="Normal 3 9 3 3 4" xfId="26073" xr:uid="{EDD54A3A-AC40-4017-9C6E-91A39803276D}"/>
    <cellStyle name="Normal 3 9 3 3 5" xfId="46441" xr:uid="{858FB47D-6AEE-4EA4-894F-636BA49A0309}"/>
    <cellStyle name="Normal 3 9 3 4" xfId="10161" xr:uid="{F5CE4A30-B22A-48B2-8EBA-BF4AE88E373D}"/>
    <cellStyle name="Normal 3 9 3 4 2" xfId="30529" xr:uid="{9E8728D8-500A-440C-B206-89D2CF5B4CEA}"/>
    <cellStyle name="Normal 3 9 3 5" xfId="16948" xr:uid="{1DFB47EF-C461-4433-95C9-F1ED9274F237}"/>
    <cellStyle name="Normal 3 9 3 5 2" xfId="37316" xr:uid="{B4100A60-02EB-4BCC-9FA5-568980E22F35}"/>
    <cellStyle name="Normal 3 9 3 6" xfId="23737" xr:uid="{63584AD1-56F1-46E7-A3F9-9E08AE02840A}"/>
    <cellStyle name="Normal 3 9 3 7" xfId="44105" xr:uid="{C537B02B-A7F1-4237-9226-2CBA6944FB44}"/>
    <cellStyle name="Normal 3 9 3_Exec Drivers" xfId="8790" xr:uid="{B0389193-4F02-4944-9017-C35FC490CE8F}"/>
    <cellStyle name="Normal 3 9 4" xfId="1295" xr:uid="{52977E9C-7DD4-499D-884C-DFD30B9049ED}"/>
    <cellStyle name="Normal 3 9 4 2" xfId="1832" xr:uid="{8EAFEAB8-A863-414D-8123-3B41D8D6C17A}"/>
    <cellStyle name="Normal 3 9 4 2 2" xfId="7415" xr:uid="{EB12A74E-9906-4F93-8D53-E4BA46612802}"/>
    <cellStyle name="Normal 3 9 4 2 2 2" xfId="16057" xr:uid="{89F6FE5C-D626-4F1E-BD15-899CF67DFADB}"/>
    <cellStyle name="Normal 3 9 4 2 2 2 2" xfId="36425" xr:uid="{B0A45A05-E248-4292-8F3F-E856355CB819}"/>
    <cellStyle name="Normal 3 9 4 2 2 3" xfId="22844" xr:uid="{AC64C613-AF7A-4452-8C84-D9962E544657}"/>
    <cellStyle name="Normal 3 9 4 2 2 3 2" xfId="43212" xr:uid="{CF813539-1D76-4ADF-BF44-E6ADE691E4BA}"/>
    <cellStyle name="Normal 3 9 4 2 2 4" xfId="29633" xr:uid="{0625B6ED-B3EE-4AB7-A622-BDFE7BE4D199}"/>
    <cellStyle name="Normal 3 9 4 2 2 5" xfId="50001" xr:uid="{4DE4D825-A2F8-4011-9240-CDFE8B396229}"/>
    <cellStyle name="Normal 3 9 4 2 3" xfId="10740" xr:uid="{74D5CE5D-0583-4A63-B697-5729742D3568}"/>
    <cellStyle name="Normal 3 9 4 2 3 2" xfId="31108" xr:uid="{9B502776-1707-4A07-BB8E-C975114032C1}"/>
    <cellStyle name="Normal 3 9 4 2 4" xfId="17527" xr:uid="{382B8B87-76DB-40BB-909D-025355BF9CEF}"/>
    <cellStyle name="Normal 3 9 4 2 4 2" xfId="37895" xr:uid="{7027B21D-4561-4337-A74F-3896AED0A2BE}"/>
    <cellStyle name="Normal 3 9 4 2 5" xfId="24316" xr:uid="{96FCC491-1C89-4646-BA6F-6DA23DFEF9A2}"/>
    <cellStyle name="Normal 3 9 4 2 6" xfId="44684" xr:uid="{910AEF06-7435-4B11-B229-0B9EEDC11663}"/>
    <cellStyle name="Normal 3 9 4 2_Exec Drivers" xfId="2374" xr:uid="{9EB1B82A-ADDA-4986-B17C-3B8CE9F9752D}"/>
    <cellStyle name="Normal 3 9 4 3" xfId="4567" xr:uid="{2CE8248E-C398-4E2E-9F0B-47C3FB6C8F18}"/>
    <cellStyle name="Normal 3 9 4 3 2" xfId="13209" xr:uid="{3FC88F9A-03A5-41FB-B1A2-DD29577BECB8}"/>
    <cellStyle name="Normal 3 9 4 3 2 2" xfId="33577" xr:uid="{575A0F11-4A40-42C6-B21A-BE3AB4993E59}"/>
    <cellStyle name="Normal 3 9 4 3 3" xfId="19996" xr:uid="{21FA01C0-A333-4FC1-87B7-2D86ADD6B254}"/>
    <cellStyle name="Normal 3 9 4 3 3 2" xfId="40364" xr:uid="{58BA8C91-4B3F-4AE9-8D41-35A7C85A29C6}"/>
    <cellStyle name="Normal 3 9 4 3 4" xfId="26785" xr:uid="{4692A309-4E98-48BC-891F-B707A5D46FEF}"/>
    <cellStyle name="Normal 3 9 4 3 5" xfId="47153" xr:uid="{B25E56C3-A4B7-4451-865A-4FED54650C1E}"/>
    <cellStyle name="Normal 3 9 4 4" xfId="10214" xr:uid="{341514EB-C565-4523-8EBE-0DB1B0C358D1}"/>
    <cellStyle name="Normal 3 9 4 4 2" xfId="30582" xr:uid="{60335239-827C-4EED-9393-27BCBAC05404}"/>
    <cellStyle name="Normal 3 9 4 5" xfId="17001" xr:uid="{C6F8FACF-F65F-4BA5-B5E0-7338AE4225E2}"/>
    <cellStyle name="Normal 3 9 4 5 2" xfId="37369" xr:uid="{578A27B4-0B47-40CE-9E64-DBF259DAEBD8}"/>
    <cellStyle name="Normal 3 9 4 6" xfId="23790" xr:uid="{C742DA2F-3F73-4159-8CEE-3AF9C68291D7}"/>
    <cellStyle name="Normal 3 9 4 7" xfId="44158" xr:uid="{21B6D1C7-E84B-44DF-B3D1-328912A0E268}"/>
    <cellStyle name="Normal 3 9 4_Exec Drivers" xfId="9299" xr:uid="{EEF9C940-FDB5-427C-BD1E-7ADD19285C3E}"/>
    <cellStyle name="Normal 3 9 5" xfId="1360" xr:uid="{59F64304-6E97-417E-AC7C-809669CD47DC}"/>
    <cellStyle name="Normal 3 9 5 2" xfId="5991" xr:uid="{0AB47CE5-C181-4594-8114-DCA820548F96}"/>
    <cellStyle name="Normal 3 9 5 2 2" xfId="14633" xr:uid="{D5F4AD78-C126-4B52-93B8-D6292AC8BE0A}"/>
    <cellStyle name="Normal 3 9 5 2 2 2" xfId="35001" xr:uid="{C296EAB3-9BD9-4588-A187-7DBC4AAB68E5}"/>
    <cellStyle name="Normal 3 9 5 2 3" xfId="21420" xr:uid="{33A1F8E3-61B8-49BC-ACD9-C773C62549B3}"/>
    <cellStyle name="Normal 3 9 5 2 3 2" xfId="41788" xr:uid="{02DDB985-D543-4EB5-A461-2448FAD15C22}"/>
    <cellStyle name="Normal 3 9 5 2 4" xfId="28209" xr:uid="{15FB5F3F-9902-426E-9B1F-3BF12777ED7D}"/>
    <cellStyle name="Normal 3 9 5 2 5" xfId="48577" xr:uid="{09185B5B-5B3F-4D46-ACB2-B11A6ED67368}"/>
    <cellStyle name="Normal 3 9 5 3" xfId="3071" xr:uid="{93EC2C71-B358-4E79-9776-D6F5DD87DD93}"/>
    <cellStyle name="Normal 3 9 5 3 2" xfId="11785" xr:uid="{73A9290A-C7CB-4E93-8511-162F003A2A25}"/>
    <cellStyle name="Normal 3 9 5 3 2 2" xfId="32153" xr:uid="{631894CE-42A2-4A5F-89E8-9CDE534BDADD}"/>
    <cellStyle name="Normal 3 9 5 3 3" xfId="18572" xr:uid="{05D4F769-689F-4116-B5DF-23F5317B3A79}"/>
    <cellStyle name="Normal 3 9 5 3 3 2" xfId="38940" xr:uid="{DCA3E6C9-29DB-4FDC-877D-2E0FEFE9B11E}"/>
    <cellStyle name="Normal 3 9 5 3 4" xfId="25361" xr:uid="{B6CED8E2-B23A-4F81-81B2-BC3B1737FD57}"/>
    <cellStyle name="Normal 3 9 5 3 5" xfId="45729" xr:uid="{1039B017-3BD7-44AE-A151-3AA59C94B4BA}"/>
    <cellStyle name="Normal 3 9 5 4" xfId="10279" xr:uid="{0A5C8902-DC64-4F13-9F96-99DD9B8D024C}"/>
    <cellStyle name="Normal 3 9 5 4 2" xfId="30647" xr:uid="{D1851D2B-FD05-4074-80CE-551192527598}"/>
    <cellStyle name="Normal 3 9 5 5" xfId="17066" xr:uid="{ECD81C2E-CA52-448D-ACCA-6343A7327636}"/>
    <cellStyle name="Normal 3 9 5 5 2" xfId="37434" xr:uid="{70C60CB7-4A64-4672-A363-78D82F051AB2}"/>
    <cellStyle name="Normal 3 9 5 6" xfId="23855" xr:uid="{D8169C22-84E2-4285-B6CA-22EEFB01F376}"/>
    <cellStyle name="Normal 3 9 5 7" xfId="44223" xr:uid="{11B8D054-35F8-4B83-99E5-0A39D23A4C56}"/>
    <cellStyle name="Normal 3 9 5_Exec Drivers" xfId="8898" xr:uid="{B1158E53-8268-454B-8B42-AE5EA09E372F}"/>
    <cellStyle name="Normal 3 9 6" xfId="5279" xr:uid="{726D2EA4-A94B-4845-AFC7-40765088832A}"/>
    <cellStyle name="Normal 3 9 6 2" xfId="13921" xr:uid="{FD9799A9-2046-497A-8B6E-5C01A42985D6}"/>
    <cellStyle name="Normal 3 9 6 2 2" xfId="34289" xr:uid="{7AE5EC1E-ACBE-4473-BFE8-AEEEBC19FD66}"/>
    <cellStyle name="Normal 3 9 6 3" xfId="20708" xr:uid="{A6E751B5-F9DC-4507-9F9A-3961F56FB2A3}"/>
    <cellStyle name="Normal 3 9 6 3 2" xfId="41076" xr:uid="{CB45D53B-D0FE-4B40-93CD-FD95FAB4999C}"/>
    <cellStyle name="Normal 3 9 6 4" xfId="27497" xr:uid="{EB0AF110-FA51-4790-B014-B28D7A9684C7}"/>
    <cellStyle name="Normal 3 9 6 5" xfId="47865" xr:uid="{17AA7EA1-4AA6-4270-8BCF-258AC7308B3B}"/>
    <cellStyle name="Normal 3 9 7" xfId="2222" xr:uid="{A0ECA639-CF54-4D2A-89F2-0846386738D1}"/>
    <cellStyle name="Normal 3 9 7 2" xfId="11073" xr:uid="{2728E46D-7B73-4193-9519-06ECED886E1E}"/>
    <cellStyle name="Normal 3 9 7 2 2" xfId="31441" xr:uid="{06E5C164-1575-42D2-ACD1-776BB2737EA6}"/>
    <cellStyle name="Normal 3 9 7 3" xfId="17860" xr:uid="{C51167BD-AEA7-4658-B34F-B554AEB8D32A}"/>
    <cellStyle name="Normal 3 9 7 3 2" xfId="38228" xr:uid="{6F95CAB3-49CE-47BA-992E-A225AE3FA34A}"/>
    <cellStyle name="Normal 3 9 7 4" xfId="24649" xr:uid="{4425AF2B-07AC-4EEB-A820-D20A6F5E275E}"/>
    <cellStyle name="Normal 3 9 7 5" xfId="45017" xr:uid="{C737D47A-F038-4708-971C-B6DB52BA88D6}"/>
    <cellStyle name="Normal 3 9 8" xfId="10050" xr:uid="{04711480-08FB-460C-A7B4-47DF6C90A162}"/>
    <cellStyle name="Normal 3 9 8 2" xfId="30418" xr:uid="{F3D7758F-A716-400D-84F9-C15714858ECD}"/>
    <cellStyle name="Normal 3 9 9" xfId="16838" xr:uid="{37148733-AEFA-4794-87F1-E3E78A02BCBE}"/>
    <cellStyle name="Normal 3 9 9 2" xfId="37206" xr:uid="{6925D6FB-A1A4-47FD-ADDE-02B7B5E60D14}"/>
    <cellStyle name="Normal 3 9_Exec Drivers" xfId="2378" xr:uid="{ACCA9152-79C3-4B6D-ACF7-180B187AB5F7}"/>
    <cellStyle name="Normal 30" xfId="349" xr:uid="{F1B5FB00-81EC-4D32-B4FB-EFBF144CCD0D}"/>
    <cellStyle name="Normal 30 10" xfId="9895" xr:uid="{535DF1BB-B0D9-48F9-9A6D-7860A6F616F8}"/>
    <cellStyle name="Normal 30 10 2" xfId="30263" xr:uid="{A5349FDB-44E3-4AE1-88D3-69ECB906A6D2}"/>
    <cellStyle name="Normal 30 11" xfId="16683" xr:uid="{7C074293-0876-4A83-9D64-9572A46B1E5F}"/>
    <cellStyle name="Normal 30 11 2" xfId="37051" xr:uid="{3A4FA75F-192C-402E-B060-5670FFF13D97}"/>
    <cellStyle name="Normal 30 12" xfId="23472" xr:uid="{EB1FC152-E20D-4FF6-A1ED-E9198413631A}"/>
    <cellStyle name="Normal 30 13" xfId="43840" xr:uid="{577D074E-F7D8-4A5E-8FE4-F1DDD34D07C6}"/>
    <cellStyle name="Normal 30 2" xfId="532" xr:uid="{BBEDBC37-9B23-4343-A768-23F723899AAC}"/>
    <cellStyle name="Normal 30 2 10" xfId="23581" xr:uid="{04B502EA-D530-484D-B173-6A08BC4F0151}"/>
    <cellStyle name="Normal 30 2 11" xfId="43949" xr:uid="{5FF2EA45-08AF-4E8D-853C-45691D763EC3}"/>
    <cellStyle name="Normal 30 2 2" xfId="1671" xr:uid="{4D85C89F-8A24-4085-B70C-99931C276CE0}"/>
    <cellStyle name="Normal 30 2 2 10" xfId="44531" xr:uid="{F5D48893-5E1D-4C1A-887C-B9FC43294875}"/>
    <cellStyle name="Normal 30 2 2 2" xfId="4206" xr:uid="{89CABBB9-FF41-4CFB-8928-91253693E631}"/>
    <cellStyle name="Normal 30 2 2 2 2" xfId="7054" xr:uid="{00AA01C2-6640-426E-972F-B73B39B11B05}"/>
    <cellStyle name="Normal 30 2 2 2 2 2" xfId="15696" xr:uid="{CB9818A5-6623-46BD-AE12-B2A001C47893}"/>
    <cellStyle name="Normal 30 2 2 2 2 2 2" xfId="36064" xr:uid="{FA963BC1-100C-4106-A59C-F94F1C071175}"/>
    <cellStyle name="Normal 30 2 2 2 2 3" xfId="22483" xr:uid="{F0B933E9-7B5E-4857-92AC-1DD46AA98635}"/>
    <cellStyle name="Normal 30 2 2 2 2 3 2" xfId="42851" xr:uid="{E4E6C877-C8D0-4466-88DE-FA3A63A6E0A3}"/>
    <cellStyle name="Normal 30 2 2 2 2 4" xfId="29272" xr:uid="{47E160FA-662C-4FD7-B1D8-EBFA2CB94FED}"/>
    <cellStyle name="Normal 30 2 2 2 2 5" xfId="49640" xr:uid="{357F24A8-67D2-4F9B-87BA-376E130B2024}"/>
    <cellStyle name="Normal 30 2 2 2 3" xfId="12848" xr:uid="{AB2A99D3-1904-4C67-8C5D-491A96336C79}"/>
    <cellStyle name="Normal 30 2 2 2 3 2" xfId="33216" xr:uid="{154B73E3-C2A4-490B-A6D9-9A3715296C13}"/>
    <cellStyle name="Normal 30 2 2 2 4" xfId="19635" xr:uid="{D72B7EC1-7111-4F8B-8C74-3E75147438BA}"/>
    <cellStyle name="Normal 30 2 2 2 4 2" xfId="40003" xr:uid="{48084727-C16B-4C20-99BA-CB956ABD683E}"/>
    <cellStyle name="Normal 30 2 2 2 5" xfId="26424" xr:uid="{BEACA2F4-427A-4C78-BFFF-DB5500286C13}"/>
    <cellStyle name="Normal 30 2 2 2 6" xfId="46792" xr:uid="{76672DB0-8179-42F0-AB1C-9B9BBB6A4B0F}"/>
    <cellStyle name="Normal 30 2 2 2_Exec Drivers" xfId="9469" xr:uid="{72F1BF46-F00F-41D1-BC4B-45682C7E236A}"/>
    <cellStyle name="Normal 30 2 2 3" xfId="4918" xr:uid="{02427BA3-1EA4-4A0A-BD6D-0C71ABC0656F}"/>
    <cellStyle name="Normal 30 2 2 3 2" xfId="7766" xr:uid="{BC4F0DE8-488C-4B68-B61D-234B5F9BFF06}"/>
    <cellStyle name="Normal 30 2 2 3 2 2" xfId="16408" xr:uid="{7031D920-A631-46C1-92CF-41227C581BD1}"/>
    <cellStyle name="Normal 30 2 2 3 2 2 2" xfId="36776" xr:uid="{A651DAF7-DD3E-4A7E-95D8-4922488634ED}"/>
    <cellStyle name="Normal 30 2 2 3 2 3" xfId="23195" xr:uid="{A6301141-2760-4405-A325-929ABD7E9B6F}"/>
    <cellStyle name="Normal 30 2 2 3 2 3 2" xfId="43563" xr:uid="{F3E26760-E270-4D2A-BBF5-95FEA31C1474}"/>
    <cellStyle name="Normal 30 2 2 3 2 4" xfId="29984" xr:uid="{FBBE4A45-8284-466F-B837-B97348D482B6}"/>
    <cellStyle name="Normal 30 2 2 3 2 5" xfId="50352" xr:uid="{6FD3CD06-E186-44AC-BDED-F2A880FBB29B}"/>
    <cellStyle name="Normal 30 2 2 3 3" xfId="13560" xr:uid="{D21032C1-F631-413F-83B8-1504EB6F296A}"/>
    <cellStyle name="Normal 30 2 2 3 3 2" xfId="33928" xr:uid="{A00C2AAF-D577-4C1C-AEF5-099B6D3F4D26}"/>
    <cellStyle name="Normal 30 2 2 3 4" xfId="20347" xr:uid="{F1E6A5EA-42F6-41EF-B7D7-66679B861E43}"/>
    <cellStyle name="Normal 30 2 2 3 4 2" xfId="40715" xr:uid="{9B94079E-8EC0-4D0A-9575-CA9BF96971E2}"/>
    <cellStyle name="Normal 30 2 2 3 5" xfId="27136" xr:uid="{3E29A167-4DE1-4B8D-823B-3686072DFC14}"/>
    <cellStyle name="Normal 30 2 2 3 6" xfId="47504" xr:uid="{B37EF220-6E8A-4AE8-90BC-958772A1FD4C}"/>
    <cellStyle name="Normal 30 2 2 4" xfId="3458" xr:uid="{97256CF7-3169-4E62-9531-62E8C970738E}"/>
    <cellStyle name="Normal 30 2 2 4 2" xfId="6342" xr:uid="{E87DCC97-4E6A-4FDE-A29A-8312B5B8A688}"/>
    <cellStyle name="Normal 30 2 2 4 2 2" xfId="14984" xr:uid="{D64FE2FA-7B6E-441A-A6AF-419A9ED471D8}"/>
    <cellStyle name="Normal 30 2 2 4 2 2 2" xfId="35352" xr:uid="{344E9AC3-B2C3-4A79-BEEA-7F95DE1A7742}"/>
    <cellStyle name="Normal 30 2 2 4 2 3" xfId="21771" xr:uid="{1AC70189-7CC7-424B-B557-55DD0D2F9E08}"/>
    <cellStyle name="Normal 30 2 2 4 2 3 2" xfId="42139" xr:uid="{1418BFD7-9B4B-4C54-8BBF-B5857B97A2A3}"/>
    <cellStyle name="Normal 30 2 2 4 2 4" xfId="28560" xr:uid="{65DD8D0C-5E09-486F-9B03-DAE1927B25B0}"/>
    <cellStyle name="Normal 30 2 2 4 2 5" xfId="48928" xr:uid="{5C9035DD-C49B-4078-89DA-EA5C6440F3E8}"/>
    <cellStyle name="Normal 30 2 2 4 3" xfId="12136" xr:uid="{01FAF889-8194-4C90-98E5-6DF7EA2AF567}"/>
    <cellStyle name="Normal 30 2 2 4 3 2" xfId="32504" xr:uid="{FBE28AA0-2073-4BCB-ACB3-002175BF4E2D}"/>
    <cellStyle name="Normal 30 2 2 4 4" xfId="18923" xr:uid="{A54277B8-AB6B-4694-8504-6BA77A134265}"/>
    <cellStyle name="Normal 30 2 2 4 4 2" xfId="39291" xr:uid="{3E12BD12-D4C5-4ADD-B55B-33AE24ADF590}"/>
    <cellStyle name="Normal 30 2 2 4 5" xfId="25712" xr:uid="{32C81F42-FB53-4CBB-BA3E-568975093B4D}"/>
    <cellStyle name="Normal 30 2 2 4 6" xfId="46080" xr:uid="{AFB11001-B909-4819-BE64-9064DEFE9A7E}"/>
    <cellStyle name="Normal 30 2 2 5" xfId="5630" xr:uid="{5C694483-9050-4A0D-8894-AD436B1CCDDA}"/>
    <cellStyle name="Normal 30 2 2 5 2" xfId="14272" xr:uid="{DA3C0D4B-8802-4640-B3E8-B5BAEEB37BFE}"/>
    <cellStyle name="Normal 30 2 2 5 2 2" xfId="34640" xr:uid="{4FAA5412-F304-4C6A-A6CD-8FA5F9F4A240}"/>
    <cellStyle name="Normal 30 2 2 5 3" xfId="21059" xr:uid="{E38E8EC4-9BAE-46C8-8290-C9F87F452897}"/>
    <cellStyle name="Normal 30 2 2 5 3 2" xfId="41427" xr:uid="{DAD07550-EADA-446B-8531-948FE2BF8857}"/>
    <cellStyle name="Normal 30 2 2 5 4" xfId="27848" xr:uid="{339AAB7D-1796-4EFA-A107-E35722875840}"/>
    <cellStyle name="Normal 30 2 2 5 5" xfId="48216" xr:uid="{8A5C9554-626D-4B8C-8A52-89C597E6D1E7}"/>
    <cellStyle name="Normal 30 2 2 6" xfId="2709" xr:uid="{F17F1C9B-0D4A-457C-8DE1-20150F1B77A2}"/>
    <cellStyle name="Normal 30 2 2 6 2" xfId="11424" xr:uid="{60733064-3CDE-43D7-8FF7-EF7C6AFFC905}"/>
    <cellStyle name="Normal 30 2 2 6 2 2" xfId="31792" xr:uid="{29678F4B-A4BE-4E34-81C5-C6EF3DE2BE98}"/>
    <cellStyle name="Normal 30 2 2 6 3" xfId="18211" xr:uid="{DAA1F71A-ACC9-4202-9461-CAD2F3CAACB8}"/>
    <cellStyle name="Normal 30 2 2 6 3 2" xfId="38579" xr:uid="{99A5D08B-A182-4A9E-9487-1DDA6675878C}"/>
    <cellStyle name="Normal 30 2 2 6 4" xfId="25000" xr:uid="{EFB08D67-1858-4ABB-9105-0E77A46ED42F}"/>
    <cellStyle name="Normal 30 2 2 6 5" xfId="45368" xr:uid="{3BC7D03C-AC2A-4284-84DD-A3D9D506F407}"/>
    <cellStyle name="Normal 30 2 2 7" xfId="10587" xr:uid="{5E0225E2-48DA-4C57-98C2-34F76E1C411E}"/>
    <cellStyle name="Normal 30 2 2 7 2" xfId="30955" xr:uid="{6B20D349-891D-42AD-9961-33AEF8733A87}"/>
    <cellStyle name="Normal 30 2 2 8" xfId="17374" xr:uid="{52B4B9EA-911D-49EB-A2F4-52F3F9687DEB}"/>
    <cellStyle name="Normal 30 2 2 8 2" xfId="37742" xr:uid="{D54C5A1F-70BA-462F-AA5C-9A7D1BCBB10A}"/>
    <cellStyle name="Normal 30 2 2 9" xfId="24163" xr:uid="{A730A357-16DE-49E4-8602-2F629343837A}"/>
    <cellStyle name="Normal 30 2 2_Exec Drivers" xfId="8445" xr:uid="{4E9ECEB4-5457-47CF-8510-4E44E2932A2C}"/>
    <cellStyle name="Normal 30 2 3" xfId="3821" xr:uid="{AA07F770-B8FD-4754-8138-412EB8F223E3}"/>
    <cellStyle name="Normal 30 2 3 2" xfId="6705" xr:uid="{8DC84D45-555F-4B69-8541-9BEBB8728BAF}"/>
    <cellStyle name="Normal 30 2 3 2 2" xfId="15347" xr:uid="{8FA715AB-A398-46D0-8A6B-10A138F1358E}"/>
    <cellStyle name="Normal 30 2 3 2 2 2" xfId="35715" xr:uid="{02673D8D-2963-458E-BFBD-9347807B23D6}"/>
    <cellStyle name="Normal 30 2 3 2 3" xfId="22134" xr:uid="{CE33AAB2-E8F7-4253-A1BC-81B1D37A5622}"/>
    <cellStyle name="Normal 30 2 3 2 3 2" xfId="42502" xr:uid="{F82D4BBF-0BC7-461A-8355-C71B83EAC878}"/>
    <cellStyle name="Normal 30 2 3 2 4" xfId="28923" xr:uid="{90CDC3F7-8AA5-4BCB-B233-1AC34C08C92D}"/>
    <cellStyle name="Normal 30 2 3 2 5" xfId="49291" xr:uid="{8EBE5343-A51A-4259-8DE6-C41A45F29AF0}"/>
    <cellStyle name="Normal 30 2 3 3" xfId="12499" xr:uid="{B7E44030-3C38-49E0-B5A5-5D287A1B35B9}"/>
    <cellStyle name="Normal 30 2 3 3 2" xfId="32867" xr:uid="{6AA9E818-F5E4-4FED-BE81-EA3B678BE291}"/>
    <cellStyle name="Normal 30 2 3 4" xfId="19286" xr:uid="{4581FDF8-702E-4A36-818C-804F7F697A2F}"/>
    <cellStyle name="Normal 30 2 3 4 2" xfId="39654" xr:uid="{9AB6D662-49C6-40CC-8147-223FEF12D06C}"/>
    <cellStyle name="Normal 30 2 3 5" xfId="26075" xr:uid="{63439CDF-6012-4ECF-94B8-BE533113682B}"/>
    <cellStyle name="Normal 30 2 3 6" xfId="46443" xr:uid="{A01DF766-2242-463A-9201-BE5FF4AD43CB}"/>
    <cellStyle name="Normal 30 2 3_Exec Drivers" xfId="8788" xr:uid="{1C3A33A3-B68A-43EB-97C2-1A523C549972}"/>
    <cellStyle name="Normal 30 2 4" xfId="4569" xr:uid="{CA0ABBB5-A85D-44E7-A830-FE20A7688710}"/>
    <cellStyle name="Normal 30 2 4 2" xfId="7417" xr:uid="{9F107D3D-69DC-447B-818C-00C4B615E29D}"/>
    <cellStyle name="Normal 30 2 4 2 2" xfId="16059" xr:uid="{6648998D-AC54-4D79-8A8E-07ED9C32FB58}"/>
    <cellStyle name="Normal 30 2 4 2 2 2" xfId="36427" xr:uid="{5F30E70D-E80E-482B-919F-2355E02D9ADC}"/>
    <cellStyle name="Normal 30 2 4 2 3" xfId="22846" xr:uid="{AEDE0665-9760-48FC-B506-1D34123DF015}"/>
    <cellStyle name="Normal 30 2 4 2 3 2" xfId="43214" xr:uid="{FB7768F1-64CA-47DD-846F-CE88F1B401D1}"/>
    <cellStyle name="Normal 30 2 4 2 4" xfId="29635" xr:uid="{1E4F118A-D7CB-4DB5-98B0-15CF35687825}"/>
    <cellStyle name="Normal 30 2 4 2 5" xfId="50003" xr:uid="{ACA492C5-17A9-4BDA-91B7-E4078142FBE1}"/>
    <cellStyle name="Normal 30 2 4 3" xfId="13211" xr:uid="{1B83B527-2BEA-4E46-AC28-A9168693D08D}"/>
    <cellStyle name="Normal 30 2 4 3 2" xfId="33579" xr:uid="{C86F62A4-6F09-47E7-93BB-74FA1EEE107C}"/>
    <cellStyle name="Normal 30 2 4 4" xfId="19998" xr:uid="{98F6DF95-BDD0-42BC-AE15-8B7F4B95D31F}"/>
    <cellStyle name="Normal 30 2 4 4 2" xfId="40366" xr:uid="{A75D1C09-DFDA-425D-ACDF-65AB6EC31E2B}"/>
    <cellStyle name="Normal 30 2 4 5" xfId="26787" xr:uid="{DC67D1DB-90DD-4C8E-95D0-A545A9976329}"/>
    <cellStyle name="Normal 30 2 4 6" xfId="47155" xr:uid="{A48AF611-474C-4C59-B0AB-934DA5B40278}"/>
    <cellStyle name="Normal 30 2 5" xfId="3073" xr:uid="{2A2683D6-6E60-447B-B13E-128C4E69A504}"/>
    <cellStyle name="Normal 30 2 5 2" xfId="5993" xr:uid="{50311619-8F41-4E45-8665-7989BBFFB305}"/>
    <cellStyle name="Normal 30 2 5 2 2" xfId="14635" xr:uid="{E42929B1-647E-4C1E-ADD1-1C561C4CF5F0}"/>
    <cellStyle name="Normal 30 2 5 2 2 2" xfId="35003" xr:uid="{B6BBFE99-5B6E-4562-9AB4-0B30A3A2F3F1}"/>
    <cellStyle name="Normal 30 2 5 2 3" xfId="21422" xr:uid="{86911354-DAFC-43C5-AD7C-035B3D451617}"/>
    <cellStyle name="Normal 30 2 5 2 3 2" xfId="41790" xr:uid="{62631CF8-A614-44E8-9D03-8BA0820E7EF1}"/>
    <cellStyle name="Normal 30 2 5 2 4" xfId="28211" xr:uid="{6A79E2C0-251A-4A11-B2CA-5531E6026D10}"/>
    <cellStyle name="Normal 30 2 5 2 5" xfId="48579" xr:uid="{482D777F-CEFA-4B82-B52C-C6F92799C84E}"/>
    <cellStyle name="Normal 30 2 5 3" xfId="11787" xr:uid="{67671676-44FE-4BD4-8646-00442237AB96}"/>
    <cellStyle name="Normal 30 2 5 3 2" xfId="32155" xr:uid="{7370FF89-594D-48DB-AD31-19434576ADA9}"/>
    <cellStyle name="Normal 30 2 5 4" xfId="18574" xr:uid="{2AF39F2B-006D-4640-945D-F090DFE8DD00}"/>
    <cellStyle name="Normal 30 2 5 4 2" xfId="38942" xr:uid="{B4F2FCC0-0BD9-4AC0-8D0C-A86A711A6778}"/>
    <cellStyle name="Normal 30 2 5 5" xfId="25363" xr:uid="{1863F4F6-194E-47C0-8933-97F29575710D}"/>
    <cellStyle name="Normal 30 2 5 6" xfId="45731" xr:uid="{DE510109-411F-46F1-ACA5-6B8CB94112AF}"/>
    <cellStyle name="Normal 30 2 6" xfId="5281" xr:uid="{0C9142C8-FD5E-4909-91AB-8A0E390A7EF2}"/>
    <cellStyle name="Normal 30 2 6 2" xfId="13923" xr:uid="{85C5C598-A28D-481F-A74A-4495C018FDCA}"/>
    <cellStyle name="Normal 30 2 6 2 2" xfId="34291" xr:uid="{61E074D4-3877-4F2B-9B31-30A6479A8012}"/>
    <cellStyle name="Normal 30 2 6 3" xfId="20710" xr:uid="{D60C385F-BDCB-4B4E-A19C-B7DA9365CB77}"/>
    <cellStyle name="Normal 30 2 6 3 2" xfId="41078" xr:uid="{1B850A4A-0316-4D0B-AFBC-3ECF52B96552}"/>
    <cellStyle name="Normal 30 2 6 4" xfId="27499" xr:uid="{05E9063F-511A-4636-8D09-5CF4679CFD13}"/>
    <cellStyle name="Normal 30 2 6 5" xfId="47867" xr:uid="{D625614F-8118-444E-B9C7-8681DA834A0E}"/>
    <cellStyle name="Normal 30 2 7" xfId="2224" xr:uid="{C1FA6491-38B4-407E-AE0F-0FF43BD85FE6}"/>
    <cellStyle name="Normal 30 2 7 2" xfId="11075" xr:uid="{46FFA4DF-093E-4F96-A13A-804A3F13DA56}"/>
    <cellStyle name="Normal 30 2 7 2 2" xfId="31443" xr:uid="{7D820FB6-155F-4E8B-967C-C7321ACF3705}"/>
    <cellStyle name="Normal 30 2 7 3" xfId="17862" xr:uid="{B49D92BC-F20D-473A-8EF3-E5037152B990}"/>
    <cellStyle name="Normal 30 2 7 3 2" xfId="38230" xr:uid="{467FDB39-960B-41CA-A2F3-547517200CB1}"/>
    <cellStyle name="Normal 30 2 7 4" xfId="24651" xr:uid="{F4D82520-73DE-46F6-BAB8-D711CF68BF4D}"/>
    <cellStyle name="Normal 30 2 7 5" xfId="45019" xr:uid="{F483FCFA-37B0-42FA-B934-0658E15C6269}"/>
    <cellStyle name="Normal 30 2 8" xfId="10004" xr:uid="{B045381E-CA4F-4D85-8480-2ADB1B37538E}"/>
    <cellStyle name="Normal 30 2 8 2" xfId="30372" xr:uid="{8663A111-495D-49C0-B305-971E59F2CB9F}"/>
    <cellStyle name="Normal 30 2 9" xfId="16792" xr:uid="{A1231B84-8EAB-4FA9-B804-43B4E465BC9B}"/>
    <cellStyle name="Normal 30 2 9 2" xfId="37160" xr:uid="{46653161-4739-40CA-ADEE-E28B3CE1E13C}"/>
    <cellStyle name="Normal 30 2_Exec Drivers" xfId="8606" xr:uid="{2837FB51-0CC2-4FA1-A30E-326F6F798DDF}"/>
    <cellStyle name="Normal 30 3" xfId="515" xr:uid="{1A722A4A-AF4C-470F-8F9F-DBDC4C68034B}"/>
    <cellStyle name="Normal 30 3 10" xfId="23564" xr:uid="{5B897619-F922-4B35-8F02-B5523A166579}"/>
    <cellStyle name="Normal 30 3 11" xfId="43932" xr:uid="{E4677F1A-CA84-4130-9A00-D88430DA6A5D}"/>
    <cellStyle name="Normal 30 3 2" xfId="1654" xr:uid="{741955FD-FED6-4764-8772-62A6C7B63CFE}"/>
    <cellStyle name="Normal 30 3 2 10" xfId="44514" xr:uid="{AED18D56-24FB-449C-A537-459997F3588B}"/>
    <cellStyle name="Normal 30 3 2 2" xfId="4189" xr:uid="{64FB5CC1-B80D-41FE-9323-D291D76CDE2B}"/>
    <cellStyle name="Normal 30 3 2 2 2" xfId="7037" xr:uid="{7AA32456-85F1-4E69-94F2-8D4F2288CE2B}"/>
    <cellStyle name="Normal 30 3 2 2 2 2" xfId="15679" xr:uid="{59BBCD45-6546-477D-84BA-BAE369E9BDC5}"/>
    <cellStyle name="Normal 30 3 2 2 2 2 2" xfId="36047" xr:uid="{CD0B20C7-04E9-4DC2-85B6-41102DF79F75}"/>
    <cellStyle name="Normal 30 3 2 2 2 3" xfId="22466" xr:uid="{F3292250-E145-4E13-9DE1-3A7ECBD7DA5C}"/>
    <cellStyle name="Normal 30 3 2 2 2 3 2" xfId="42834" xr:uid="{7A6A42F0-7EF2-4022-8109-B2FBAECBA521}"/>
    <cellStyle name="Normal 30 3 2 2 2 4" xfId="29255" xr:uid="{98D566B9-06FA-4390-830F-F5E9C4E1ED88}"/>
    <cellStyle name="Normal 30 3 2 2 2 5" xfId="49623" xr:uid="{83D2DF04-E933-4293-A6BB-990F86C1003E}"/>
    <cellStyle name="Normal 30 3 2 2 3" xfId="12831" xr:uid="{57DD3D6D-1A38-49EB-BB85-F2685A9032CD}"/>
    <cellStyle name="Normal 30 3 2 2 3 2" xfId="33199" xr:uid="{F11D6B2E-DD4E-4C70-B067-AA0717C16525}"/>
    <cellStyle name="Normal 30 3 2 2 4" xfId="19618" xr:uid="{1B04C857-1C10-4B1B-A18F-315434F868D0}"/>
    <cellStyle name="Normal 30 3 2 2 4 2" xfId="39986" xr:uid="{57B506E1-44E0-4332-9D50-A2841DF023B4}"/>
    <cellStyle name="Normal 30 3 2 2 5" xfId="26407" xr:uid="{556D35E7-5FB8-46A0-93D8-DB5CDC4E309D}"/>
    <cellStyle name="Normal 30 3 2 2 6" xfId="46775" xr:uid="{3BE0F2F9-AF49-442F-B037-3AEF7ECDCF8A}"/>
    <cellStyle name="Normal 30 3 2 2_Exec Drivers" xfId="9490" xr:uid="{5D9BB139-0383-44AD-ADE8-DA88A9B4A5C1}"/>
    <cellStyle name="Normal 30 3 2 3" xfId="4901" xr:uid="{4AB6F06B-0C68-4B55-BEAC-6BD540BBA172}"/>
    <cellStyle name="Normal 30 3 2 3 2" xfId="7749" xr:uid="{9364100C-8F73-4B29-928D-94F744A468B5}"/>
    <cellStyle name="Normal 30 3 2 3 2 2" xfId="16391" xr:uid="{943AA095-CE25-42D4-BEDF-C79E8F3882EC}"/>
    <cellStyle name="Normal 30 3 2 3 2 2 2" xfId="36759" xr:uid="{AC114244-B331-45D3-95A0-E84C2614FAA4}"/>
    <cellStyle name="Normal 30 3 2 3 2 3" xfId="23178" xr:uid="{6CEF5EB0-7A80-4338-9E78-E36D3EC6922B}"/>
    <cellStyle name="Normal 30 3 2 3 2 3 2" xfId="43546" xr:uid="{7868DC63-31DB-411F-99DF-DAB6F70DBEDC}"/>
    <cellStyle name="Normal 30 3 2 3 2 4" xfId="29967" xr:uid="{A9D4BD5F-9F24-4711-8AAA-E455AAF682F8}"/>
    <cellStyle name="Normal 30 3 2 3 2 5" xfId="50335" xr:uid="{43350863-EC4A-4499-BBEE-EDA40B3B9179}"/>
    <cellStyle name="Normal 30 3 2 3 3" xfId="13543" xr:uid="{B129C73C-76D1-4E50-A48C-F6F488BD85F4}"/>
    <cellStyle name="Normal 30 3 2 3 3 2" xfId="33911" xr:uid="{8381C9FD-6F76-4675-B72B-922338A71B93}"/>
    <cellStyle name="Normal 30 3 2 3 4" xfId="20330" xr:uid="{89BC95F8-7F5C-4584-A1EC-589C75DA9C4B}"/>
    <cellStyle name="Normal 30 3 2 3 4 2" xfId="40698" xr:uid="{C2D07E0D-B0CC-4D60-B670-B75F4BDA3B42}"/>
    <cellStyle name="Normal 30 3 2 3 5" xfId="27119" xr:uid="{A57FB02C-3C99-4930-AC6E-1AE396B2AA5B}"/>
    <cellStyle name="Normal 30 3 2 3 6" xfId="47487" xr:uid="{A8147AA9-EAF9-4BF5-A911-B0EBDB821E50}"/>
    <cellStyle name="Normal 30 3 2 4" xfId="3441" xr:uid="{61A23484-757D-477B-912A-838FA13F1229}"/>
    <cellStyle name="Normal 30 3 2 4 2" xfId="6325" xr:uid="{ED7E716E-2D8F-4BC0-8B84-359AEB73B7B2}"/>
    <cellStyle name="Normal 30 3 2 4 2 2" xfId="14967" xr:uid="{9560510D-72D7-4C20-831F-FCCFF064BDD9}"/>
    <cellStyle name="Normal 30 3 2 4 2 2 2" xfId="35335" xr:uid="{82CD6EDF-53DF-458F-913C-ED44154BD56D}"/>
    <cellStyle name="Normal 30 3 2 4 2 3" xfId="21754" xr:uid="{DB362768-33C0-4623-BA33-16D200017DAF}"/>
    <cellStyle name="Normal 30 3 2 4 2 3 2" xfId="42122" xr:uid="{3BF88F56-6400-42FA-AB63-B8C91E4A8A0D}"/>
    <cellStyle name="Normal 30 3 2 4 2 4" xfId="28543" xr:uid="{ED30F380-483E-4043-82D4-37D0B0E0CD3E}"/>
    <cellStyle name="Normal 30 3 2 4 2 5" xfId="48911" xr:uid="{67B63FB7-7E24-448E-8E4C-525DC3EE7DA6}"/>
    <cellStyle name="Normal 30 3 2 4 3" xfId="12119" xr:uid="{97AFE79A-515E-4E95-8CF8-80DBB8B935A0}"/>
    <cellStyle name="Normal 30 3 2 4 3 2" xfId="32487" xr:uid="{843E037A-7F17-4F04-8A5C-215F540CBE39}"/>
    <cellStyle name="Normal 30 3 2 4 4" xfId="18906" xr:uid="{28FD7830-D195-49BB-A5F2-370F2434DE1B}"/>
    <cellStyle name="Normal 30 3 2 4 4 2" xfId="39274" xr:uid="{8E2A9E16-47A8-45FD-815E-05C76783E810}"/>
    <cellStyle name="Normal 30 3 2 4 5" xfId="25695" xr:uid="{D386A8A7-EDBD-4BB3-A51B-1E228A362E55}"/>
    <cellStyle name="Normal 30 3 2 4 6" xfId="46063" xr:uid="{371777BA-4230-453D-9AA5-FB407317196D}"/>
    <cellStyle name="Normal 30 3 2 5" xfId="5613" xr:uid="{CDF03752-1EC5-47F7-9888-62DC54798A8F}"/>
    <cellStyle name="Normal 30 3 2 5 2" xfId="14255" xr:uid="{5E030745-A327-42F0-A5F0-1E7270340F50}"/>
    <cellStyle name="Normal 30 3 2 5 2 2" xfId="34623" xr:uid="{3E277485-DCB5-4490-BC6D-AF586844B010}"/>
    <cellStyle name="Normal 30 3 2 5 3" xfId="21042" xr:uid="{27C7EF59-BFC5-493E-9ACF-04B5A847A041}"/>
    <cellStyle name="Normal 30 3 2 5 3 2" xfId="41410" xr:uid="{AA54974C-0616-4A1E-9A28-7AAC1C4DBD85}"/>
    <cellStyle name="Normal 30 3 2 5 4" xfId="27831" xr:uid="{A9F0AD4C-3A2E-48CB-9C4C-AF7906B22618}"/>
    <cellStyle name="Normal 30 3 2 5 5" xfId="48199" xr:uid="{11827F10-E907-49E0-B624-C8138267C9B9}"/>
    <cellStyle name="Normal 30 3 2 6" xfId="2692" xr:uid="{544674A2-06B6-4508-AA91-D601098AB1CA}"/>
    <cellStyle name="Normal 30 3 2 6 2" xfId="11407" xr:uid="{AEA07128-A3E3-41CF-8EF1-399E641FC12B}"/>
    <cellStyle name="Normal 30 3 2 6 2 2" xfId="31775" xr:uid="{79BE336B-C721-4E0E-9EC2-EFD940B13F14}"/>
    <cellStyle name="Normal 30 3 2 6 3" xfId="18194" xr:uid="{C7D83813-AF1A-4FB9-9CB9-DAB4E485FED2}"/>
    <cellStyle name="Normal 30 3 2 6 3 2" xfId="38562" xr:uid="{E36C808D-BAD0-4E6F-ACC5-4E0B5B5FF7E9}"/>
    <cellStyle name="Normal 30 3 2 6 4" xfId="24983" xr:uid="{78E96D94-A561-4A45-9744-E4135E2DC7B5}"/>
    <cellStyle name="Normal 30 3 2 6 5" xfId="45351" xr:uid="{B70678C9-90C3-4D05-BC8A-AF7011AF3AB8}"/>
    <cellStyle name="Normal 30 3 2 7" xfId="10570" xr:uid="{5B03BD74-A0EB-457F-A4E5-C1A176EAC62B}"/>
    <cellStyle name="Normal 30 3 2 7 2" xfId="30938" xr:uid="{362CA98B-2DC1-4B7F-9F44-A1FC6E91976C}"/>
    <cellStyle name="Normal 30 3 2 8" xfId="17357" xr:uid="{EB322AA1-5A79-4BC3-AF58-31043FCA0863}"/>
    <cellStyle name="Normal 30 3 2 8 2" xfId="37725" xr:uid="{B6A6D2CE-92DE-4CBE-B37F-78340E3932D7}"/>
    <cellStyle name="Normal 30 3 2 9" xfId="24146" xr:uid="{11D2783B-4049-472D-92D8-841602EC10A9}"/>
    <cellStyle name="Normal 30 3 2_Exec Drivers" xfId="9712" xr:uid="{C319C6E3-26A5-4625-9204-359A6378C056}"/>
    <cellStyle name="Normal 30 3 3" xfId="3822" xr:uid="{E55EAE51-6A86-460E-A187-9528DBC6BAC4}"/>
    <cellStyle name="Normal 30 3 3 2" xfId="6706" xr:uid="{10F9E055-0A3E-4021-97B9-D7110AFB1B36}"/>
    <cellStyle name="Normal 30 3 3 2 2" xfId="15348" xr:uid="{084AC4C3-92ED-45BC-B910-94847FC8421E}"/>
    <cellStyle name="Normal 30 3 3 2 2 2" xfId="35716" xr:uid="{E85C9CAE-0020-44B3-A7BF-0DADCB734301}"/>
    <cellStyle name="Normal 30 3 3 2 3" xfId="22135" xr:uid="{0E077646-5CAB-47D4-BC2A-4F2D7A54FC4A}"/>
    <cellStyle name="Normal 30 3 3 2 3 2" xfId="42503" xr:uid="{3B066505-3A96-496E-B03E-26C68ABECAE6}"/>
    <cellStyle name="Normal 30 3 3 2 4" xfId="28924" xr:uid="{4AC1C8DC-514F-46ED-8D6B-559DD585FEAE}"/>
    <cellStyle name="Normal 30 3 3 2 5" xfId="49292" xr:uid="{5C8EDB37-70E9-46C0-A855-9F435029648D}"/>
    <cellStyle name="Normal 30 3 3 3" xfId="12500" xr:uid="{E6C5BE74-39A9-498F-9E85-44F65A51CF84}"/>
    <cellStyle name="Normal 30 3 3 3 2" xfId="32868" xr:uid="{D7A0ED60-FCE9-4997-AAC6-587E1C3CE580}"/>
    <cellStyle name="Normal 30 3 3 4" xfId="19287" xr:uid="{07BE09DA-2840-45FA-BA61-8466B72D5DD0}"/>
    <cellStyle name="Normal 30 3 3 4 2" xfId="39655" xr:uid="{B9BE4553-6DBE-4B1D-8E40-36DD575DE587}"/>
    <cellStyle name="Normal 30 3 3 5" xfId="26076" xr:uid="{9A161D10-C6C6-42CF-867F-AA105962786A}"/>
    <cellStyle name="Normal 30 3 3 6" xfId="46444" xr:uid="{4618E493-9B56-440A-BC5A-FC31B71F49CC}"/>
    <cellStyle name="Normal 30 3 3_Exec Drivers" xfId="8715" xr:uid="{B87502D0-75EA-494D-92DC-B40D67D73E07}"/>
    <cellStyle name="Normal 30 3 4" xfId="4570" xr:uid="{3D40AAB2-48CE-42D2-9275-A61E29B9A690}"/>
    <cellStyle name="Normal 30 3 4 2" xfId="7418" xr:uid="{D3E7B1A1-A6D7-4F6F-A71D-FD075B322A2A}"/>
    <cellStyle name="Normal 30 3 4 2 2" xfId="16060" xr:uid="{690769E9-EE08-46E8-B820-1FFBDE366631}"/>
    <cellStyle name="Normal 30 3 4 2 2 2" xfId="36428" xr:uid="{403AD1AC-C0C1-48ED-91D1-62F46B8ED9D6}"/>
    <cellStyle name="Normal 30 3 4 2 3" xfId="22847" xr:uid="{7B45B99C-A3B6-4326-9BC8-7AAEEC67D0AB}"/>
    <cellStyle name="Normal 30 3 4 2 3 2" xfId="43215" xr:uid="{DC1424BF-15F0-45C6-A306-AFFDA6F9A748}"/>
    <cellStyle name="Normal 30 3 4 2 4" xfId="29636" xr:uid="{321E9F94-11DB-4A92-916B-AC20B58849AC}"/>
    <cellStyle name="Normal 30 3 4 2 5" xfId="50004" xr:uid="{DCDFF799-B1FB-489B-B89D-13057732BD7F}"/>
    <cellStyle name="Normal 30 3 4 3" xfId="13212" xr:uid="{6538F58B-423D-46CC-8E8B-8CBCEAD2D9CC}"/>
    <cellStyle name="Normal 30 3 4 3 2" xfId="33580" xr:uid="{8AE4C3B9-907F-461A-96E8-EBB48BAAA31F}"/>
    <cellStyle name="Normal 30 3 4 4" xfId="19999" xr:uid="{FB4BDBFD-068B-4033-9FDD-4F6DDE534AFF}"/>
    <cellStyle name="Normal 30 3 4 4 2" xfId="40367" xr:uid="{120AF794-1ECD-407D-9BCF-92F292824981}"/>
    <cellStyle name="Normal 30 3 4 5" xfId="26788" xr:uid="{F6B16F0C-A1B5-47F6-998E-159850DEBEE1}"/>
    <cellStyle name="Normal 30 3 4 6" xfId="47156" xr:uid="{C68B3A37-5592-4F27-820E-AA95FD469303}"/>
    <cellStyle name="Normal 30 3 5" xfId="3074" xr:uid="{F96496CE-9207-4ABC-97EF-5A60F4D8D7AD}"/>
    <cellStyle name="Normal 30 3 5 2" xfId="5994" xr:uid="{58447813-DF57-4E7C-B234-AE02D0DF3953}"/>
    <cellStyle name="Normal 30 3 5 2 2" xfId="14636" xr:uid="{4B6DCFB3-0479-48AD-BEBA-65863E6CE66D}"/>
    <cellStyle name="Normal 30 3 5 2 2 2" xfId="35004" xr:uid="{F656A32C-9A42-4F38-8DC1-2D41C6AD61A2}"/>
    <cellStyle name="Normal 30 3 5 2 3" xfId="21423" xr:uid="{B1C313EF-806D-4961-843F-2F9CA8136722}"/>
    <cellStyle name="Normal 30 3 5 2 3 2" xfId="41791" xr:uid="{B8EF846A-04B0-4E8B-AE60-56BDA49AABEA}"/>
    <cellStyle name="Normal 30 3 5 2 4" xfId="28212" xr:uid="{800959D8-6B79-4F8E-933E-1A551D164007}"/>
    <cellStyle name="Normal 30 3 5 2 5" xfId="48580" xr:uid="{E22BE100-EADD-4291-A91A-7727C2DCE599}"/>
    <cellStyle name="Normal 30 3 5 3" xfId="11788" xr:uid="{08B98046-673B-4DEF-BEB5-1E48F88540FD}"/>
    <cellStyle name="Normal 30 3 5 3 2" xfId="32156" xr:uid="{FB7D797F-98BB-44AD-95DE-7128345F6E85}"/>
    <cellStyle name="Normal 30 3 5 4" xfId="18575" xr:uid="{CD478449-A9B6-4ED6-83D6-76110DE6D187}"/>
    <cellStyle name="Normal 30 3 5 4 2" xfId="38943" xr:uid="{809ECF45-4D2F-4072-A127-F3E56D422776}"/>
    <cellStyle name="Normal 30 3 5 5" xfId="25364" xr:uid="{004BDD24-DD4D-4888-93C9-208947A9ABD9}"/>
    <cellStyle name="Normal 30 3 5 6" xfId="45732" xr:uid="{DC295A25-177C-4F92-8947-93C7184747B7}"/>
    <cellStyle name="Normal 30 3 6" xfId="5282" xr:uid="{75D06335-DAF1-4DCB-8782-78A0BA0167D9}"/>
    <cellStyle name="Normal 30 3 6 2" xfId="13924" xr:uid="{FDBD6008-436F-44DD-BE50-0AFE532F5060}"/>
    <cellStyle name="Normal 30 3 6 2 2" xfId="34292" xr:uid="{9EFFABF7-E394-47F5-BE05-D8E7AB563E93}"/>
    <cellStyle name="Normal 30 3 6 3" xfId="20711" xr:uid="{DB5481B7-E249-4D37-8908-46B7F5757377}"/>
    <cellStyle name="Normal 30 3 6 3 2" xfId="41079" xr:uid="{8A209ADB-EC0B-43DB-B22E-1BB73DA4336B}"/>
    <cellStyle name="Normal 30 3 6 4" xfId="27500" xr:uid="{15632B76-3B01-44F9-8BB1-EE7BA4CF621C}"/>
    <cellStyle name="Normal 30 3 6 5" xfId="47868" xr:uid="{65773A27-D558-41FB-B55C-2E3DB64C2640}"/>
    <cellStyle name="Normal 30 3 7" xfId="2225" xr:uid="{AE738A9D-0E73-4957-A5F9-684771FDBF18}"/>
    <cellStyle name="Normal 30 3 7 2" xfId="11076" xr:uid="{933B0D36-3D3D-4A21-AF56-04231ADEFF33}"/>
    <cellStyle name="Normal 30 3 7 2 2" xfId="31444" xr:uid="{B263E7DF-DA8F-44AE-8B13-0DC5A897AB72}"/>
    <cellStyle name="Normal 30 3 7 3" xfId="17863" xr:uid="{9969D195-F09A-4EAE-967E-24046334ADFC}"/>
    <cellStyle name="Normal 30 3 7 3 2" xfId="38231" xr:uid="{C99573EC-54AC-4099-87AD-DEDEC3014089}"/>
    <cellStyle name="Normal 30 3 7 4" xfId="24652" xr:uid="{5E98338C-B374-4D5C-824D-48B3C65E6645}"/>
    <cellStyle name="Normal 30 3 7 5" xfId="45020" xr:uid="{9A5749AB-B4FC-4073-A57C-BD9591AEEE76}"/>
    <cellStyle name="Normal 30 3 8" xfId="9987" xr:uid="{C656800C-7AAA-4DC7-B188-47722F21741A}"/>
    <cellStyle name="Normal 30 3 8 2" xfId="30355" xr:uid="{38690B71-BB49-4351-B219-5FF422BBF0E1}"/>
    <cellStyle name="Normal 30 3 9" xfId="16775" xr:uid="{AA03000C-FF37-4C2C-81E4-D030C198C990}"/>
    <cellStyle name="Normal 30 3 9 2" xfId="37143" xr:uid="{14975A61-3DE0-484D-9F05-A2B9612F37AB}"/>
    <cellStyle name="Normal 30 3_Exec Drivers" xfId="9427" xr:uid="{C34D436D-9126-448B-8539-DCD6CFE8AB13}"/>
    <cellStyle name="Normal 30 4" xfId="1563" xr:uid="{498E2095-4F51-44D9-AAC2-C8A0FBD4753B}"/>
    <cellStyle name="Normal 30 4 10" xfId="44423" xr:uid="{F7E33110-5D88-472C-9B2C-FBBA58EFB9BE}"/>
    <cellStyle name="Normal 30 4 2" xfId="3939" xr:uid="{1AE4209D-7E89-41B4-9A1F-E40E55A04513}"/>
    <cellStyle name="Normal 30 4 2 2" xfId="6811" xr:uid="{BF899FC7-69E5-49D5-9A7E-8AB74111800F}"/>
    <cellStyle name="Normal 30 4 2 2 2" xfId="15453" xr:uid="{986F66F5-8050-4AC1-9D2D-CC26B6DBC3B1}"/>
    <cellStyle name="Normal 30 4 2 2 2 2" xfId="35821" xr:uid="{850EA96F-5A23-4BB5-AA11-A0B84493ADF9}"/>
    <cellStyle name="Normal 30 4 2 2 3" xfId="22240" xr:uid="{C9DE3BFE-0861-43DD-B1B1-89E381578BA1}"/>
    <cellStyle name="Normal 30 4 2 2 3 2" xfId="42608" xr:uid="{7232C9DE-4C80-4A68-8DD7-6301DE03C49D}"/>
    <cellStyle name="Normal 30 4 2 2 4" xfId="29029" xr:uid="{D3F7EA1F-64F7-41C9-8E50-0B3BB9E24C21}"/>
    <cellStyle name="Normal 30 4 2 2 5" xfId="49397" xr:uid="{62629A64-25AE-4CAE-8795-33DFA0B35415}"/>
    <cellStyle name="Normal 30 4 2 3" xfId="12605" xr:uid="{89D3F711-8F13-49D6-8649-72E8865876A8}"/>
    <cellStyle name="Normal 30 4 2 3 2" xfId="32973" xr:uid="{1123B4E3-6439-4897-8939-B421E8A20903}"/>
    <cellStyle name="Normal 30 4 2 4" xfId="19392" xr:uid="{813B60A2-7DC8-44F6-B441-0440C4331874}"/>
    <cellStyle name="Normal 30 4 2 4 2" xfId="39760" xr:uid="{3CCB24FB-DDDE-495A-AA24-44F5A2A1FC22}"/>
    <cellStyle name="Normal 30 4 2 5" xfId="26181" xr:uid="{2CE7E341-404E-4823-AEF0-6BE193BAC389}"/>
    <cellStyle name="Normal 30 4 2 6" xfId="46549" xr:uid="{46A15BB9-37CF-4D42-87C1-D97031591E09}"/>
    <cellStyle name="Normal 30 4 2_Exec Drivers" xfId="2028" xr:uid="{199D3ED0-D242-4D3A-9784-42E8216068B2}"/>
    <cellStyle name="Normal 30 4 3" xfId="4675" xr:uid="{12521F3A-77D0-4EF7-90FC-A32C0253BC8D}"/>
    <cellStyle name="Normal 30 4 3 2" xfId="7523" xr:uid="{465702B2-9516-4A70-A599-E4FCA3762081}"/>
    <cellStyle name="Normal 30 4 3 2 2" xfId="16165" xr:uid="{DD230E09-559F-4577-A859-47E01F9891F8}"/>
    <cellStyle name="Normal 30 4 3 2 2 2" xfId="36533" xr:uid="{D2B62C45-E54E-4AB8-BF3E-679CB89D6181}"/>
    <cellStyle name="Normal 30 4 3 2 3" xfId="22952" xr:uid="{A84EE229-E2C1-448D-A178-45F4670FD4C0}"/>
    <cellStyle name="Normal 30 4 3 2 3 2" xfId="43320" xr:uid="{C0D2DE66-B23C-4F5F-AAAE-90B004EDFBA2}"/>
    <cellStyle name="Normal 30 4 3 2 4" xfId="29741" xr:uid="{7CC7B69F-B93A-414C-A2CF-885234B85F75}"/>
    <cellStyle name="Normal 30 4 3 2 5" xfId="50109" xr:uid="{9A28E307-4A96-4B08-BC08-613E505AA5FC}"/>
    <cellStyle name="Normal 30 4 3 3" xfId="13317" xr:uid="{CA4825D4-AD43-42A8-A767-76E6B0C88AC6}"/>
    <cellStyle name="Normal 30 4 3 3 2" xfId="33685" xr:uid="{DDB8BA77-CBDF-47A5-A329-D40F958715C7}"/>
    <cellStyle name="Normal 30 4 3 4" xfId="20104" xr:uid="{FACED895-1943-4195-80A8-5AD42E4CF8C1}"/>
    <cellStyle name="Normal 30 4 3 4 2" xfId="40472" xr:uid="{F50DFCE2-A553-4D70-89E5-D17872605949}"/>
    <cellStyle name="Normal 30 4 3 5" xfId="26893" xr:uid="{0DD9B25C-FC45-4FA3-9ED7-983E3F2E92E4}"/>
    <cellStyle name="Normal 30 4 3 6" xfId="47261" xr:uid="{79AAA114-3B8D-48C2-9AFE-1316C6F3FEC7}"/>
    <cellStyle name="Normal 30 4 4" xfId="3191" xr:uid="{1087DD6F-1A95-4CCF-9AAA-B1C7CDCE3022}"/>
    <cellStyle name="Normal 30 4 4 2" xfId="6099" xr:uid="{EA666771-E986-4079-B9E4-AA3141929AA4}"/>
    <cellStyle name="Normal 30 4 4 2 2" xfId="14741" xr:uid="{4ED475CA-46FE-46AB-AE9F-C138FCBE2DAE}"/>
    <cellStyle name="Normal 30 4 4 2 2 2" xfId="35109" xr:uid="{EE0CC6B1-03E3-413F-9C7C-DC8C541C8796}"/>
    <cellStyle name="Normal 30 4 4 2 3" xfId="21528" xr:uid="{9F1716B6-06AE-4AFC-8B85-D9B592CB3924}"/>
    <cellStyle name="Normal 30 4 4 2 3 2" xfId="41896" xr:uid="{92A820E0-8B8A-42AF-B3B8-FA4F810016B8}"/>
    <cellStyle name="Normal 30 4 4 2 4" xfId="28317" xr:uid="{31E861CF-9D95-420C-B34D-6EB4CF337069}"/>
    <cellStyle name="Normal 30 4 4 2 5" xfId="48685" xr:uid="{92DCB068-3C4C-4FE8-A354-280DDBEF7D8C}"/>
    <cellStyle name="Normal 30 4 4 3" xfId="11893" xr:uid="{2CA07FA9-B7DC-49CD-A619-9C2C49CE1D7C}"/>
    <cellStyle name="Normal 30 4 4 3 2" xfId="32261" xr:uid="{A622B9CE-F976-41B3-9BD3-772BC09E1325}"/>
    <cellStyle name="Normal 30 4 4 4" xfId="18680" xr:uid="{7F3C0627-0D13-4C0A-A6C5-DF95C089E8B5}"/>
    <cellStyle name="Normal 30 4 4 4 2" xfId="39048" xr:uid="{B67A448E-068B-421A-AD3B-C06AAECEE0B7}"/>
    <cellStyle name="Normal 30 4 4 5" xfId="25469" xr:uid="{25F5AE6B-AFB3-4B37-ADF7-F4A74A22BFB9}"/>
    <cellStyle name="Normal 30 4 4 6" xfId="45837" xr:uid="{8A86C2F3-CBC6-4517-AD93-7D6504EAD4EB}"/>
    <cellStyle name="Normal 30 4 5" xfId="5387" xr:uid="{1D2EAD0F-674B-4B15-B4DC-DC743AF027E8}"/>
    <cellStyle name="Normal 30 4 5 2" xfId="14029" xr:uid="{78E07BDB-67FD-47EA-ABC3-3C403C04E7FA}"/>
    <cellStyle name="Normal 30 4 5 2 2" xfId="34397" xr:uid="{911690B0-34EA-4BA6-BF38-00682811BC50}"/>
    <cellStyle name="Normal 30 4 5 3" xfId="20816" xr:uid="{16DC03E3-F0D0-4F75-A6FC-4CE8D8F8CE93}"/>
    <cellStyle name="Normal 30 4 5 3 2" xfId="41184" xr:uid="{349AA133-35AF-4B79-9B68-169A18CE49C4}"/>
    <cellStyle name="Normal 30 4 5 4" xfId="27605" xr:uid="{799768C4-DFD5-4862-9731-E7E93836E398}"/>
    <cellStyle name="Normal 30 4 5 5" xfId="47973" xr:uid="{F7B82196-37F3-4900-8BDE-73F40BBB2FC3}"/>
    <cellStyle name="Normal 30 4 6" xfId="2442" xr:uid="{F030F29A-0B53-480B-8FE0-2264D96146F3}"/>
    <cellStyle name="Normal 30 4 6 2" xfId="11181" xr:uid="{9CFC8E54-6D62-49BD-B0DD-883D97F43255}"/>
    <cellStyle name="Normal 30 4 6 2 2" xfId="31549" xr:uid="{FD59C88E-D1E4-4427-B926-D2475A26B622}"/>
    <cellStyle name="Normal 30 4 6 3" xfId="17968" xr:uid="{1E7313E8-EF79-4F86-9EC0-3F111A7E396B}"/>
    <cellStyle name="Normal 30 4 6 3 2" xfId="38336" xr:uid="{735475F8-1359-4F44-B87A-FA3EEF43744A}"/>
    <cellStyle name="Normal 30 4 6 4" xfId="24757" xr:uid="{C1838460-5C30-4C49-BFE2-0DA83D98813B}"/>
    <cellStyle name="Normal 30 4 6 5" xfId="45125" xr:uid="{1F47BB2A-5C57-4BD0-938F-9854DF7935E1}"/>
    <cellStyle name="Normal 30 4 7" xfId="10479" xr:uid="{9CFE580D-A4C1-43BD-ADE4-285069C60FD4}"/>
    <cellStyle name="Normal 30 4 7 2" xfId="30847" xr:uid="{93F1F8A5-EB5D-41D7-A70F-0D3A78DAC19D}"/>
    <cellStyle name="Normal 30 4 8" xfId="17266" xr:uid="{9921F6F9-550B-42CD-B059-73DA8689B21D}"/>
    <cellStyle name="Normal 30 4 8 2" xfId="37634" xr:uid="{E76E206D-E924-495C-9AD7-4F7C2281F1A5}"/>
    <cellStyle name="Normal 30 4 9" xfId="24055" xr:uid="{A1128675-6C80-42C3-B52F-AFF8B0ED3A91}"/>
    <cellStyle name="Normal 30 4_Exec Drivers" xfId="8899" xr:uid="{DB6EBB96-D198-4D24-8575-EB4B73B129CE}"/>
    <cellStyle name="Normal 30 5" xfId="3820" xr:uid="{BE988521-4427-4444-A085-7129CE8E88FC}"/>
    <cellStyle name="Normal 30 5 2" xfId="6704" xr:uid="{88012FFD-1609-452C-AF82-631A325EC063}"/>
    <cellStyle name="Normal 30 5 2 2" xfId="15346" xr:uid="{18D5CD51-5AFF-4369-BAF3-79DB1DFD7B1D}"/>
    <cellStyle name="Normal 30 5 2 2 2" xfId="35714" xr:uid="{A7EAD6BC-72D8-4617-833A-62A58F1AF694}"/>
    <cellStyle name="Normal 30 5 2 3" xfId="22133" xr:uid="{579C436A-CE45-425F-A896-C8A98B948EB5}"/>
    <cellStyle name="Normal 30 5 2 3 2" xfId="42501" xr:uid="{044BFC13-5D47-4B11-9C8F-E67A3E50B537}"/>
    <cellStyle name="Normal 30 5 2 4" xfId="28922" xr:uid="{BEC07781-1F47-4AFC-AE4E-8EDAD380528D}"/>
    <cellStyle name="Normal 30 5 2 5" xfId="49290" xr:uid="{08EB04F6-718A-4A9D-9756-ABC08845E52A}"/>
    <cellStyle name="Normal 30 5 3" xfId="12498" xr:uid="{F41F3E19-A430-4944-947E-2753CAC4A04D}"/>
    <cellStyle name="Normal 30 5 3 2" xfId="32866" xr:uid="{37FCFBF5-CC00-41D6-8B9D-529C2F701CD3}"/>
    <cellStyle name="Normal 30 5 4" xfId="19285" xr:uid="{F39C97A3-0E6C-49B4-A9F3-E0A2BB9FE788}"/>
    <cellStyle name="Normal 30 5 4 2" xfId="39653" xr:uid="{1C76D653-1DDE-4F8E-8593-5B8A3F92E713}"/>
    <cellStyle name="Normal 30 5 5" xfId="26074" xr:uid="{CE48CC43-C360-4341-9994-B78EF23F5F5E}"/>
    <cellStyle name="Normal 30 5 6" xfId="46442" xr:uid="{EC9F5354-3ECE-47C9-AAF6-0F939C9E1068}"/>
    <cellStyle name="Normal 30 5_Exec Drivers" xfId="8812" xr:uid="{2BDE3356-172E-4C0E-ACD3-896E3FFC47A6}"/>
    <cellStyle name="Normal 30 6" xfId="4568" xr:uid="{3BC629E9-EC62-4F31-953D-B125C0EDAFB9}"/>
    <cellStyle name="Normal 30 6 2" xfId="7416" xr:uid="{554AB3B4-1012-43BC-BC23-8534F6E71F52}"/>
    <cellStyle name="Normal 30 6 2 2" xfId="16058" xr:uid="{254CCFB9-2BED-48A8-A544-8F7A363CC33D}"/>
    <cellStyle name="Normal 30 6 2 2 2" xfId="36426" xr:uid="{274A5AEC-E50C-4C6C-8B9F-A73AE5508A41}"/>
    <cellStyle name="Normal 30 6 2 3" xfId="22845" xr:uid="{B2A85503-09A5-4470-99B8-03E2B6201A0A}"/>
    <cellStyle name="Normal 30 6 2 3 2" xfId="43213" xr:uid="{CFF57104-B629-44DB-A6A0-8A06CC144B62}"/>
    <cellStyle name="Normal 30 6 2 4" xfId="29634" xr:uid="{4519115C-5283-43F3-B304-59DF99AB6CB6}"/>
    <cellStyle name="Normal 30 6 2 5" xfId="50002" xr:uid="{758A81AB-19FC-40F2-BBB3-AC75071BF287}"/>
    <cellStyle name="Normal 30 6 3" xfId="13210" xr:uid="{8246FDAD-B5CA-4DA8-B1FC-00A6A9F7F8CC}"/>
    <cellStyle name="Normal 30 6 3 2" xfId="33578" xr:uid="{493A255D-0347-4142-8A04-7BE543575991}"/>
    <cellStyle name="Normal 30 6 4" xfId="19997" xr:uid="{1C5E2A73-CDC3-4FF8-8048-DD835D4B794E}"/>
    <cellStyle name="Normal 30 6 4 2" xfId="40365" xr:uid="{EB5887EB-79E0-421F-A3DA-54DC5844C6E6}"/>
    <cellStyle name="Normal 30 6 5" xfId="26786" xr:uid="{F59A380D-D317-45EC-99B5-1493FF3943DA}"/>
    <cellStyle name="Normal 30 6 6" xfId="47154" xr:uid="{E03F3EF1-E6FE-4A94-AF2D-7AF8E7B39771}"/>
    <cellStyle name="Normal 30 7" xfId="3072" xr:uid="{42891AF6-3777-4835-9E46-88CA32766289}"/>
    <cellStyle name="Normal 30 7 2" xfId="5992" xr:uid="{AF337A46-8D9F-4A82-9868-48CB77CB0424}"/>
    <cellStyle name="Normal 30 7 2 2" xfId="14634" xr:uid="{B7889807-4353-440D-914A-14A3F307DF60}"/>
    <cellStyle name="Normal 30 7 2 2 2" xfId="35002" xr:uid="{C0B915AA-22B2-4C1E-A891-CB5DD56A0FD7}"/>
    <cellStyle name="Normal 30 7 2 3" xfId="21421" xr:uid="{412FAB27-A9F0-4BFD-B1D4-391E0AE9E593}"/>
    <cellStyle name="Normal 30 7 2 3 2" xfId="41789" xr:uid="{37FF3723-F7FD-44E4-B045-9EDD6E04FCA3}"/>
    <cellStyle name="Normal 30 7 2 4" xfId="28210" xr:uid="{873BDF6B-5EEA-4BEA-88DA-DD80DA97FD42}"/>
    <cellStyle name="Normal 30 7 2 5" xfId="48578" xr:uid="{9548B5C3-70DB-4E95-BACB-8E2AE70D73A0}"/>
    <cellStyle name="Normal 30 7 3" xfId="11786" xr:uid="{49D52F72-7307-4940-91E0-E668E3CAB3F2}"/>
    <cellStyle name="Normal 30 7 3 2" xfId="32154" xr:uid="{526943D8-2337-4414-951A-F4BA9776DB91}"/>
    <cellStyle name="Normal 30 7 4" xfId="18573" xr:uid="{26D0CAF2-6B3E-47EA-8E10-8D1DA7529B29}"/>
    <cellStyle name="Normal 30 7 4 2" xfId="38941" xr:uid="{86AF463F-2782-467E-8C4A-0590343875F3}"/>
    <cellStyle name="Normal 30 7 5" xfId="25362" xr:uid="{3C6BD33B-F5B8-4334-B52D-E44FD8ED57BE}"/>
    <cellStyle name="Normal 30 7 6" xfId="45730" xr:uid="{88F39CBB-70BF-4909-9E27-A948980B8A36}"/>
    <cellStyle name="Normal 30 8" xfId="5280" xr:uid="{EEACD3D9-0863-481A-806D-DB61B4E4D93C}"/>
    <cellStyle name="Normal 30 8 2" xfId="13922" xr:uid="{146AEA79-88E7-40A4-A9EC-263D5A89438D}"/>
    <cellStyle name="Normal 30 8 2 2" xfId="34290" xr:uid="{C602333A-B0D4-4696-B406-76E72409F66C}"/>
    <cellStyle name="Normal 30 8 3" xfId="20709" xr:uid="{03A9C4F6-E293-4C89-9DB4-A58CF3CFFE3F}"/>
    <cellStyle name="Normal 30 8 3 2" xfId="41077" xr:uid="{C49A659C-E9C0-483F-8FFF-2ECF5E92B116}"/>
    <cellStyle name="Normal 30 8 4" xfId="27498" xr:uid="{D934BBF2-D5FB-4DBA-93E4-D60238C7913A}"/>
    <cellStyle name="Normal 30 8 5" xfId="47866" xr:uid="{3973EE0A-6B26-4B86-86EF-7C12FC231AE2}"/>
    <cellStyle name="Normal 30 9" xfId="2223" xr:uid="{6E808FB4-3C80-4C9B-8C27-57C999796189}"/>
    <cellStyle name="Normal 30 9 2" xfId="11074" xr:uid="{174502B0-0C9A-487C-ACBE-CF51A673445E}"/>
    <cellStyle name="Normal 30 9 2 2" xfId="31442" xr:uid="{BE57D058-51E4-46EE-9FEB-2E746C31987D}"/>
    <cellStyle name="Normal 30 9 3" xfId="17861" xr:uid="{E4AC073E-02E3-4388-BFDB-127FF79A90F0}"/>
    <cellStyle name="Normal 30 9 3 2" xfId="38229" xr:uid="{64BCB759-9B7D-42CC-8B0D-AF7471310256}"/>
    <cellStyle name="Normal 30 9 4" xfId="24650" xr:uid="{80567FE7-070E-4D53-9FDC-47A829DBA836}"/>
    <cellStyle name="Normal 30 9 5" xfId="45018" xr:uid="{5821D3E3-40D9-4AA2-AB71-B97DC59B4BE7}"/>
    <cellStyle name="Normal 30_Exec Drivers" xfId="8309" xr:uid="{083BEC3F-4E52-4C90-9EB8-2220213BB2B8}"/>
    <cellStyle name="Normal 31" xfId="362" xr:uid="{0074FC06-7A1C-4DE0-AE08-C3A6C17A557C}"/>
    <cellStyle name="Normal 31 10" xfId="9902" xr:uid="{37D2FD47-F2D1-4819-8F98-8BA29824597E}"/>
    <cellStyle name="Normal 31 10 2" xfId="30270" xr:uid="{7F0FC0F7-80B2-49EA-9BB0-D1011B43AF2B}"/>
    <cellStyle name="Normal 31 11" xfId="16690" xr:uid="{0ADB078A-758B-4A4E-A209-60690B04BF39}"/>
    <cellStyle name="Normal 31 11 2" xfId="37058" xr:uid="{C40CF6E7-6818-40B4-992B-158640994638}"/>
    <cellStyle name="Normal 31 12" xfId="23479" xr:uid="{AC1A0920-A4B9-441F-A967-071773D70FB4}"/>
    <cellStyle name="Normal 31 13" xfId="43847" xr:uid="{0353B670-8179-4A23-8605-5499A784E1C5}"/>
    <cellStyle name="Normal 31 2" xfId="535" xr:uid="{70DADF40-7C41-42C3-8803-C520B53A601A}"/>
    <cellStyle name="Normal 31 2 10" xfId="23582" xr:uid="{FD7EF6D2-1923-4F82-8AC9-34E8170B81BE}"/>
    <cellStyle name="Normal 31 2 11" xfId="43950" xr:uid="{426737E4-F76C-41BA-BBD1-7E042A93AD7A}"/>
    <cellStyle name="Normal 31 2 2" xfId="1672" xr:uid="{BD69963B-8D8D-43B0-9596-367FC1033A36}"/>
    <cellStyle name="Normal 31 2 2 10" xfId="44532" xr:uid="{FEA9C9F0-9C58-4531-8513-D3BED8E12D30}"/>
    <cellStyle name="Normal 31 2 2 2" xfId="4207" xr:uid="{1C2A4265-06CA-445E-9FFB-A8CA8322BBE0}"/>
    <cellStyle name="Normal 31 2 2 2 2" xfId="7055" xr:uid="{9411A2C2-BFA9-4AD7-AB02-BAE9AB038CA6}"/>
    <cellStyle name="Normal 31 2 2 2 2 2" xfId="15697" xr:uid="{271CFA52-DF00-4D39-951A-EDAF3CAB14AC}"/>
    <cellStyle name="Normal 31 2 2 2 2 2 2" xfId="36065" xr:uid="{12D88E7B-6A21-414D-89FC-15844D503FF6}"/>
    <cellStyle name="Normal 31 2 2 2 2 3" xfId="22484" xr:uid="{D83AF5A0-D68A-4D22-837D-F298E1F287F5}"/>
    <cellStyle name="Normal 31 2 2 2 2 3 2" xfId="42852" xr:uid="{7923B5A6-191A-4245-9C0D-86092E734168}"/>
    <cellStyle name="Normal 31 2 2 2 2 4" xfId="29273" xr:uid="{09803699-D001-46B6-A0B9-1DF75DAED0A1}"/>
    <cellStyle name="Normal 31 2 2 2 2 5" xfId="49641" xr:uid="{BB934D66-9050-4C6B-B87F-16E4204723F0}"/>
    <cellStyle name="Normal 31 2 2 2 3" xfId="12849" xr:uid="{C944DB3F-B024-4E5E-B2E0-E64EBC71E2DD}"/>
    <cellStyle name="Normal 31 2 2 2 3 2" xfId="33217" xr:uid="{3B2FBF2A-8D42-4F14-B59F-C0BD4CF48176}"/>
    <cellStyle name="Normal 31 2 2 2 4" xfId="19636" xr:uid="{56920409-0A7F-4355-BB6D-24F7510480D6}"/>
    <cellStyle name="Normal 31 2 2 2 4 2" xfId="40004" xr:uid="{510EA5DF-CC1C-45C4-8472-2EAD63317FEF}"/>
    <cellStyle name="Normal 31 2 2 2 5" xfId="26425" xr:uid="{AF041ACC-4E71-4EF2-B10B-85CDE59EEBAA}"/>
    <cellStyle name="Normal 31 2 2 2 6" xfId="46793" xr:uid="{B053C38A-A1C3-4B8C-A201-72FFE8EBE641}"/>
    <cellStyle name="Normal 31 2 2 2_Exec Drivers" xfId="8796" xr:uid="{D6C5EC9B-7A72-4573-B19F-4D2C6B562708}"/>
    <cellStyle name="Normal 31 2 2 3" xfId="4919" xr:uid="{73341EFC-A267-469F-8844-2CE9F2A4B2D9}"/>
    <cellStyle name="Normal 31 2 2 3 2" xfId="7767" xr:uid="{1FA90B1E-A8BB-4CDA-9DE6-702A5610C668}"/>
    <cellStyle name="Normal 31 2 2 3 2 2" xfId="16409" xr:uid="{165CA501-5617-4C6F-8BE9-3DCE9850A325}"/>
    <cellStyle name="Normal 31 2 2 3 2 2 2" xfId="36777" xr:uid="{BCB3E637-442C-4633-807C-545611AF3DDD}"/>
    <cellStyle name="Normal 31 2 2 3 2 3" xfId="23196" xr:uid="{EB4472C8-4F9D-4AFC-8943-63C1E180175D}"/>
    <cellStyle name="Normal 31 2 2 3 2 3 2" xfId="43564" xr:uid="{5ED2CF62-9985-4552-8D4E-F9D4F18B4DFF}"/>
    <cellStyle name="Normal 31 2 2 3 2 4" xfId="29985" xr:uid="{C6DAF6AE-9347-438B-AC7C-2295B19BDE78}"/>
    <cellStyle name="Normal 31 2 2 3 2 5" xfId="50353" xr:uid="{904007EF-6CC4-4922-9D94-9292B58AAECD}"/>
    <cellStyle name="Normal 31 2 2 3 3" xfId="13561" xr:uid="{19DBDFD8-0C5B-46C3-B723-E2C16067BA1C}"/>
    <cellStyle name="Normal 31 2 2 3 3 2" xfId="33929" xr:uid="{3851815F-657C-412D-AD5B-E641C9D36182}"/>
    <cellStyle name="Normal 31 2 2 3 4" xfId="20348" xr:uid="{514C3BEA-E5DB-4964-89F2-677EA78292B1}"/>
    <cellStyle name="Normal 31 2 2 3 4 2" xfId="40716" xr:uid="{17E20D40-0C29-44E0-B5E7-ED3EB084D5E5}"/>
    <cellStyle name="Normal 31 2 2 3 5" xfId="27137" xr:uid="{331CEB0F-F69B-495C-951E-4A325E548EF2}"/>
    <cellStyle name="Normal 31 2 2 3 6" xfId="47505" xr:uid="{4B992A4F-1559-4395-B55C-38D20C4127A0}"/>
    <cellStyle name="Normal 31 2 2 4" xfId="3459" xr:uid="{5C28AC68-A2EE-4B1C-A8FE-15E1078828E6}"/>
    <cellStyle name="Normal 31 2 2 4 2" xfId="6343" xr:uid="{B632C5D8-A9A1-4A3D-9E2F-621BC8E3D25A}"/>
    <cellStyle name="Normal 31 2 2 4 2 2" xfId="14985" xr:uid="{511E282D-D485-4239-B9F4-71AA1EA74DCB}"/>
    <cellStyle name="Normal 31 2 2 4 2 2 2" xfId="35353" xr:uid="{79E70229-F3AD-4BDD-9F34-410DA3FB8D09}"/>
    <cellStyle name="Normal 31 2 2 4 2 3" xfId="21772" xr:uid="{173BC428-F044-43F3-B955-ED278492D496}"/>
    <cellStyle name="Normal 31 2 2 4 2 3 2" xfId="42140" xr:uid="{C0485893-E533-45D0-A11C-97FD44F5FD26}"/>
    <cellStyle name="Normal 31 2 2 4 2 4" xfId="28561" xr:uid="{02632742-2E9A-4556-A0F4-F6BE7783A32E}"/>
    <cellStyle name="Normal 31 2 2 4 2 5" xfId="48929" xr:uid="{20A8BE86-2073-45E9-A0CF-AD58C1A64331}"/>
    <cellStyle name="Normal 31 2 2 4 3" xfId="12137" xr:uid="{950F038B-1261-47A0-8B1B-ECD630BC0B24}"/>
    <cellStyle name="Normal 31 2 2 4 3 2" xfId="32505" xr:uid="{40417BDF-A3E3-4F9B-AC4D-A9188FE2E8AB}"/>
    <cellStyle name="Normal 31 2 2 4 4" xfId="18924" xr:uid="{6353FB50-6FB8-4C62-85CE-FEC0F38728E2}"/>
    <cellStyle name="Normal 31 2 2 4 4 2" xfId="39292" xr:uid="{410FBA05-5040-494C-A1CD-A291CD420738}"/>
    <cellStyle name="Normal 31 2 2 4 5" xfId="25713" xr:uid="{6A5B4005-9C8B-4DDB-9C11-9DD3DF610992}"/>
    <cellStyle name="Normal 31 2 2 4 6" xfId="46081" xr:uid="{6594362C-9793-427D-A8DC-C7C3FB79A473}"/>
    <cellStyle name="Normal 31 2 2 5" xfId="5631" xr:uid="{70913FB7-27EB-4B49-BCE4-A3AFFC90CEF0}"/>
    <cellStyle name="Normal 31 2 2 5 2" xfId="14273" xr:uid="{97F3E8C6-060B-4D22-8F7F-3598B3274336}"/>
    <cellStyle name="Normal 31 2 2 5 2 2" xfId="34641" xr:uid="{C39FD736-B672-47CF-873E-72E542F05F27}"/>
    <cellStyle name="Normal 31 2 2 5 3" xfId="21060" xr:uid="{C79A880E-961A-4EB9-A1FF-DA6FB97BD7B4}"/>
    <cellStyle name="Normal 31 2 2 5 3 2" xfId="41428" xr:uid="{F6C7ABCD-5C6D-4A73-B115-6F48B85B34BE}"/>
    <cellStyle name="Normal 31 2 2 5 4" xfId="27849" xr:uid="{0E9A018D-0CD6-4032-8BE4-702C5078E16E}"/>
    <cellStyle name="Normal 31 2 2 5 5" xfId="48217" xr:uid="{EC16D78E-7C5B-4449-B708-860183E2B7CD}"/>
    <cellStyle name="Normal 31 2 2 6" xfId="2710" xr:uid="{F03A0DEC-56B9-494E-BC3D-54E602680F86}"/>
    <cellStyle name="Normal 31 2 2 6 2" xfId="11425" xr:uid="{81AAD2BF-B524-40B5-8503-DFF18D0A3601}"/>
    <cellStyle name="Normal 31 2 2 6 2 2" xfId="31793" xr:uid="{7F94AC03-57C3-4BB0-A93B-3307E0BF96B4}"/>
    <cellStyle name="Normal 31 2 2 6 3" xfId="18212" xr:uid="{268AEBF8-A7FF-4745-BB2B-2E69D23723FB}"/>
    <cellStyle name="Normal 31 2 2 6 3 2" xfId="38580" xr:uid="{E1DEBD04-026F-404E-AA65-DCB30184F75D}"/>
    <cellStyle name="Normal 31 2 2 6 4" xfId="25001" xr:uid="{DF9823C3-697D-4DDF-A714-F0117399C74F}"/>
    <cellStyle name="Normal 31 2 2 6 5" xfId="45369" xr:uid="{042022BC-7B3C-4FB5-BCA8-EC4D003093F8}"/>
    <cellStyle name="Normal 31 2 2 7" xfId="10588" xr:uid="{E1B52704-D434-45DD-8B33-66FEEB813A28}"/>
    <cellStyle name="Normal 31 2 2 7 2" xfId="30956" xr:uid="{6AF418D3-382C-4476-B753-89BF5D5F5B44}"/>
    <cellStyle name="Normal 31 2 2 8" xfId="17375" xr:uid="{7EB131AA-9D38-48A9-AEA1-CB2EE0A75A37}"/>
    <cellStyle name="Normal 31 2 2 8 2" xfId="37743" xr:uid="{7F07C077-64F5-4D86-8FC2-1DA781516FAC}"/>
    <cellStyle name="Normal 31 2 2 9" xfId="24164" xr:uid="{5115B5CE-BF8E-40C7-8842-737433C7B814}"/>
    <cellStyle name="Normal 31 2 2_Exec Drivers" xfId="8107" xr:uid="{1C758880-8C8D-49A1-9114-5A8D8A3A5715}"/>
    <cellStyle name="Normal 31 2 3" xfId="3824" xr:uid="{45ECE39F-D94F-4E54-9CFE-D2EB58919C0F}"/>
    <cellStyle name="Normal 31 2 3 2" xfId="6708" xr:uid="{E201B717-1CDB-4CDC-851B-CE662B72EE6B}"/>
    <cellStyle name="Normal 31 2 3 2 2" xfId="15350" xr:uid="{3FA9F41E-947D-4A23-B1C1-4210E5C7148D}"/>
    <cellStyle name="Normal 31 2 3 2 2 2" xfId="35718" xr:uid="{D422ACFB-22F7-4FA4-8AC8-2AD4A2074444}"/>
    <cellStyle name="Normal 31 2 3 2 3" xfId="22137" xr:uid="{CA91F072-2A72-40B8-A652-9919431B4180}"/>
    <cellStyle name="Normal 31 2 3 2 3 2" xfId="42505" xr:uid="{9E1E1FB0-1AD3-4861-A718-5585EDD4DA6A}"/>
    <cellStyle name="Normal 31 2 3 2 4" xfId="28926" xr:uid="{987C357F-8863-4F92-9D8E-A3B1B8D1981E}"/>
    <cellStyle name="Normal 31 2 3 2 5" xfId="49294" xr:uid="{E3795788-B425-45E4-A25A-624FDE27B435}"/>
    <cellStyle name="Normal 31 2 3 3" xfId="12502" xr:uid="{D0E9EBCA-AA31-40A1-9039-EE349FEAE023}"/>
    <cellStyle name="Normal 31 2 3 3 2" xfId="32870" xr:uid="{AB597E47-495B-4F35-8BE1-4BF052243770}"/>
    <cellStyle name="Normal 31 2 3 4" xfId="19289" xr:uid="{DFDED18B-EE60-42AF-B6E6-AAF498A0A0C0}"/>
    <cellStyle name="Normal 31 2 3 4 2" xfId="39657" xr:uid="{21314BD0-FF3B-4A11-AC18-62E550EC6473}"/>
    <cellStyle name="Normal 31 2 3 5" xfId="26078" xr:uid="{7D2C776F-0C85-4B22-B197-541501BB817C}"/>
    <cellStyle name="Normal 31 2 3 6" xfId="46446" xr:uid="{A7B70D8C-49EB-461A-9665-C86E6166AD99}"/>
    <cellStyle name="Normal 31 2 3_Exec Drivers" xfId="9396" xr:uid="{978F4A65-6C91-455A-BDA2-6828B1E488D1}"/>
    <cellStyle name="Normal 31 2 4" xfId="4572" xr:uid="{F822EF13-22EC-4C8B-8330-543F61AE6BC0}"/>
    <cellStyle name="Normal 31 2 4 2" xfId="7420" xr:uid="{AC0093DA-9A17-4F1F-9E2E-68172EA7B133}"/>
    <cellStyle name="Normal 31 2 4 2 2" xfId="16062" xr:uid="{4FC75DF1-FD0C-439B-A3D3-272D4F3E26F3}"/>
    <cellStyle name="Normal 31 2 4 2 2 2" xfId="36430" xr:uid="{EDD682FE-F85F-432C-9A7B-B1049A1947B1}"/>
    <cellStyle name="Normal 31 2 4 2 3" xfId="22849" xr:uid="{159C82FA-0578-4917-B880-7982D77C0D21}"/>
    <cellStyle name="Normal 31 2 4 2 3 2" xfId="43217" xr:uid="{E97BE39C-A0A9-42B8-9271-61AB32A55C11}"/>
    <cellStyle name="Normal 31 2 4 2 4" xfId="29638" xr:uid="{467DF650-6B7B-4D83-8A16-83E046C5A0C5}"/>
    <cellStyle name="Normal 31 2 4 2 5" xfId="50006" xr:uid="{B990326B-F72D-49EC-A4DA-CF29B75A2A80}"/>
    <cellStyle name="Normal 31 2 4 3" xfId="13214" xr:uid="{4247F114-9EE4-4B4B-A186-293781D85AE1}"/>
    <cellStyle name="Normal 31 2 4 3 2" xfId="33582" xr:uid="{05F34567-920C-4C95-AB1A-BBED5B658D9A}"/>
    <cellStyle name="Normal 31 2 4 4" xfId="20001" xr:uid="{F736380A-576F-4798-878A-4206436BD7D6}"/>
    <cellStyle name="Normal 31 2 4 4 2" xfId="40369" xr:uid="{5DE590ED-93AC-40C3-BAE0-FA38F2368AA2}"/>
    <cellStyle name="Normal 31 2 4 5" xfId="26790" xr:uid="{B171A5A5-C7AF-497D-AB02-EF7944F644F1}"/>
    <cellStyle name="Normal 31 2 4 6" xfId="47158" xr:uid="{51E033DA-80ED-40C3-BD41-CD89D0708A06}"/>
    <cellStyle name="Normal 31 2 5" xfId="3076" xr:uid="{C26E6A30-4C0E-4222-9A08-D40D60D5501D}"/>
    <cellStyle name="Normal 31 2 5 2" xfId="5996" xr:uid="{FA057412-0676-497D-8F3D-FC2AF81C11DC}"/>
    <cellStyle name="Normal 31 2 5 2 2" xfId="14638" xr:uid="{326DDD46-CD9C-4C21-8677-71C1218FCC28}"/>
    <cellStyle name="Normal 31 2 5 2 2 2" xfId="35006" xr:uid="{F605B6C8-6024-4040-9BE4-765081826C6F}"/>
    <cellStyle name="Normal 31 2 5 2 3" xfId="21425" xr:uid="{037370CB-1E51-4167-8283-84692A2665D7}"/>
    <cellStyle name="Normal 31 2 5 2 3 2" xfId="41793" xr:uid="{EB012249-9DCC-450C-AFCD-B9E099BD53EA}"/>
    <cellStyle name="Normal 31 2 5 2 4" xfId="28214" xr:uid="{CF3964C9-0115-49CF-9D43-A190E57E7FAD}"/>
    <cellStyle name="Normal 31 2 5 2 5" xfId="48582" xr:uid="{A285DD28-377F-4521-B423-1EC4B6882533}"/>
    <cellStyle name="Normal 31 2 5 3" xfId="11790" xr:uid="{0D23FF9E-5618-4F51-8397-173D7CC9D78A}"/>
    <cellStyle name="Normal 31 2 5 3 2" xfId="32158" xr:uid="{1ABB0C28-DB26-4308-ADF1-908BA60FAE64}"/>
    <cellStyle name="Normal 31 2 5 4" xfId="18577" xr:uid="{718B8DC7-64D9-47F1-B450-00CB3229B9B7}"/>
    <cellStyle name="Normal 31 2 5 4 2" xfId="38945" xr:uid="{3FF0DACD-89D4-4F32-A8E6-E33607150E6F}"/>
    <cellStyle name="Normal 31 2 5 5" xfId="25366" xr:uid="{27B925A0-186F-4403-99A5-6180673AEF45}"/>
    <cellStyle name="Normal 31 2 5 6" xfId="45734" xr:uid="{860FD7B2-A619-4249-80BD-CB060D568C90}"/>
    <cellStyle name="Normal 31 2 6" xfId="5284" xr:uid="{DEAE2568-5027-4025-9B7B-2ABF9C3D9B6C}"/>
    <cellStyle name="Normal 31 2 6 2" xfId="13926" xr:uid="{C04ECE1D-1F5B-4393-971F-B690482A5578}"/>
    <cellStyle name="Normal 31 2 6 2 2" xfId="34294" xr:uid="{FC26848B-8257-4037-A98B-9CAFD4C1A774}"/>
    <cellStyle name="Normal 31 2 6 3" xfId="20713" xr:uid="{0EC57607-F832-4B3A-9391-073B800B015D}"/>
    <cellStyle name="Normal 31 2 6 3 2" xfId="41081" xr:uid="{B6ECBCAE-26A6-4FC5-A0BB-0B187DF884B8}"/>
    <cellStyle name="Normal 31 2 6 4" xfId="27502" xr:uid="{3ABEA723-040B-4155-8649-2B9746B91BC5}"/>
    <cellStyle name="Normal 31 2 6 5" xfId="47870" xr:uid="{1E7CEECA-A798-4B21-834E-F393CA98C017}"/>
    <cellStyle name="Normal 31 2 7" xfId="2227" xr:uid="{AE1639E7-B516-4F4D-8BE9-3364457EBCC4}"/>
    <cellStyle name="Normal 31 2 7 2" xfId="11078" xr:uid="{35F8D789-CEC4-47F1-BA4B-829CA9801897}"/>
    <cellStyle name="Normal 31 2 7 2 2" xfId="31446" xr:uid="{A1D5EDFE-6310-48E0-849A-B643DDA97670}"/>
    <cellStyle name="Normal 31 2 7 3" xfId="17865" xr:uid="{A526CE5F-8F0D-49E0-8625-C0A3FBB56DFC}"/>
    <cellStyle name="Normal 31 2 7 3 2" xfId="38233" xr:uid="{BA437A63-7DB0-4879-8512-DE33B98C0A05}"/>
    <cellStyle name="Normal 31 2 7 4" xfId="24654" xr:uid="{1518DC35-A4F4-421C-A507-DCD846CB87EB}"/>
    <cellStyle name="Normal 31 2 7 5" xfId="45022" xr:uid="{747F34EA-04B4-4D65-B4D6-81BCA81E18AF}"/>
    <cellStyle name="Normal 31 2 8" xfId="10005" xr:uid="{30B5CF44-6884-4E3E-8C42-826241315BD9}"/>
    <cellStyle name="Normal 31 2 8 2" xfId="30373" xr:uid="{8D0E8250-428B-494E-B0B8-9518DBB3F0D8}"/>
    <cellStyle name="Normal 31 2 9" xfId="16793" xr:uid="{699FF7FD-2ADD-42AC-934C-D38C79203BCC}"/>
    <cellStyle name="Normal 31 2 9 2" xfId="37161" xr:uid="{F29FAD35-8F1D-45A4-AB67-0101C971C5EE}"/>
    <cellStyle name="Normal 31 2_Exec Drivers" xfId="9465" xr:uid="{6FB3FA9E-44A0-4732-872E-2F9E3AB4FCFE}"/>
    <cellStyle name="Normal 31 3" xfId="505" xr:uid="{F909B2D1-437B-49C5-8270-FF4C1BEA15B4}"/>
    <cellStyle name="Normal 31 3 10" xfId="23555" xr:uid="{661911AD-A382-4936-A3EB-F22BF611A853}"/>
    <cellStyle name="Normal 31 3 11" xfId="43923" xr:uid="{2579F1B1-BD3C-48EF-92D1-6CF7FF3A0A32}"/>
    <cellStyle name="Normal 31 3 2" xfId="1645" xr:uid="{D4B72505-0848-47F7-B7AC-A46469C99371}"/>
    <cellStyle name="Normal 31 3 2 10" xfId="44505" xr:uid="{B77B277C-382D-4112-ACB6-B34930C0BCBE}"/>
    <cellStyle name="Normal 31 3 2 2" xfId="4180" xr:uid="{4B4852EC-2535-4FA1-9977-0242264DB8E8}"/>
    <cellStyle name="Normal 31 3 2 2 2" xfId="7028" xr:uid="{E0141844-B488-46E7-BA61-B9727FD16E27}"/>
    <cellStyle name="Normal 31 3 2 2 2 2" xfId="15670" xr:uid="{AEE44135-E68A-42FA-A725-79FA056437C0}"/>
    <cellStyle name="Normal 31 3 2 2 2 2 2" xfId="36038" xr:uid="{4AAA8213-D903-403D-9959-1BF43132B73F}"/>
    <cellStyle name="Normal 31 3 2 2 2 3" xfId="22457" xr:uid="{74F387E7-73C3-4F6F-BC4D-281BA85F62AA}"/>
    <cellStyle name="Normal 31 3 2 2 2 3 2" xfId="42825" xr:uid="{AF8C34B4-38D7-4345-92F7-896519986FBC}"/>
    <cellStyle name="Normal 31 3 2 2 2 4" xfId="29246" xr:uid="{07A1BC93-5F33-4ECA-B2F4-CBBEAAB9B058}"/>
    <cellStyle name="Normal 31 3 2 2 2 5" xfId="49614" xr:uid="{CC1B7F88-E4C3-473C-B8F8-57AEB38B4938}"/>
    <cellStyle name="Normal 31 3 2 2 3" xfId="12822" xr:uid="{6E8C4089-6A12-41E5-A1F6-2BA2CAB09D42}"/>
    <cellStyle name="Normal 31 3 2 2 3 2" xfId="33190" xr:uid="{6F26B6BD-BB24-467B-84AB-5F7C2024756C}"/>
    <cellStyle name="Normal 31 3 2 2 4" xfId="19609" xr:uid="{87DB0919-FF8C-414D-B603-6EA6ACC5CE61}"/>
    <cellStyle name="Normal 31 3 2 2 4 2" xfId="39977" xr:uid="{7DEBB8F7-BA88-4315-BE3A-85560A636AD2}"/>
    <cellStyle name="Normal 31 3 2 2 5" xfId="26398" xr:uid="{A7A0B101-8A32-4605-ADA2-91A7B6A52027}"/>
    <cellStyle name="Normal 31 3 2 2 6" xfId="46766" xr:uid="{EEA30ABE-60DF-49AD-9818-0F957C778B8C}"/>
    <cellStyle name="Normal 31 3 2 2_Exec Drivers" xfId="8630" xr:uid="{B2B1166A-3CC4-4038-BCFB-BA3ECB59C322}"/>
    <cellStyle name="Normal 31 3 2 3" xfId="4892" xr:uid="{1C6DE40F-4623-46ED-8480-C810A1DBF699}"/>
    <cellStyle name="Normal 31 3 2 3 2" xfId="7740" xr:uid="{42DCCF00-3F23-45A7-91FA-D7DEBCDC2252}"/>
    <cellStyle name="Normal 31 3 2 3 2 2" xfId="16382" xr:uid="{FCD2EBD9-38FB-4057-81A5-8E0823DD8BA5}"/>
    <cellStyle name="Normal 31 3 2 3 2 2 2" xfId="36750" xr:uid="{3A22D4C4-49C6-4F2C-8A78-15F7C1CC518F}"/>
    <cellStyle name="Normal 31 3 2 3 2 3" xfId="23169" xr:uid="{0AE84576-7391-40CA-9447-F5DCB9324024}"/>
    <cellStyle name="Normal 31 3 2 3 2 3 2" xfId="43537" xr:uid="{5A7FC7F6-D7D3-46D5-94BF-D10BC67B3AE4}"/>
    <cellStyle name="Normal 31 3 2 3 2 4" xfId="29958" xr:uid="{466A9C5B-2679-4CBF-9AAA-4A8908C63132}"/>
    <cellStyle name="Normal 31 3 2 3 2 5" xfId="50326" xr:uid="{9CA12ECA-202C-4452-98F7-DC16F3089EBB}"/>
    <cellStyle name="Normal 31 3 2 3 3" xfId="13534" xr:uid="{A32DC924-4E60-4158-BF74-F30F0F064E72}"/>
    <cellStyle name="Normal 31 3 2 3 3 2" xfId="33902" xr:uid="{D7041380-EEA6-43D4-B6E5-9BFC582BB207}"/>
    <cellStyle name="Normal 31 3 2 3 4" xfId="20321" xr:uid="{6BCF52B1-B0CF-4812-93D7-967F977800C1}"/>
    <cellStyle name="Normal 31 3 2 3 4 2" xfId="40689" xr:uid="{9978ED52-B1B8-43DD-8286-28CC4CAE2397}"/>
    <cellStyle name="Normal 31 3 2 3 5" xfId="27110" xr:uid="{6294E5D8-2917-4C97-9E0C-97B061FC250E}"/>
    <cellStyle name="Normal 31 3 2 3 6" xfId="47478" xr:uid="{4E5AEEDD-2596-4F41-A3BB-9F639000FEA4}"/>
    <cellStyle name="Normal 31 3 2 4" xfId="3432" xr:uid="{35155A6A-9D7B-44DE-AE0C-B0034BC2C620}"/>
    <cellStyle name="Normal 31 3 2 4 2" xfId="6316" xr:uid="{F2D2A2F5-1BB0-479F-91E1-8B47F00553BF}"/>
    <cellStyle name="Normal 31 3 2 4 2 2" xfId="14958" xr:uid="{D32B0EF9-389B-4268-8C13-D53D71BA6A57}"/>
    <cellStyle name="Normal 31 3 2 4 2 2 2" xfId="35326" xr:uid="{B7601956-2ACA-4B40-ADD0-220CA71CAC4F}"/>
    <cellStyle name="Normal 31 3 2 4 2 3" xfId="21745" xr:uid="{5DC26843-BE05-4239-A0D9-C10B212E5258}"/>
    <cellStyle name="Normal 31 3 2 4 2 3 2" xfId="42113" xr:uid="{70F01284-2578-4411-AC5F-B6EC7FD61E5B}"/>
    <cellStyle name="Normal 31 3 2 4 2 4" xfId="28534" xr:uid="{0406BBE1-828E-49EF-8F06-CE633C5E4DF4}"/>
    <cellStyle name="Normal 31 3 2 4 2 5" xfId="48902" xr:uid="{6050F32F-6DF7-44E5-8876-A64A2EADACC8}"/>
    <cellStyle name="Normal 31 3 2 4 3" xfId="12110" xr:uid="{EAC4B855-DE57-4BFB-8EFC-E24DBE61D5FD}"/>
    <cellStyle name="Normal 31 3 2 4 3 2" xfId="32478" xr:uid="{625CCAFE-4593-484C-B0DC-1309EE232FB6}"/>
    <cellStyle name="Normal 31 3 2 4 4" xfId="18897" xr:uid="{9D1DD638-927A-4406-82C7-D61F22E8E807}"/>
    <cellStyle name="Normal 31 3 2 4 4 2" xfId="39265" xr:uid="{D7EAC3F1-2ACC-4D2E-BF41-468CBF8C0519}"/>
    <cellStyle name="Normal 31 3 2 4 5" xfId="25686" xr:uid="{901C288C-AE4B-4BC6-8A0E-C71ADAA0E489}"/>
    <cellStyle name="Normal 31 3 2 4 6" xfId="46054" xr:uid="{AA92ED6F-EE03-4778-AB65-DB8365555D01}"/>
    <cellStyle name="Normal 31 3 2 5" xfId="5604" xr:uid="{C8D3E20A-9556-477F-8A70-DA959833C818}"/>
    <cellStyle name="Normal 31 3 2 5 2" xfId="14246" xr:uid="{F7DC673D-0738-4399-87F2-DCE21BCA4796}"/>
    <cellStyle name="Normal 31 3 2 5 2 2" xfId="34614" xr:uid="{54CD2D81-51C9-42A3-962D-392D99C8C3B9}"/>
    <cellStyle name="Normal 31 3 2 5 3" xfId="21033" xr:uid="{71C9C390-E84F-4FA2-BD88-8905BECB5C36}"/>
    <cellStyle name="Normal 31 3 2 5 3 2" xfId="41401" xr:uid="{680C292A-40F9-4FDF-B83E-D9A203487117}"/>
    <cellStyle name="Normal 31 3 2 5 4" xfId="27822" xr:uid="{A7C253C6-DCA9-4D85-A1AF-638478022941}"/>
    <cellStyle name="Normal 31 3 2 5 5" xfId="48190" xr:uid="{CC82F4DB-3D04-4F17-A3C8-EAC39BE09765}"/>
    <cellStyle name="Normal 31 3 2 6" xfId="2683" xr:uid="{555D748E-CDFF-4458-9809-57D08AD9663A}"/>
    <cellStyle name="Normal 31 3 2 6 2" xfId="11398" xr:uid="{C558E9E7-9D1C-4F05-AEB7-043115FFDDB4}"/>
    <cellStyle name="Normal 31 3 2 6 2 2" xfId="31766" xr:uid="{C25767FE-40AD-4977-876F-5293474F6D18}"/>
    <cellStyle name="Normal 31 3 2 6 3" xfId="18185" xr:uid="{A232C0E4-DD06-42FA-8871-56902F1CC066}"/>
    <cellStyle name="Normal 31 3 2 6 3 2" xfId="38553" xr:uid="{0255EF8F-B91B-4E54-803D-609B122D57A3}"/>
    <cellStyle name="Normal 31 3 2 6 4" xfId="24974" xr:uid="{15FEBDF2-59A2-4CE6-BBA8-13F4C0241499}"/>
    <cellStyle name="Normal 31 3 2 6 5" xfId="45342" xr:uid="{15CDEF9B-4611-4C30-BEF0-472E3F25CA78}"/>
    <cellStyle name="Normal 31 3 2 7" xfId="10561" xr:uid="{1F4238AD-71DA-4818-9D9C-85C7426A8BBF}"/>
    <cellStyle name="Normal 31 3 2 7 2" xfId="30929" xr:uid="{FBCA7016-FDF1-4B3B-B7B2-EF27AB70EDE4}"/>
    <cellStyle name="Normal 31 3 2 8" xfId="17348" xr:uid="{EB94DBBD-503F-4D08-9D04-12363E0FB602}"/>
    <cellStyle name="Normal 31 3 2 8 2" xfId="37716" xr:uid="{6BA9ACB5-EC42-4037-8576-30B6B6D2050A}"/>
    <cellStyle name="Normal 31 3 2 9" xfId="24137" xr:uid="{8ACB087F-AD2A-48D3-BF47-B212C8B33A67}"/>
    <cellStyle name="Normal 31 3 2_Exec Drivers" xfId="9181" xr:uid="{11B9894D-E708-4CDB-BE72-C048AF903AC5}"/>
    <cellStyle name="Normal 31 3 3" xfId="3825" xr:uid="{78D8E0C0-76AC-4D0A-8775-09B81405108F}"/>
    <cellStyle name="Normal 31 3 3 2" xfId="6709" xr:uid="{E0A69273-AA62-4F2C-81D4-0C253DFE1237}"/>
    <cellStyle name="Normal 31 3 3 2 2" xfId="15351" xr:uid="{90734A18-E362-483A-B2C5-ADFDC2A77255}"/>
    <cellStyle name="Normal 31 3 3 2 2 2" xfId="35719" xr:uid="{292F37EE-A196-47C0-978D-9D8184FDA596}"/>
    <cellStyle name="Normal 31 3 3 2 3" xfId="22138" xr:uid="{9447BC63-C4FA-4688-82CD-B8B3B5213C63}"/>
    <cellStyle name="Normal 31 3 3 2 3 2" xfId="42506" xr:uid="{DDB4ECD3-7040-4473-BB9F-A4722EE01156}"/>
    <cellStyle name="Normal 31 3 3 2 4" xfId="28927" xr:uid="{21D19AE1-EF6D-48DE-90C2-6C59640067B5}"/>
    <cellStyle name="Normal 31 3 3 2 5" xfId="49295" xr:uid="{3AA3846E-FF76-49B1-8663-D81B06DD2F8D}"/>
    <cellStyle name="Normal 31 3 3 3" xfId="12503" xr:uid="{A35FCCDC-AE25-4697-B327-95311477FA97}"/>
    <cellStyle name="Normal 31 3 3 3 2" xfId="32871" xr:uid="{04BFDF7F-2991-45B7-BDB1-B8DA368B653B}"/>
    <cellStyle name="Normal 31 3 3 4" xfId="19290" xr:uid="{85090D24-F209-4609-81A3-6D8D4242DADA}"/>
    <cellStyle name="Normal 31 3 3 4 2" xfId="39658" xr:uid="{1C0CB3E9-22DC-4304-8D90-7407B1A96D64}"/>
    <cellStyle name="Normal 31 3 3 5" xfId="26079" xr:uid="{48F599AB-CABD-4689-A298-8B06FF871954}"/>
    <cellStyle name="Normal 31 3 3 6" xfId="46447" xr:uid="{439B2847-C412-4720-AE3B-4929801D58A0}"/>
    <cellStyle name="Normal 31 3 3_Exec Drivers" xfId="2321" xr:uid="{5F221757-2713-46A6-8DEE-B9A258C1D7CE}"/>
    <cellStyle name="Normal 31 3 4" xfId="4573" xr:uid="{4B94A79A-2DDC-4513-B21A-3CFFF6E89FBC}"/>
    <cellStyle name="Normal 31 3 4 2" xfId="7421" xr:uid="{A9E749FB-7614-4700-9B36-0B8688D53B25}"/>
    <cellStyle name="Normal 31 3 4 2 2" xfId="16063" xr:uid="{FB881FA2-99A8-4727-9031-DF774AFD9F56}"/>
    <cellStyle name="Normal 31 3 4 2 2 2" xfId="36431" xr:uid="{0D4FC1B6-A251-4F1A-B5B3-83772911D40A}"/>
    <cellStyle name="Normal 31 3 4 2 3" xfId="22850" xr:uid="{63E93ACE-CEC8-4A44-8628-8DCEAD494FE5}"/>
    <cellStyle name="Normal 31 3 4 2 3 2" xfId="43218" xr:uid="{A1089BC7-6ADC-49E6-BBC7-D86F82714313}"/>
    <cellStyle name="Normal 31 3 4 2 4" xfId="29639" xr:uid="{A4C0B5EA-CA6D-4D26-9704-B5B7138886C0}"/>
    <cellStyle name="Normal 31 3 4 2 5" xfId="50007" xr:uid="{407C3921-7DB4-41BF-B856-0A9B1024C08F}"/>
    <cellStyle name="Normal 31 3 4 3" xfId="13215" xr:uid="{2D81620B-034E-4369-AB78-789FFBB85F7D}"/>
    <cellStyle name="Normal 31 3 4 3 2" xfId="33583" xr:uid="{AA56374B-E1B5-4764-9A99-C8F33F2655F0}"/>
    <cellStyle name="Normal 31 3 4 4" xfId="20002" xr:uid="{8C6B2DE6-9CA0-415C-8117-94AFF95CA845}"/>
    <cellStyle name="Normal 31 3 4 4 2" xfId="40370" xr:uid="{E6238C25-F7FF-4D2E-8860-F93DBE069D3C}"/>
    <cellStyle name="Normal 31 3 4 5" xfId="26791" xr:uid="{94E0C081-4719-4F73-8B2E-5FF0059F9E5E}"/>
    <cellStyle name="Normal 31 3 4 6" xfId="47159" xr:uid="{DDBFBC53-F829-4078-BFB8-8D386DDF8009}"/>
    <cellStyle name="Normal 31 3 5" xfId="3077" xr:uid="{41681429-460F-45F7-B7AF-16542E828D84}"/>
    <cellStyle name="Normal 31 3 5 2" xfId="5997" xr:uid="{630FDB67-EFE2-4251-A5B4-E5F6A5B0BD72}"/>
    <cellStyle name="Normal 31 3 5 2 2" xfId="14639" xr:uid="{4087373B-93FC-4714-86DB-8EF577AE7447}"/>
    <cellStyle name="Normal 31 3 5 2 2 2" xfId="35007" xr:uid="{FD2203CF-6BFB-4A6D-8DA7-ED334BBE7555}"/>
    <cellStyle name="Normal 31 3 5 2 3" xfId="21426" xr:uid="{5161A53D-418F-417A-93DB-041F01FF4A3B}"/>
    <cellStyle name="Normal 31 3 5 2 3 2" xfId="41794" xr:uid="{1DC8FDC7-973A-4FED-9581-F45FCAB7B230}"/>
    <cellStyle name="Normal 31 3 5 2 4" xfId="28215" xr:uid="{A952CD4F-B0FC-4AD6-A162-A6ADE3E45913}"/>
    <cellStyle name="Normal 31 3 5 2 5" xfId="48583" xr:uid="{12226076-3962-4734-A158-0C00AFDDFCD3}"/>
    <cellStyle name="Normal 31 3 5 3" xfId="11791" xr:uid="{6EA6D422-958D-40DA-A1CA-66B2A36A1A8D}"/>
    <cellStyle name="Normal 31 3 5 3 2" xfId="32159" xr:uid="{A5F91BEA-89BC-46BD-83AD-791C60F4B79E}"/>
    <cellStyle name="Normal 31 3 5 4" xfId="18578" xr:uid="{7925BB4C-D804-4F49-9EC3-550D7E9F4F10}"/>
    <cellStyle name="Normal 31 3 5 4 2" xfId="38946" xr:uid="{F331DC70-C521-4687-8B86-9DDFB94BC64B}"/>
    <cellStyle name="Normal 31 3 5 5" xfId="25367" xr:uid="{3BD50AA5-9612-4DFC-BDE2-0834234DD0E3}"/>
    <cellStyle name="Normal 31 3 5 6" xfId="45735" xr:uid="{C7738FC4-7AB9-4A9E-838C-147B33A5AB7B}"/>
    <cellStyle name="Normal 31 3 6" xfId="5285" xr:uid="{4F560C2D-0399-4A8F-8351-A081089FA3E9}"/>
    <cellStyle name="Normal 31 3 6 2" xfId="13927" xr:uid="{FB12F9AA-AB4D-41BB-B03A-97A39E8FD018}"/>
    <cellStyle name="Normal 31 3 6 2 2" xfId="34295" xr:uid="{BD2BF498-4F34-4333-B3D5-2C9202A4451B}"/>
    <cellStyle name="Normal 31 3 6 3" xfId="20714" xr:uid="{379B248D-B4CB-4FF5-82A7-C1EE4F4D4F57}"/>
    <cellStyle name="Normal 31 3 6 3 2" xfId="41082" xr:uid="{7EF09D0C-6F4A-4D45-A085-8059A7127A6D}"/>
    <cellStyle name="Normal 31 3 6 4" xfId="27503" xr:uid="{9C787E8D-4DAC-4F4D-A0DB-AF3A56808F5B}"/>
    <cellStyle name="Normal 31 3 6 5" xfId="47871" xr:uid="{94004542-E1A1-4C57-BB52-58F1C64EC886}"/>
    <cellStyle name="Normal 31 3 7" xfId="2228" xr:uid="{E2B83C53-4309-4763-9242-7BD87FF51A08}"/>
    <cellStyle name="Normal 31 3 7 2" xfId="11079" xr:uid="{A543345C-3B52-400C-B9E9-9CE4313264A3}"/>
    <cellStyle name="Normal 31 3 7 2 2" xfId="31447" xr:uid="{8EEE8714-D3E3-4840-9B1D-62D5292D31A4}"/>
    <cellStyle name="Normal 31 3 7 3" xfId="17866" xr:uid="{11DE47FB-708F-425E-A72B-D4B3F459F9F7}"/>
    <cellStyle name="Normal 31 3 7 3 2" xfId="38234" xr:uid="{5E09C610-5DD3-44AC-80D9-A5410031D665}"/>
    <cellStyle name="Normal 31 3 7 4" xfId="24655" xr:uid="{98498D1C-35D0-4CF5-956F-1C0F9B3E7445}"/>
    <cellStyle name="Normal 31 3 7 5" xfId="45023" xr:uid="{CF505B24-58DA-4AA9-BB12-45E2B65E5FFF}"/>
    <cellStyle name="Normal 31 3 8" xfId="9978" xr:uid="{4E332B5B-48D3-473A-96B8-BA8E14D32B66}"/>
    <cellStyle name="Normal 31 3 8 2" xfId="30346" xr:uid="{28DA1015-7383-48AB-9467-D179913CDEF4}"/>
    <cellStyle name="Normal 31 3 9" xfId="16766" xr:uid="{B8FB67F0-4677-48E8-A720-F6088CFA3121}"/>
    <cellStyle name="Normal 31 3 9 2" xfId="37134" xr:uid="{72298F2F-3A83-4E72-9266-D672B49BDB95}"/>
    <cellStyle name="Normal 31 3_Exec Drivers" xfId="8310" xr:uid="{1C90B65C-57E7-44A1-99E4-82FB7449CD36}"/>
    <cellStyle name="Normal 31 4" xfId="1570" xr:uid="{BF262ECC-1DDE-40EB-9CB6-6CB910C05D7F}"/>
    <cellStyle name="Normal 31 4 10" xfId="44430" xr:uid="{D65BDEDC-558E-40A1-90B1-83B0A511505E}"/>
    <cellStyle name="Normal 31 4 2" xfId="3932" xr:uid="{CD7D322C-8978-4CB4-A147-61FE695ADC8F}"/>
    <cellStyle name="Normal 31 4 2 2" xfId="6804" xr:uid="{3CF04BDE-E90D-414A-B949-0309E2E6571C}"/>
    <cellStyle name="Normal 31 4 2 2 2" xfId="15446" xr:uid="{AE4D9276-24D1-4686-9B71-642351C6037E}"/>
    <cellStyle name="Normal 31 4 2 2 2 2" xfId="35814" xr:uid="{8CBFD0A8-8933-4300-8979-EA5DB9A7CFD9}"/>
    <cellStyle name="Normal 31 4 2 2 3" xfId="22233" xr:uid="{0175414C-0E71-4C96-912C-342E08A0674B}"/>
    <cellStyle name="Normal 31 4 2 2 3 2" xfId="42601" xr:uid="{0EE06AA5-C97C-4000-967E-0A7A8A04BDCC}"/>
    <cellStyle name="Normal 31 4 2 2 4" xfId="29022" xr:uid="{85C72CDA-C8FD-4A1F-8985-0EBC1AF6DF01}"/>
    <cellStyle name="Normal 31 4 2 2 5" xfId="49390" xr:uid="{62D81911-09CE-4427-B0B9-F3A988D2064F}"/>
    <cellStyle name="Normal 31 4 2 3" xfId="12598" xr:uid="{3A03E3C9-DEF8-4F75-9F85-FE6BA76022E8}"/>
    <cellStyle name="Normal 31 4 2 3 2" xfId="32966" xr:uid="{2AFDB003-0383-4A5F-9A46-8A87A12B4E4C}"/>
    <cellStyle name="Normal 31 4 2 4" xfId="19385" xr:uid="{0A401427-554C-452E-8F4B-69AE6C5C9FC3}"/>
    <cellStyle name="Normal 31 4 2 4 2" xfId="39753" xr:uid="{A4363167-63D5-4ED6-ADAC-16E8B8BD6135}"/>
    <cellStyle name="Normal 31 4 2 5" xfId="26174" xr:uid="{7FCBB54B-7418-43FA-A71E-CDD75D372961}"/>
    <cellStyle name="Normal 31 4 2 6" xfId="46542" xr:uid="{CF4CFB37-1AB6-4168-BB82-59B00D50DD0C}"/>
    <cellStyle name="Normal 31 4 2_Exec Drivers" xfId="8746" xr:uid="{13BF3C07-54C9-4EF3-8FAD-59238A543CD6}"/>
    <cellStyle name="Normal 31 4 3" xfId="4668" xr:uid="{FC7F9FFD-44F5-44C8-B89B-708A6397685E}"/>
    <cellStyle name="Normal 31 4 3 2" xfId="7516" xr:uid="{EEC7807E-D191-4D36-8147-DA9623E95BF8}"/>
    <cellStyle name="Normal 31 4 3 2 2" xfId="16158" xr:uid="{8DA09983-6DFD-4C2C-8F4E-BF37C3D43B78}"/>
    <cellStyle name="Normal 31 4 3 2 2 2" xfId="36526" xr:uid="{62983CF7-DE32-4208-B15F-5D462F26CADF}"/>
    <cellStyle name="Normal 31 4 3 2 3" xfId="22945" xr:uid="{8FAA18CA-68D8-4424-B271-4D87D356F0D6}"/>
    <cellStyle name="Normal 31 4 3 2 3 2" xfId="43313" xr:uid="{6D3E310A-3BD1-4F1F-B62F-AEBE030F86CC}"/>
    <cellStyle name="Normal 31 4 3 2 4" xfId="29734" xr:uid="{B2C9EE87-B2A9-44F6-AD85-20988D0B22B4}"/>
    <cellStyle name="Normal 31 4 3 2 5" xfId="50102" xr:uid="{4F30796E-8ADE-4BD5-AD62-B28BB1359BD2}"/>
    <cellStyle name="Normal 31 4 3 3" xfId="13310" xr:uid="{8831C40D-9341-4118-982C-A015C42C8DE4}"/>
    <cellStyle name="Normal 31 4 3 3 2" xfId="33678" xr:uid="{F1493BFB-43DF-4649-BAF7-91B50FF6CBC5}"/>
    <cellStyle name="Normal 31 4 3 4" xfId="20097" xr:uid="{97AF3066-C614-4FD0-A186-D6D69F82846A}"/>
    <cellStyle name="Normal 31 4 3 4 2" xfId="40465" xr:uid="{B5026BBE-4CD3-46CE-9D11-8A8A36DCDF83}"/>
    <cellStyle name="Normal 31 4 3 5" xfId="26886" xr:uid="{55FE9522-1EED-45BD-A81D-062317F62533}"/>
    <cellStyle name="Normal 31 4 3 6" xfId="47254" xr:uid="{B61EB9E0-BA0E-4E35-A732-A22B759EA399}"/>
    <cellStyle name="Normal 31 4 4" xfId="3184" xr:uid="{034193CD-1D15-4E2D-8A5F-196D2A55C4CA}"/>
    <cellStyle name="Normal 31 4 4 2" xfId="6092" xr:uid="{B58F07AE-F6D0-4C6F-A4C5-A3CF85EF4A03}"/>
    <cellStyle name="Normal 31 4 4 2 2" xfId="14734" xr:uid="{0CD09F2F-4D35-4925-A9A3-32321C1F4029}"/>
    <cellStyle name="Normal 31 4 4 2 2 2" xfId="35102" xr:uid="{1F1EBB5B-3C46-4DBC-B671-27127FE7906B}"/>
    <cellStyle name="Normal 31 4 4 2 3" xfId="21521" xr:uid="{991896CD-B575-4080-B767-41CE69B3932C}"/>
    <cellStyle name="Normal 31 4 4 2 3 2" xfId="41889" xr:uid="{CAD1D8FE-76C3-40DD-8D64-E73B633B195F}"/>
    <cellStyle name="Normal 31 4 4 2 4" xfId="28310" xr:uid="{E0EF4EEC-0480-4363-9CF2-E1B1616A8CCC}"/>
    <cellStyle name="Normal 31 4 4 2 5" xfId="48678" xr:uid="{EF3957FE-89E7-443E-BD4F-0C2002AB101F}"/>
    <cellStyle name="Normal 31 4 4 3" xfId="11886" xr:uid="{29C9F62E-83FB-4804-8E64-BD063CD2BC55}"/>
    <cellStyle name="Normal 31 4 4 3 2" xfId="32254" xr:uid="{9F0E8A71-060B-46EA-B023-A160BBBF044E}"/>
    <cellStyle name="Normal 31 4 4 4" xfId="18673" xr:uid="{A76596DA-C166-440C-A965-2B8A7B1CA398}"/>
    <cellStyle name="Normal 31 4 4 4 2" xfId="39041" xr:uid="{97039D01-52D5-4EC6-A12C-23A0B9096A18}"/>
    <cellStyle name="Normal 31 4 4 5" xfId="25462" xr:uid="{4FAD0280-C24E-465F-B55B-3D84B4BD9F3D}"/>
    <cellStyle name="Normal 31 4 4 6" xfId="45830" xr:uid="{5405D435-BF7F-4E8C-8D18-CC511D4B7406}"/>
    <cellStyle name="Normal 31 4 5" xfId="5380" xr:uid="{2E48D2A8-92D9-4A30-8621-0CBE946F5175}"/>
    <cellStyle name="Normal 31 4 5 2" xfId="14022" xr:uid="{7CD84FCB-7132-4C54-B648-C6CB978A982A}"/>
    <cellStyle name="Normal 31 4 5 2 2" xfId="34390" xr:uid="{2DE12409-2966-4DD1-97B3-F3E4E668E80D}"/>
    <cellStyle name="Normal 31 4 5 3" xfId="20809" xr:uid="{E7869ECF-227F-4617-97DF-1FC77E118321}"/>
    <cellStyle name="Normal 31 4 5 3 2" xfId="41177" xr:uid="{E36BAE04-E4DC-4CBF-A37D-82063B080FEF}"/>
    <cellStyle name="Normal 31 4 5 4" xfId="27598" xr:uid="{E4B3EC53-0FF2-41C1-A923-BE8F484CEDB5}"/>
    <cellStyle name="Normal 31 4 5 5" xfId="47966" xr:uid="{DB1EA314-3D9B-4413-AE34-98B332666342}"/>
    <cellStyle name="Normal 31 4 6" xfId="2435" xr:uid="{55317A8A-556B-48FF-8220-73ECAE628EF4}"/>
    <cellStyle name="Normal 31 4 6 2" xfId="11174" xr:uid="{98F9BA0C-FAE0-4CAB-A988-F91C8292E9A3}"/>
    <cellStyle name="Normal 31 4 6 2 2" xfId="31542" xr:uid="{61408624-59BC-4842-8DDB-D69F908B78C5}"/>
    <cellStyle name="Normal 31 4 6 3" xfId="17961" xr:uid="{CAB330F7-8BF7-4177-A191-68330A33ACBC}"/>
    <cellStyle name="Normal 31 4 6 3 2" xfId="38329" xr:uid="{BC83D297-D8D1-4D94-B062-A4C7121F4805}"/>
    <cellStyle name="Normal 31 4 6 4" xfId="24750" xr:uid="{7A20D8BC-3A2A-48C5-A5BF-32C9681C3E08}"/>
    <cellStyle name="Normal 31 4 6 5" xfId="45118" xr:uid="{81C8736F-12B3-4729-A728-D62FB2A50B6E}"/>
    <cellStyle name="Normal 31 4 7" xfId="10486" xr:uid="{3C501296-061C-4D91-BC79-7B6910C01BF6}"/>
    <cellStyle name="Normal 31 4 7 2" xfId="30854" xr:uid="{C6142B08-F112-4AD6-BC5F-6D6196FF1EEA}"/>
    <cellStyle name="Normal 31 4 8" xfId="17273" xr:uid="{919BACC6-F26B-445C-AFBF-F8DCD8558349}"/>
    <cellStyle name="Normal 31 4 8 2" xfId="37641" xr:uid="{0A26992A-EE08-476B-80CC-4BDE366687B2}"/>
    <cellStyle name="Normal 31 4 9" xfId="24062" xr:uid="{ADB59DBE-080C-4316-AF00-B55B315D041D}"/>
    <cellStyle name="Normal 31 4_Exec Drivers" xfId="9187" xr:uid="{A3B8C941-C077-49BB-AF0B-66CEFD01F193}"/>
    <cellStyle name="Normal 31 5" xfId="3823" xr:uid="{EE6E2C9B-9BC0-4BFD-83BE-E0E4FCF39834}"/>
    <cellStyle name="Normal 31 5 2" xfId="6707" xr:uid="{71DD6849-C177-4A22-87D0-E52839D7A082}"/>
    <cellStyle name="Normal 31 5 2 2" xfId="15349" xr:uid="{55E281CE-4A09-4029-AF04-0CC953C24BBD}"/>
    <cellStyle name="Normal 31 5 2 2 2" xfId="35717" xr:uid="{4A6631C9-DD26-4379-8DA8-FD2C0E5C2360}"/>
    <cellStyle name="Normal 31 5 2 3" xfId="22136" xr:uid="{E9991B95-33FD-41CD-86CE-232948ECD827}"/>
    <cellStyle name="Normal 31 5 2 3 2" xfId="42504" xr:uid="{4A1A1E7A-7F26-444E-8375-EA098115B92D}"/>
    <cellStyle name="Normal 31 5 2 4" xfId="28925" xr:uid="{1AA5ACB8-B52A-4B62-A1B2-077A3F3FC506}"/>
    <cellStyle name="Normal 31 5 2 5" xfId="49293" xr:uid="{5F5163C5-C3A3-4CA7-A35E-DE17EBD4B17D}"/>
    <cellStyle name="Normal 31 5 3" xfId="12501" xr:uid="{D0F93D81-93A4-426B-BF56-9FB8345EC20B}"/>
    <cellStyle name="Normal 31 5 3 2" xfId="32869" xr:uid="{B89871EE-8BB9-49D5-97AC-5C98F844B3A1}"/>
    <cellStyle name="Normal 31 5 4" xfId="19288" xr:uid="{D982BC22-9593-41CE-B5A6-F7B20BCE7EB3}"/>
    <cellStyle name="Normal 31 5 4 2" xfId="39656" xr:uid="{7899946C-2380-4F88-AEAD-4D296D1CCBC3}"/>
    <cellStyle name="Normal 31 5 5" xfId="26077" xr:uid="{62111FD6-C3E4-487B-A2D3-DA9B141B68CD}"/>
    <cellStyle name="Normal 31 5 6" xfId="46445" xr:uid="{E4243B99-BAB3-4202-A0C0-F170616DBC17}"/>
    <cellStyle name="Normal 31 5_Exec Drivers" xfId="9098" xr:uid="{7FC98662-E369-4BF5-881F-D31391870956}"/>
    <cellStyle name="Normal 31 6" xfId="4571" xr:uid="{C54894E0-C6CB-4553-91CA-9BF943541972}"/>
    <cellStyle name="Normal 31 6 2" xfId="7419" xr:uid="{D360D7AF-DCB2-4934-9F02-E1689E24F033}"/>
    <cellStyle name="Normal 31 6 2 2" xfId="16061" xr:uid="{6B2A2082-6269-4B3C-9B22-803311F582F0}"/>
    <cellStyle name="Normal 31 6 2 2 2" xfId="36429" xr:uid="{DF4801CF-C77C-4F18-B5C5-A207D2F7EA64}"/>
    <cellStyle name="Normal 31 6 2 3" xfId="22848" xr:uid="{1237AA84-E178-4615-884E-B91D0DCDCC1E}"/>
    <cellStyle name="Normal 31 6 2 3 2" xfId="43216" xr:uid="{E216A8F4-293B-4FF8-84A3-78AD3BF558FB}"/>
    <cellStyle name="Normal 31 6 2 4" xfId="29637" xr:uid="{673C8BBD-7839-443A-AC1B-5B4E88BA2682}"/>
    <cellStyle name="Normal 31 6 2 5" xfId="50005" xr:uid="{3EB53892-1F7B-4BF2-AB57-D308D843A274}"/>
    <cellStyle name="Normal 31 6 3" xfId="13213" xr:uid="{38CCA903-2E44-47C1-82B8-E66D318BBE92}"/>
    <cellStyle name="Normal 31 6 3 2" xfId="33581" xr:uid="{560C1DA5-471D-487F-A013-9C9ACCB7DCEF}"/>
    <cellStyle name="Normal 31 6 4" xfId="20000" xr:uid="{46B2EDDF-803D-4A4B-B39B-67173F2659AE}"/>
    <cellStyle name="Normal 31 6 4 2" xfId="40368" xr:uid="{7006ECF0-1043-4D69-A755-C68412A8E1BF}"/>
    <cellStyle name="Normal 31 6 5" xfId="26789" xr:uid="{8AFC5BBE-744B-43CA-B23A-562AFAFD11E3}"/>
    <cellStyle name="Normal 31 6 6" xfId="47157" xr:uid="{AE71A1C8-E71A-42D2-9E05-EEA61DCF55F0}"/>
    <cellStyle name="Normal 31 7" xfId="3075" xr:uid="{0ABD405D-92A3-47D2-BF02-2C7D7564F9A8}"/>
    <cellStyle name="Normal 31 7 2" xfId="5995" xr:uid="{598F553B-E0D9-4DB0-AA95-C771DE25EF0D}"/>
    <cellStyle name="Normal 31 7 2 2" xfId="14637" xr:uid="{51B03A1F-016D-4807-B759-C5A404A370CA}"/>
    <cellStyle name="Normal 31 7 2 2 2" xfId="35005" xr:uid="{1B6F3A40-C8DD-4651-9B7D-E7DF8610467D}"/>
    <cellStyle name="Normal 31 7 2 3" xfId="21424" xr:uid="{E771EF4A-778F-4E2D-A01D-9E015EBBBC51}"/>
    <cellStyle name="Normal 31 7 2 3 2" xfId="41792" xr:uid="{DDA684D4-72A9-47D1-AF4C-B2D8315DEB96}"/>
    <cellStyle name="Normal 31 7 2 4" xfId="28213" xr:uid="{BD2EA236-FC99-4505-B1DA-202259E4CE4F}"/>
    <cellStyle name="Normal 31 7 2 5" xfId="48581" xr:uid="{E490D971-8128-4058-B539-6F4EB022B6FA}"/>
    <cellStyle name="Normal 31 7 3" xfId="11789" xr:uid="{191557EB-FE30-4388-A943-2001522E9570}"/>
    <cellStyle name="Normal 31 7 3 2" xfId="32157" xr:uid="{B1BE0BA4-44A7-4178-85A5-FADF39A8E978}"/>
    <cellStyle name="Normal 31 7 4" xfId="18576" xr:uid="{88F745BF-35F2-4DA6-AE86-456EF051CB2F}"/>
    <cellStyle name="Normal 31 7 4 2" xfId="38944" xr:uid="{87B1FE55-43D1-41E3-B9FD-9BCEC20007FA}"/>
    <cellStyle name="Normal 31 7 5" xfId="25365" xr:uid="{A5302B99-685C-4A56-A67A-E55845F6C4F5}"/>
    <cellStyle name="Normal 31 7 6" xfId="45733" xr:uid="{2661BADC-428C-42F1-9044-F20F9D722AA2}"/>
    <cellStyle name="Normal 31 8" xfId="5283" xr:uid="{5E9F700C-6BC0-4CD5-842D-7888D210BE3A}"/>
    <cellStyle name="Normal 31 8 2" xfId="13925" xr:uid="{7ED7A5EB-7F31-4184-A2B1-FFE0F98B4F85}"/>
    <cellStyle name="Normal 31 8 2 2" xfId="34293" xr:uid="{2BA88536-9EBE-4780-8E75-0635B79B7457}"/>
    <cellStyle name="Normal 31 8 3" xfId="20712" xr:uid="{A6ED45A8-BA41-44A1-B951-29DA182359E5}"/>
    <cellStyle name="Normal 31 8 3 2" xfId="41080" xr:uid="{237EB3B9-53EF-459F-A1CF-500DF336F8D7}"/>
    <cellStyle name="Normal 31 8 4" xfId="27501" xr:uid="{381D63E2-825C-41FE-8FC0-00DE1063AD32}"/>
    <cellStyle name="Normal 31 8 5" xfId="47869" xr:uid="{63102003-18C8-4504-9395-FFECB2975A08}"/>
    <cellStyle name="Normal 31 9" xfId="2226" xr:uid="{AF281247-47FF-47FB-8F48-F1390603FA49}"/>
    <cellStyle name="Normal 31 9 2" xfId="11077" xr:uid="{498C2F5B-A5D1-46E3-A978-DF81289163C9}"/>
    <cellStyle name="Normal 31 9 2 2" xfId="31445" xr:uid="{7CE4F9E5-1C06-4F67-8C3A-1FF4D40B3688}"/>
    <cellStyle name="Normal 31 9 3" xfId="17864" xr:uid="{B90238AD-1CAF-4B27-9001-ABE5DC12914C}"/>
    <cellStyle name="Normal 31 9 3 2" xfId="38232" xr:uid="{44203456-160E-4715-9F00-F76B6BF89DE9}"/>
    <cellStyle name="Normal 31 9 4" xfId="24653" xr:uid="{7C9B608C-7BCA-477C-BC97-60A3678CBC7C}"/>
    <cellStyle name="Normal 31 9 5" xfId="45021" xr:uid="{B64F1D12-CF09-49CB-B35B-37D9F5BE4855}"/>
    <cellStyle name="Normal 31_Exec Drivers" xfId="9362" xr:uid="{E40CB9F1-59AF-4AD9-9959-E6738260E515}"/>
    <cellStyle name="Normal 32" xfId="375" xr:uid="{3158BE42-42C2-427E-A956-55E4169BC10A}"/>
    <cellStyle name="Normal 32 10" xfId="9909" xr:uid="{1988D697-54CF-44FB-9559-93D4D19848C2}"/>
    <cellStyle name="Normal 32 10 2" xfId="30277" xr:uid="{F6858FBD-1EC2-4C4F-959A-8574948759BF}"/>
    <cellStyle name="Normal 32 11" xfId="16697" xr:uid="{408842AC-77BF-41BE-B513-424D8C77FFE6}"/>
    <cellStyle name="Normal 32 11 2" xfId="37065" xr:uid="{14792E32-54AA-4C7D-996A-60F3287857E5}"/>
    <cellStyle name="Normal 32 12" xfId="23486" xr:uid="{650BB731-74AD-4A10-89EA-587EC585F56D}"/>
    <cellStyle name="Normal 32 13" xfId="43854" xr:uid="{087CC8BA-DB33-4DFB-A256-C1B86746FD48}"/>
    <cellStyle name="Normal 32 2" xfId="540" xr:uid="{501D0915-EE3A-434B-9CEB-3B390A81EA3C}"/>
    <cellStyle name="Normal 32 2 10" xfId="23586" xr:uid="{6C2113E4-D96E-4259-A2D8-7D78B7CBCD07}"/>
    <cellStyle name="Normal 32 2 11" xfId="43954" xr:uid="{05C56F04-88FE-4EF2-8EA3-4F8682805EA4}"/>
    <cellStyle name="Normal 32 2 2" xfId="1676" xr:uid="{1F2A1BB1-ACF6-4BBC-9617-19D7E396AB81}"/>
    <cellStyle name="Normal 32 2 2 10" xfId="44536" xr:uid="{70EEFF9A-CC7A-4A8B-8071-331A46C27516}"/>
    <cellStyle name="Normal 32 2 2 2" xfId="4211" xr:uid="{F42905CD-3BD3-4764-B513-DC071D4F0802}"/>
    <cellStyle name="Normal 32 2 2 2 2" xfId="7059" xr:uid="{F3CF26C5-36B9-42A1-849D-A796B8D07E28}"/>
    <cellStyle name="Normal 32 2 2 2 2 2" xfId="15701" xr:uid="{AB7D91A4-3D52-45D6-8276-CA48ADA6BCD6}"/>
    <cellStyle name="Normal 32 2 2 2 2 2 2" xfId="36069" xr:uid="{4B5259E4-B3E9-465A-80B0-1F33D76E9839}"/>
    <cellStyle name="Normal 32 2 2 2 2 3" xfId="22488" xr:uid="{AAEF3DD5-1824-4368-BDD9-B9835BE997C2}"/>
    <cellStyle name="Normal 32 2 2 2 2 3 2" xfId="42856" xr:uid="{BAF799A2-C36A-4B88-8A58-A32860C7ACCD}"/>
    <cellStyle name="Normal 32 2 2 2 2 4" xfId="29277" xr:uid="{9F95B4B9-E991-4EBD-A819-6CC2FB89D65C}"/>
    <cellStyle name="Normal 32 2 2 2 2 5" xfId="49645" xr:uid="{69EEF39C-7185-47CB-81A1-D22E522CE5D3}"/>
    <cellStyle name="Normal 32 2 2 2 3" xfId="12853" xr:uid="{AD4692C1-BFC0-43A9-A65D-ECA1A811785B}"/>
    <cellStyle name="Normal 32 2 2 2 3 2" xfId="33221" xr:uid="{E26053C5-60F0-434F-B15F-0DB1EF15E57B}"/>
    <cellStyle name="Normal 32 2 2 2 4" xfId="19640" xr:uid="{2647C2D3-D4B3-47DE-834C-FBC60817BB14}"/>
    <cellStyle name="Normal 32 2 2 2 4 2" xfId="40008" xr:uid="{6072CB0E-6C9E-4834-9C82-4F237184F9F1}"/>
    <cellStyle name="Normal 32 2 2 2 5" xfId="26429" xr:uid="{A7E6C892-691E-4C1B-A4E7-0E2B6AD79832}"/>
    <cellStyle name="Normal 32 2 2 2 6" xfId="46797" xr:uid="{20047E40-9AEA-489E-97A3-D7161519E8A7}"/>
    <cellStyle name="Normal 32 2 2 2_Exec Drivers" xfId="9044" xr:uid="{6FF8698A-AC44-4D29-9AFF-F3A8D122E820}"/>
    <cellStyle name="Normal 32 2 2 3" xfId="4923" xr:uid="{7DB823D4-FA1C-43C4-A642-FD4D8A787B25}"/>
    <cellStyle name="Normal 32 2 2 3 2" xfId="7771" xr:uid="{D6470F7D-8959-4F34-9996-4CE78589B7EE}"/>
    <cellStyle name="Normal 32 2 2 3 2 2" xfId="16413" xr:uid="{B77FADC7-06F6-48E7-8589-9D88F8492C4D}"/>
    <cellStyle name="Normal 32 2 2 3 2 2 2" xfId="36781" xr:uid="{CAA910EC-CBA0-4D58-889A-4C97544061E4}"/>
    <cellStyle name="Normal 32 2 2 3 2 3" xfId="23200" xr:uid="{50414414-B288-4737-8398-5790A68959E8}"/>
    <cellStyle name="Normal 32 2 2 3 2 3 2" xfId="43568" xr:uid="{1A28C988-3561-4C31-8A20-3D27B27A76B5}"/>
    <cellStyle name="Normal 32 2 2 3 2 4" xfId="29989" xr:uid="{F8A3BCE9-792F-4EDF-8B77-725BD642EB89}"/>
    <cellStyle name="Normal 32 2 2 3 2 5" xfId="50357" xr:uid="{3C8842B7-2A17-47ED-96F2-E2A675477381}"/>
    <cellStyle name="Normal 32 2 2 3 3" xfId="13565" xr:uid="{E0184263-100F-49C4-897F-95578C72D2CB}"/>
    <cellStyle name="Normal 32 2 2 3 3 2" xfId="33933" xr:uid="{933F5635-ADBF-4B98-A6B2-190D4C0EAF4F}"/>
    <cellStyle name="Normal 32 2 2 3 4" xfId="20352" xr:uid="{78CF4643-2E29-49AF-9003-0374FAC5575C}"/>
    <cellStyle name="Normal 32 2 2 3 4 2" xfId="40720" xr:uid="{2468C5D8-0D8A-4596-B4C3-4EE2C0585A7A}"/>
    <cellStyle name="Normal 32 2 2 3 5" xfId="27141" xr:uid="{79A8D1E7-D1AE-4565-8493-B02EB2EE612D}"/>
    <cellStyle name="Normal 32 2 2 3 6" xfId="47509" xr:uid="{C3A9AE22-87CF-4DCB-B884-236941585057}"/>
    <cellStyle name="Normal 32 2 2 4" xfId="3463" xr:uid="{5438EE4C-1E12-40DB-A488-3DC5CC1FD9FD}"/>
    <cellStyle name="Normal 32 2 2 4 2" xfId="6347" xr:uid="{755F612E-1BCF-4FCD-AE87-B571C7FB235A}"/>
    <cellStyle name="Normal 32 2 2 4 2 2" xfId="14989" xr:uid="{0E50B318-D90B-4E9F-A5F8-F26E25A6004B}"/>
    <cellStyle name="Normal 32 2 2 4 2 2 2" xfId="35357" xr:uid="{7E1BD066-7676-4056-9DDC-C9EB4C51A6F0}"/>
    <cellStyle name="Normal 32 2 2 4 2 3" xfId="21776" xr:uid="{9EE6E4D8-94C4-4F79-AEC0-C5FCDC2D098D}"/>
    <cellStyle name="Normal 32 2 2 4 2 3 2" xfId="42144" xr:uid="{4E3AF2D3-390F-441F-98AA-FAD7CF3668EC}"/>
    <cellStyle name="Normal 32 2 2 4 2 4" xfId="28565" xr:uid="{01E25869-DA5E-41B9-A139-E1985230338E}"/>
    <cellStyle name="Normal 32 2 2 4 2 5" xfId="48933" xr:uid="{4AC1329E-EF11-43FC-83E1-75B021083103}"/>
    <cellStyle name="Normal 32 2 2 4 3" xfId="12141" xr:uid="{9AB54B2A-E2C8-467A-BEE8-66684F5970FA}"/>
    <cellStyle name="Normal 32 2 2 4 3 2" xfId="32509" xr:uid="{928E570A-4A99-475D-91DE-7F01F3B8F2F6}"/>
    <cellStyle name="Normal 32 2 2 4 4" xfId="18928" xr:uid="{6F463E18-F08F-4EF4-B0EE-658B9BBEF657}"/>
    <cellStyle name="Normal 32 2 2 4 4 2" xfId="39296" xr:uid="{99F10A7D-C81C-42E2-84AC-C134F95CF4B3}"/>
    <cellStyle name="Normal 32 2 2 4 5" xfId="25717" xr:uid="{8D94FC5B-9A46-49B5-8C13-22C0E20BA1D9}"/>
    <cellStyle name="Normal 32 2 2 4 6" xfId="46085" xr:uid="{13C1227D-CD7A-44FC-A6F8-6E90737E12BF}"/>
    <cellStyle name="Normal 32 2 2 5" xfId="5635" xr:uid="{9D01062B-2687-42C8-9783-467155F91060}"/>
    <cellStyle name="Normal 32 2 2 5 2" xfId="14277" xr:uid="{9CF2196F-E83A-4272-8F3E-0DA5191ED4D6}"/>
    <cellStyle name="Normal 32 2 2 5 2 2" xfId="34645" xr:uid="{9B06FE2D-F895-4DC2-8F3A-C09D1669E589}"/>
    <cellStyle name="Normal 32 2 2 5 3" xfId="21064" xr:uid="{6EE7ABFE-793C-49BA-8C1E-BB6136C8EB63}"/>
    <cellStyle name="Normal 32 2 2 5 3 2" xfId="41432" xr:uid="{6BEE7CFF-78F4-448C-802A-7B07DFB03A8F}"/>
    <cellStyle name="Normal 32 2 2 5 4" xfId="27853" xr:uid="{09C53BFB-9E92-458F-9A2A-73FC402B53EC}"/>
    <cellStyle name="Normal 32 2 2 5 5" xfId="48221" xr:uid="{08EBF5A1-58F4-402C-81A2-9BB4562DC5BD}"/>
    <cellStyle name="Normal 32 2 2 6" xfId="2714" xr:uid="{4577F1F3-8576-4576-A267-5659124FB5AD}"/>
    <cellStyle name="Normal 32 2 2 6 2" xfId="11429" xr:uid="{45A82E45-E3D7-4CCD-BBEC-F950E0231622}"/>
    <cellStyle name="Normal 32 2 2 6 2 2" xfId="31797" xr:uid="{AD2B6F72-9FAF-46C8-9982-F081F46C21BF}"/>
    <cellStyle name="Normal 32 2 2 6 3" xfId="18216" xr:uid="{769AF1ED-B7AD-490F-B860-6A6CB317A5A7}"/>
    <cellStyle name="Normal 32 2 2 6 3 2" xfId="38584" xr:uid="{B5D90309-D35F-4769-8D5E-89698317824E}"/>
    <cellStyle name="Normal 32 2 2 6 4" xfId="25005" xr:uid="{F22BD182-67CB-467E-8F56-883890939BAB}"/>
    <cellStyle name="Normal 32 2 2 6 5" xfId="45373" xr:uid="{B6524F63-3546-4006-9AF5-75457703899A}"/>
    <cellStyle name="Normal 32 2 2 7" xfId="10592" xr:uid="{C1290E72-366E-4954-9302-2E99F237CDD1}"/>
    <cellStyle name="Normal 32 2 2 7 2" xfId="30960" xr:uid="{EA562EE6-353B-44FD-8053-1DB480C2E3FF}"/>
    <cellStyle name="Normal 32 2 2 8" xfId="17379" xr:uid="{BB494C6E-67B0-4B18-9AE8-5A2E55579F02}"/>
    <cellStyle name="Normal 32 2 2 8 2" xfId="37747" xr:uid="{312EE325-A22E-4655-84F5-D077779C5D81}"/>
    <cellStyle name="Normal 32 2 2 9" xfId="24168" xr:uid="{664DCAC2-94DF-45FE-B95D-2642CF3A0245}"/>
    <cellStyle name="Normal 32 2 2_Exec Drivers" xfId="8469" xr:uid="{7BF3AFA9-B43D-42A3-9CC4-6D54CB4614F4}"/>
    <cellStyle name="Normal 32 2 3" xfId="3827" xr:uid="{D90D0D5B-456A-4E14-8CFE-37A2207F236C}"/>
    <cellStyle name="Normal 32 2 3 2" xfId="6711" xr:uid="{C25AA891-03F7-46C1-809F-D680ECA80D7E}"/>
    <cellStyle name="Normal 32 2 3 2 2" xfId="15353" xr:uid="{6C98A004-3D1F-449C-A984-C17ED6C90FD0}"/>
    <cellStyle name="Normal 32 2 3 2 2 2" xfId="35721" xr:uid="{C9FDC5D4-DF80-40A4-9472-1AE04FBBA8CF}"/>
    <cellStyle name="Normal 32 2 3 2 3" xfId="22140" xr:uid="{07C2EA55-F8CB-44CB-9E12-6888B479E2FD}"/>
    <cellStyle name="Normal 32 2 3 2 3 2" xfId="42508" xr:uid="{58F4548A-4DE9-44F8-AD42-70C6466DED5D}"/>
    <cellStyle name="Normal 32 2 3 2 4" xfId="28929" xr:uid="{F9974D1E-3FED-4CBC-B701-E689E75526FD}"/>
    <cellStyle name="Normal 32 2 3 2 5" xfId="49297" xr:uid="{E1809083-B7C9-466A-9198-4229DB0E4704}"/>
    <cellStyle name="Normal 32 2 3 3" xfId="12505" xr:uid="{56E50AA3-3176-4191-9E5C-7B7BC8DD99D4}"/>
    <cellStyle name="Normal 32 2 3 3 2" xfId="32873" xr:uid="{BE4E6F8B-819F-487A-B276-E13FE6C91B7C}"/>
    <cellStyle name="Normal 32 2 3 4" xfId="19292" xr:uid="{70396551-C513-40FD-83CD-D30C74E5799A}"/>
    <cellStyle name="Normal 32 2 3 4 2" xfId="39660" xr:uid="{8E9D24AE-23E6-4EFA-B947-49DB96F42BC4}"/>
    <cellStyle name="Normal 32 2 3 5" xfId="26081" xr:uid="{E8CB2026-CAD7-4E0D-81C5-295E25553F8A}"/>
    <cellStyle name="Normal 32 2 3 6" xfId="46449" xr:uid="{448AA30B-E139-4C7A-A9A4-090316634B5E}"/>
    <cellStyle name="Normal 32 2 3_Exec Drivers" xfId="8736" xr:uid="{4B829B01-D57F-441C-AC79-406CF10155C3}"/>
    <cellStyle name="Normal 32 2 4" xfId="4575" xr:uid="{24B2C4F5-2717-489F-9F96-7B065C80AF9A}"/>
    <cellStyle name="Normal 32 2 4 2" xfId="7423" xr:uid="{F98D4716-93C3-4CBE-8D8C-9D06DAC30F0E}"/>
    <cellStyle name="Normal 32 2 4 2 2" xfId="16065" xr:uid="{B5954DAC-13CC-44F3-AD23-12B25B3A21D1}"/>
    <cellStyle name="Normal 32 2 4 2 2 2" xfId="36433" xr:uid="{B92C5528-E74D-4C8A-9BE1-F6B8F1E27195}"/>
    <cellStyle name="Normal 32 2 4 2 3" xfId="22852" xr:uid="{B2073E02-5C40-4006-A1AA-95D463C3FD9D}"/>
    <cellStyle name="Normal 32 2 4 2 3 2" xfId="43220" xr:uid="{02DAD82E-92D0-46EE-8DA5-10257F14ED80}"/>
    <cellStyle name="Normal 32 2 4 2 4" xfId="29641" xr:uid="{69DD7704-1B71-4A94-9BF5-F9D7DC66250F}"/>
    <cellStyle name="Normal 32 2 4 2 5" xfId="50009" xr:uid="{B9D7E9F1-F882-4794-9C30-1700FCC30906}"/>
    <cellStyle name="Normal 32 2 4 3" xfId="13217" xr:uid="{C2BD883F-C6D3-4C8A-8511-713B3335EAFE}"/>
    <cellStyle name="Normal 32 2 4 3 2" xfId="33585" xr:uid="{127B188F-4288-49B9-91E6-9120CEE6750A}"/>
    <cellStyle name="Normal 32 2 4 4" xfId="20004" xr:uid="{063E36AD-20D5-47D5-A63F-33D8F3C714ED}"/>
    <cellStyle name="Normal 32 2 4 4 2" xfId="40372" xr:uid="{551F2514-6145-4AA8-AF04-1334EF7DE47E}"/>
    <cellStyle name="Normal 32 2 4 5" xfId="26793" xr:uid="{636791C0-819B-4071-B549-55AFAF8CEA16}"/>
    <cellStyle name="Normal 32 2 4 6" xfId="47161" xr:uid="{BC12FD68-6312-42E4-A86C-B005C18E1743}"/>
    <cellStyle name="Normal 32 2 5" xfId="3079" xr:uid="{39B1A082-70AD-4C53-8FB8-5DBE8EFAD89A}"/>
    <cellStyle name="Normal 32 2 5 2" xfId="5999" xr:uid="{D5958C05-E87C-4792-B427-290EAFD4A899}"/>
    <cellStyle name="Normal 32 2 5 2 2" xfId="14641" xr:uid="{D4D3B456-E861-475C-BF6A-44E94729F46F}"/>
    <cellStyle name="Normal 32 2 5 2 2 2" xfId="35009" xr:uid="{629BA270-439D-4C17-B901-0CF9874CAA8C}"/>
    <cellStyle name="Normal 32 2 5 2 3" xfId="21428" xr:uid="{40604B0C-DF8C-4A96-BF31-C3B321DF9BA8}"/>
    <cellStyle name="Normal 32 2 5 2 3 2" xfId="41796" xr:uid="{0575FB39-A33B-403C-B1BA-0E63DC4B7399}"/>
    <cellStyle name="Normal 32 2 5 2 4" xfId="28217" xr:uid="{01C57303-F6ED-4203-BC84-5993B4FCA55A}"/>
    <cellStyle name="Normal 32 2 5 2 5" xfId="48585" xr:uid="{1AA118DE-2816-464F-B426-B58E9CFB8C7A}"/>
    <cellStyle name="Normal 32 2 5 3" xfId="11793" xr:uid="{898C2330-35BC-4A40-91C2-B02A5306CBFC}"/>
    <cellStyle name="Normal 32 2 5 3 2" xfId="32161" xr:uid="{D864FAFB-9294-4D95-B77F-D7A0EE2AA85E}"/>
    <cellStyle name="Normal 32 2 5 4" xfId="18580" xr:uid="{1D76C70D-3723-4D4C-BBA2-C3039B325175}"/>
    <cellStyle name="Normal 32 2 5 4 2" xfId="38948" xr:uid="{ECE7FB4D-890E-4FDB-8F23-EDD48B8C31BF}"/>
    <cellStyle name="Normal 32 2 5 5" xfId="25369" xr:uid="{FB408BC7-E0A3-4E21-BF1D-19FC5F089959}"/>
    <cellStyle name="Normal 32 2 5 6" xfId="45737" xr:uid="{42A45CA7-18C2-4B7B-9164-BD10F8119DBD}"/>
    <cellStyle name="Normal 32 2 6" xfId="5287" xr:uid="{863A2A3A-8FBF-47BF-80E7-6D50F9EA11AE}"/>
    <cellStyle name="Normal 32 2 6 2" xfId="13929" xr:uid="{981F5974-9E31-4209-94BB-DEFB61241358}"/>
    <cellStyle name="Normal 32 2 6 2 2" xfId="34297" xr:uid="{CDA8497B-6F80-4A7F-B8FC-533FA941BD92}"/>
    <cellStyle name="Normal 32 2 6 3" xfId="20716" xr:uid="{E4117B42-F55C-4DDC-A51B-41D4BEEC4E65}"/>
    <cellStyle name="Normal 32 2 6 3 2" xfId="41084" xr:uid="{C215371F-B85A-4AF5-B0E6-23FF1E5450BA}"/>
    <cellStyle name="Normal 32 2 6 4" xfId="27505" xr:uid="{7904EBD1-669A-4C15-9648-7EB1EDDE006E}"/>
    <cellStyle name="Normal 32 2 6 5" xfId="47873" xr:uid="{E44905DC-6785-4EA1-A2FA-C94788BC4922}"/>
    <cellStyle name="Normal 32 2 7" xfId="2230" xr:uid="{7BDD8898-C9F3-469D-8F96-FAD2A24CCCBA}"/>
    <cellStyle name="Normal 32 2 7 2" xfId="11081" xr:uid="{91B0BAB5-8B6E-48A4-9F0F-CDD0A673D8C2}"/>
    <cellStyle name="Normal 32 2 7 2 2" xfId="31449" xr:uid="{CE8123C6-D936-4724-B879-20FF69EA214A}"/>
    <cellStyle name="Normal 32 2 7 3" xfId="17868" xr:uid="{42C24415-71AA-4F20-A561-2387C0668209}"/>
    <cellStyle name="Normal 32 2 7 3 2" xfId="38236" xr:uid="{B96DDB9F-6D86-4409-BE4A-7B7977D8CF71}"/>
    <cellStyle name="Normal 32 2 7 4" xfId="24657" xr:uid="{4672610E-59CB-41F4-A0F3-A5104CDF1CDE}"/>
    <cellStyle name="Normal 32 2 7 5" xfId="45025" xr:uid="{815179A1-2077-4EDA-A28D-B61D1C7168D9}"/>
    <cellStyle name="Normal 32 2 8" xfId="10009" xr:uid="{99A587C0-B79F-4E7C-AF52-C01C0E21AC66}"/>
    <cellStyle name="Normal 32 2 8 2" xfId="30377" xr:uid="{57826DF2-7B82-4968-9FF5-191AF1015A03}"/>
    <cellStyle name="Normal 32 2 9" xfId="16797" xr:uid="{480628F6-5603-41D8-A56F-28F8D142EE94}"/>
    <cellStyle name="Normal 32 2 9 2" xfId="37165" xr:uid="{BBB80243-39C8-45CD-BB7D-B43A2306DB25}"/>
    <cellStyle name="Normal 32 2_Exec Drivers" xfId="9203" xr:uid="{0BF149DA-529E-4A0E-B57C-2A5A480D00B1}"/>
    <cellStyle name="Normal 32 3" xfId="557" xr:uid="{F57B0B9D-72DB-47E8-9756-AEF7DAC6DB72}"/>
    <cellStyle name="Normal 32 3 10" xfId="23598" xr:uid="{8A8BC669-BE20-48A4-AD08-858E8696887D}"/>
    <cellStyle name="Normal 32 3 11" xfId="43966" xr:uid="{FA184C31-110C-442A-A7BD-D061D451C28B}"/>
    <cellStyle name="Normal 32 3 2" xfId="1688" xr:uid="{29433FE0-5D2C-438D-A9E9-A65C80DA19BB}"/>
    <cellStyle name="Normal 32 3 2 10" xfId="44548" xr:uid="{1FFD992E-DC08-4660-AE08-63407FE60AF3}"/>
    <cellStyle name="Normal 32 3 2 2" xfId="4223" xr:uid="{4DD55E47-1367-4C2D-A532-0BEAFAAF489A}"/>
    <cellStyle name="Normal 32 3 2 2 2" xfId="7071" xr:uid="{B64309B6-C0EF-4EF0-B996-1BE66CBA59A2}"/>
    <cellStyle name="Normal 32 3 2 2 2 2" xfId="15713" xr:uid="{95B0A5E5-DF7A-41FB-A3FC-0118B3CD9EDD}"/>
    <cellStyle name="Normal 32 3 2 2 2 2 2" xfId="36081" xr:uid="{6BD307B0-866C-4373-A668-B614E0AAB593}"/>
    <cellStyle name="Normal 32 3 2 2 2 3" xfId="22500" xr:uid="{E67BCBF9-1C8C-41A1-965A-B3C1395A58F4}"/>
    <cellStyle name="Normal 32 3 2 2 2 3 2" xfId="42868" xr:uid="{C3B437AD-935B-4B91-9AFC-0D9EC91C7851}"/>
    <cellStyle name="Normal 32 3 2 2 2 4" xfId="29289" xr:uid="{B4DDAECB-7935-46E8-883C-5CA8DA9C15E5}"/>
    <cellStyle name="Normal 32 3 2 2 2 5" xfId="49657" xr:uid="{47AE76CE-B9AB-4573-B54D-4FCF4FBAB2D3}"/>
    <cellStyle name="Normal 32 3 2 2 3" xfId="12865" xr:uid="{778176E1-3EF9-4597-9903-0A56E6146835}"/>
    <cellStyle name="Normal 32 3 2 2 3 2" xfId="33233" xr:uid="{4962D3EB-C83A-4452-A31D-D97F02DB9FE7}"/>
    <cellStyle name="Normal 32 3 2 2 4" xfId="19652" xr:uid="{9FBB0338-323F-4450-836A-310544B768D2}"/>
    <cellStyle name="Normal 32 3 2 2 4 2" xfId="40020" xr:uid="{965C5EEA-9DDA-462F-8DE6-A284E2A75BAD}"/>
    <cellStyle name="Normal 32 3 2 2 5" xfId="26441" xr:uid="{2B58979A-7B4D-4A85-A38E-C54078E3EE61}"/>
    <cellStyle name="Normal 32 3 2 2 6" xfId="46809" xr:uid="{6E78AFE1-A0C2-431F-B6B5-13EAB2815AB1}"/>
    <cellStyle name="Normal 32 3 2 2_Exec Drivers" xfId="8934" xr:uid="{73B6BBA2-D28B-41B0-8F70-03A443713DD1}"/>
    <cellStyle name="Normal 32 3 2 3" xfId="4935" xr:uid="{49D755CD-DE6A-49FA-91DE-0E0FADBBC652}"/>
    <cellStyle name="Normal 32 3 2 3 2" xfId="7783" xr:uid="{7D0F62B5-5BA0-48B2-9CD5-ABAEDAD7B967}"/>
    <cellStyle name="Normal 32 3 2 3 2 2" xfId="16425" xr:uid="{40E9D6B5-507C-4F93-987C-9B4CCEFAB905}"/>
    <cellStyle name="Normal 32 3 2 3 2 2 2" xfId="36793" xr:uid="{985D095E-305F-428A-BCDB-51B6C59242CC}"/>
    <cellStyle name="Normal 32 3 2 3 2 3" xfId="23212" xr:uid="{1E0A5C7E-2CD2-42FA-8E20-7138128794DA}"/>
    <cellStyle name="Normal 32 3 2 3 2 3 2" xfId="43580" xr:uid="{E73FCD22-FC4B-4DD3-A583-05C8297600BB}"/>
    <cellStyle name="Normal 32 3 2 3 2 4" xfId="30001" xr:uid="{EEF4FAA2-16C1-4310-96FA-D008C2FF77C1}"/>
    <cellStyle name="Normal 32 3 2 3 2 5" xfId="50369" xr:uid="{FBE87338-AAD1-40CC-A013-31E2C81C1F42}"/>
    <cellStyle name="Normal 32 3 2 3 3" xfId="13577" xr:uid="{24C537C0-05B4-484C-8816-49704D20F9D1}"/>
    <cellStyle name="Normal 32 3 2 3 3 2" xfId="33945" xr:uid="{941EA12D-59AC-4C83-B8F5-D1D257CEF189}"/>
    <cellStyle name="Normal 32 3 2 3 4" xfId="20364" xr:uid="{566F75B8-3D17-4FFB-8742-D7D3BD21528F}"/>
    <cellStyle name="Normal 32 3 2 3 4 2" xfId="40732" xr:uid="{0A92AA2A-5217-4A79-B88E-9612F69C501C}"/>
    <cellStyle name="Normal 32 3 2 3 5" xfId="27153" xr:uid="{58CC4002-9740-43AD-89B0-8B604726B144}"/>
    <cellStyle name="Normal 32 3 2 3 6" xfId="47521" xr:uid="{960E55CF-4E95-4360-BFE0-5A846E83F67E}"/>
    <cellStyle name="Normal 32 3 2 4" xfId="3475" xr:uid="{55F84F9D-8B2B-488C-85C3-FB6CAE095F6E}"/>
    <cellStyle name="Normal 32 3 2 4 2" xfId="6359" xr:uid="{A4BC3F96-078D-43D3-9927-7D2DBAE14053}"/>
    <cellStyle name="Normal 32 3 2 4 2 2" xfId="15001" xr:uid="{46753CC2-657A-44E4-9E47-9F908BB10A88}"/>
    <cellStyle name="Normal 32 3 2 4 2 2 2" xfId="35369" xr:uid="{F577E7BE-9506-4FA2-B70F-92296AE5506E}"/>
    <cellStyle name="Normal 32 3 2 4 2 3" xfId="21788" xr:uid="{42F20492-A6ED-4CD0-8D69-F027B3A70C9A}"/>
    <cellStyle name="Normal 32 3 2 4 2 3 2" xfId="42156" xr:uid="{92FEF1D8-C887-4174-89A2-6B3FFE878740}"/>
    <cellStyle name="Normal 32 3 2 4 2 4" xfId="28577" xr:uid="{6F5323FB-AB84-40C8-AB26-FC28F6799ADC}"/>
    <cellStyle name="Normal 32 3 2 4 2 5" xfId="48945" xr:uid="{527269CD-385B-46C4-86DC-83685089E299}"/>
    <cellStyle name="Normal 32 3 2 4 3" xfId="12153" xr:uid="{32B72406-7A43-4196-9F56-FDD5EAE5A9FE}"/>
    <cellStyle name="Normal 32 3 2 4 3 2" xfId="32521" xr:uid="{14C20C71-3F02-4A3F-A4A7-1291B4487567}"/>
    <cellStyle name="Normal 32 3 2 4 4" xfId="18940" xr:uid="{A36D702B-C442-445A-AB15-322A2ED5D0DA}"/>
    <cellStyle name="Normal 32 3 2 4 4 2" xfId="39308" xr:uid="{69406F79-BAA3-44D8-8978-BDAE986B83AF}"/>
    <cellStyle name="Normal 32 3 2 4 5" xfId="25729" xr:uid="{7ADFBB4A-5C3D-44D9-859C-CC1F7D068312}"/>
    <cellStyle name="Normal 32 3 2 4 6" xfId="46097" xr:uid="{79E882F4-7EFE-4126-9C8D-5530613BC171}"/>
    <cellStyle name="Normal 32 3 2 5" xfId="5647" xr:uid="{A474E416-1322-4385-843F-21A6D50DFD49}"/>
    <cellStyle name="Normal 32 3 2 5 2" xfId="14289" xr:uid="{B6609466-45FD-47FD-A388-DA5ECAAD5D03}"/>
    <cellStyle name="Normal 32 3 2 5 2 2" xfId="34657" xr:uid="{66DFDE6F-DFFC-47E0-8737-4648CBD7D895}"/>
    <cellStyle name="Normal 32 3 2 5 3" xfId="21076" xr:uid="{99CACECF-8FAE-4193-B5EA-BE2A7D1BC2C3}"/>
    <cellStyle name="Normal 32 3 2 5 3 2" xfId="41444" xr:uid="{7EE3C666-9214-4B89-89FD-53CBFC240696}"/>
    <cellStyle name="Normal 32 3 2 5 4" xfId="27865" xr:uid="{05A2E7E6-A829-4EF9-8FC2-E38EBA1B47B2}"/>
    <cellStyle name="Normal 32 3 2 5 5" xfId="48233" xr:uid="{C30CCEA3-2DCE-4810-B1C8-55F04F9CE740}"/>
    <cellStyle name="Normal 32 3 2 6" xfId="2726" xr:uid="{50AA9A94-AE05-4477-9FE9-78AFB215EC30}"/>
    <cellStyle name="Normal 32 3 2 6 2" xfId="11441" xr:uid="{EC1175A4-0366-4C33-BB5B-685AFCED3448}"/>
    <cellStyle name="Normal 32 3 2 6 2 2" xfId="31809" xr:uid="{9F7A81FD-6D7C-4A13-A8A7-14F8786BDECB}"/>
    <cellStyle name="Normal 32 3 2 6 3" xfId="18228" xr:uid="{12FD60DE-7DE3-4AFD-AE44-AB7703F820C4}"/>
    <cellStyle name="Normal 32 3 2 6 3 2" xfId="38596" xr:uid="{859B9C79-9ACC-4A3C-A5B5-E4E3D7A0C614}"/>
    <cellStyle name="Normal 32 3 2 6 4" xfId="25017" xr:uid="{F41BCDD7-1800-4EAF-9058-B4848396F442}"/>
    <cellStyle name="Normal 32 3 2 6 5" xfId="45385" xr:uid="{4BE64906-CB28-473C-943E-EB3EB5449A8C}"/>
    <cellStyle name="Normal 32 3 2 7" xfId="10604" xr:uid="{31AE9C27-DA32-4860-B32A-910A6379A27D}"/>
    <cellStyle name="Normal 32 3 2 7 2" xfId="30972" xr:uid="{BA174C75-49CC-4714-AD81-D38EE019519F}"/>
    <cellStyle name="Normal 32 3 2 8" xfId="17391" xr:uid="{9E54958F-9A22-461A-B0D0-A4C1C6E4F753}"/>
    <cellStyle name="Normal 32 3 2 8 2" xfId="37759" xr:uid="{3C419243-8AD0-41C5-A097-21848ED89737}"/>
    <cellStyle name="Normal 32 3 2 9" xfId="24180" xr:uid="{AD4004DC-D5F9-41DC-B860-0F7D52B09231}"/>
    <cellStyle name="Normal 32 3 2_Exec Drivers" xfId="8348" xr:uid="{A4F2DA80-1848-4E8C-8AD7-7F7B9FD94CAC}"/>
    <cellStyle name="Normal 32 3 3" xfId="3828" xr:uid="{0B623D52-4B6D-4333-B68D-953FBDC9F4B7}"/>
    <cellStyle name="Normal 32 3 3 2" xfId="6712" xr:uid="{2576F662-4B54-429A-8CF1-626D55A45700}"/>
    <cellStyle name="Normal 32 3 3 2 2" xfId="15354" xr:uid="{E7C6C2C6-CC6C-4EBD-92F1-8BD9D8A0D655}"/>
    <cellStyle name="Normal 32 3 3 2 2 2" xfId="35722" xr:uid="{EE31964F-BF9C-4159-A8DE-4D86125BCC4F}"/>
    <cellStyle name="Normal 32 3 3 2 3" xfId="22141" xr:uid="{D2157C38-67CC-44CE-A0D0-BDADEAB0C76B}"/>
    <cellStyle name="Normal 32 3 3 2 3 2" xfId="42509" xr:uid="{5FA1F0D5-8B6B-4FEB-AD14-94434E63A013}"/>
    <cellStyle name="Normal 32 3 3 2 4" xfId="28930" xr:uid="{E56DA855-3F5D-4FF6-B2F7-DEAF3A2F3D6D}"/>
    <cellStyle name="Normal 32 3 3 2 5" xfId="49298" xr:uid="{638071CD-03A0-4C2D-A40C-D6A6ED2C9549}"/>
    <cellStyle name="Normal 32 3 3 3" xfId="12506" xr:uid="{87CB580B-A638-4373-BB94-26D65CE78848}"/>
    <cellStyle name="Normal 32 3 3 3 2" xfId="32874" xr:uid="{EF6B3EF0-A1C1-45C8-8F11-2B72466B4ECE}"/>
    <cellStyle name="Normal 32 3 3 4" xfId="19293" xr:uid="{8B0E898D-06F5-4B09-B711-7C411A1C1DCE}"/>
    <cellStyle name="Normal 32 3 3 4 2" xfId="39661" xr:uid="{1534AA98-8D1A-4FA3-AD39-84A20550B4D4}"/>
    <cellStyle name="Normal 32 3 3 5" xfId="26082" xr:uid="{3302186A-EDB9-4B49-80AD-88565B394395}"/>
    <cellStyle name="Normal 32 3 3 6" xfId="46450" xr:uid="{3A2E4EA5-FC59-43C1-8198-A3BBDD38A3FF}"/>
    <cellStyle name="Normal 32 3 3_Exec Drivers" xfId="9397" xr:uid="{8C4F6E15-46F5-40EB-8855-A371D1A0BBD2}"/>
    <cellStyle name="Normal 32 3 4" xfId="4576" xr:uid="{6A2CD111-E510-4D0C-AC29-1C4C56E3FFCD}"/>
    <cellStyle name="Normal 32 3 4 2" xfId="7424" xr:uid="{F066E25F-1B6D-4D4C-9C17-4A52327B7504}"/>
    <cellStyle name="Normal 32 3 4 2 2" xfId="16066" xr:uid="{FE943DBA-5DEB-4A6B-BB4E-7DC677FC75FB}"/>
    <cellStyle name="Normal 32 3 4 2 2 2" xfId="36434" xr:uid="{2039F391-C245-44BA-84F7-A7031AFA40F1}"/>
    <cellStyle name="Normal 32 3 4 2 3" xfId="22853" xr:uid="{F0846442-72A6-43C4-AD6A-FF850CEF3292}"/>
    <cellStyle name="Normal 32 3 4 2 3 2" xfId="43221" xr:uid="{73379172-1379-4594-87C0-D64D6829A681}"/>
    <cellStyle name="Normal 32 3 4 2 4" xfId="29642" xr:uid="{34ED2910-C009-4154-9FE2-61D1DD8E289D}"/>
    <cellStyle name="Normal 32 3 4 2 5" xfId="50010" xr:uid="{6A9F87AD-2585-4938-BD1A-9AC0D136EBA4}"/>
    <cellStyle name="Normal 32 3 4 3" xfId="13218" xr:uid="{4E39754C-BD93-406D-8616-05420F644192}"/>
    <cellStyle name="Normal 32 3 4 3 2" xfId="33586" xr:uid="{19A99AD3-049E-4D48-9720-7C75F646BDAD}"/>
    <cellStyle name="Normal 32 3 4 4" xfId="20005" xr:uid="{9A78DC61-C20A-48B2-B352-E862ABA3A58C}"/>
    <cellStyle name="Normal 32 3 4 4 2" xfId="40373" xr:uid="{68F19D30-39AD-44E7-B00F-43FCF3A114F5}"/>
    <cellStyle name="Normal 32 3 4 5" xfId="26794" xr:uid="{5FCBEF20-1575-46DD-91F6-141416543F16}"/>
    <cellStyle name="Normal 32 3 4 6" xfId="47162" xr:uid="{DE6D7AC4-E79C-4F6C-ABAA-6F159A138A28}"/>
    <cellStyle name="Normal 32 3 5" xfId="3080" xr:uid="{CC060EC9-7799-4561-895B-43A7BE3B4078}"/>
    <cellStyle name="Normal 32 3 5 2" xfId="6000" xr:uid="{3B5CDC89-A682-478F-A432-4BC78C94187B}"/>
    <cellStyle name="Normal 32 3 5 2 2" xfId="14642" xr:uid="{AEB8EED4-E4F5-4330-96FA-E83F65BE4959}"/>
    <cellStyle name="Normal 32 3 5 2 2 2" xfId="35010" xr:uid="{7D2E9068-52C2-4EE8-8FF3-E8569387C228}"/>
    <cellStyle name="Normal 32 3 5 2 3" xfId="21429" xr:uid="{6C8DE2AE-730D-4450-B822-570C966A375C}"/>
    <cellStyle name="Normal 32 3 5 2 3 2" xfId="41797" xr:uid="{57069C9B-E749-47DE-B609-54EF8DF6BC70}"/>
    <cellStyle name="Normal 32 3 5 2 4" xfId="28218" xr:uid="{F4EDB698-59EF-44F0-9AE0-F3F6D0133A9F}"/>
    <cellStyle name="Normal 32 3 5 2 5" xfId="48586" xr:uid="{22BA3015-1790-452B-9D3A-EFB5B8E94538}"/>
    <cellStyle name="Normal 32 3 5 3" xfId="11794" xr:uid="{FC338137-8CB0-4D7E-B18D-33D604A1A517}"/>
    <cellStyle name="Normal 32 3 5 3 2" xfId="32162" xr:uid="{0762E15B-D755-4C37-B30E-7BA5439D997F}"/>
    <cellStyle name="Normal 32 3 5 4" xfId="18581" xr:uid="{25008AD1-CACB-4D7A-9FEB-BDF0D065925E}"/>
    <cellStyle name="Normal 32 3 5 4 2" xfId="38949" xr:uid="{0BB31BF8-1FA2-4001-9790-E236A26167D8}"/>
    <cellStyle name="Normal 32 3 5 5" xfId="25370" xr:uid="{243DD272-0B52-4442-B528-B36140BE0F01}"/>
    <cellStyle name="Normal 32 3 5 6" xfId="45738" xr:uid="{9096983E-C8AB-4387-8F58-73AD6AE3CEE2}"/>
    <cellStyle name="Normal 32 3 6" xfId="5288" xr:uid="{571FBD39-6880-4406-8850-D9820F9231EC}"/>
    <cellStyle name="Normal 32 3 6 2" xfId="13930" xr:uid="{700BE3B1-D3DA-49E6-962A-A83FD375C9B9}"/>
    <cellStyle name="Normal 32 3 6 2 2" xfId="34298" xr:uid="{1E5DD947-469B-4181-9A69-59351C1BBD26}"/>
    <cellStyle name="Normal 32 3 6 3" xfId="20717" xr:uid="{137ECC9C-488F-4391-A457-B268998741D3}"/>
    <cellStyle name="Normal 32 3 6 3 2" xfId="41085" xr:uid="{4FEF3A49-5EC3-4D1D-B289-91E51C6FA5F8}"/>
    <cellStyle name="Normal 32 3 6 4" xfId="27506" xr:uid="{BD90F618-5AC8-4059-BC0B-68F027BE6453}"/>
    <cellStyle name="Normal 32 3 6 5" xfId="47874" xr:uid="{D9EF0F85-AA4C-4E8B-8F64-E4499DD3BEA0}"/>
    <cellStyle name="Normal 32 3 7" xfId="2231" xr:uid="{26777007-401C-49BF-A0B2-DB2E5FB5467E}"/>
    <cellStyle name="Normal 32 3 7 2" xfId="11082" xr:uid="{2DBEEBB2-88D4-40BC-9278-370200A620C3}"/>
    <cellStyle name="Normal 32 3 7 2 2" xfId="31450" xr:uid="{16D55308-4114-4CFE-9856-1BF357CFC144}"/>
    <cellStyle name="Normal 32 3 7 3" xfId="17869" xr:uid="{5120AFD8-4A7E-49D6-A099-DE1C2AA71EA0}"/>
    <cellStyle name="Normal 32 3 7 3 2" xfId="38237" xr:uid="{181A2B03-2B4A-4EB2-B956-D42C6AFDBA65}"/>
    <cellStyle name="Normal 32 3 7 4" xfId="24658" xr:uid="{8BD2EB1A-EDAC-4C54-BD37-041715D5FFF9}"/>
    <cellStyle name="Normal 32 3 7 5" xfId="45026" xr:uid="{5955D59F-00DF-4708-86A9-D69BBFAAAC5F}"/>
    <cellStyle name="Normal 32 3 8" xfId="10021" xr:uid="{1BD916EA-673F-406D-9E38-32C63134B46A}"/>
    <cellStyle name="Normal 32 3 8 2" xfId="30389" xr:uid="{C6357E93-78EB-4EC7-A4D0-CE5193882CC7}"/>
    <cellStyle name="Normal 32 3 9" xfId="16809" xr:uid="{E95C8FFD-419D-49A0-8F3F-FEF571229C5C}"/>
    <cellStyle name="Normal 32 3 9 2" xfId="37177" xr:uid="{62C9B9B9-4B91-49DA-9435-1A6D0767ED80}"/>
    <cellStyle name="Normal 32 3_Exec Drivers" xfId="9131" xr:uid="{A4FBC5BE-BDC1-441A-A162-F8B3B2713FA4}"/>
    <cellStyle name="Normal 32 4" xfId="1577" xr:uid="{B97E54F9-1F39-429C-AC6A-35FE59C0223C}"/>
    <cellStyle name="Normal 32 4 10" xfId="44437" xr:uid="{F59F110A-9B69-401A-BB59-92EBAE42CE3C}"/>
    <cellStyle name="Normal 32 4 2" xfId="3925" xr:uid="{4A292BFB-D595-42F7-8B46-9558EBA1B45A}"/>
    <cellStyle name="Normal 32 4 2 2" xfId="6797" xr:uid="{198A555B-9697-4A9E-817C-B10512C2EC07}"/>
    <cellStyle name="Normal 32 4 2 2 2" xfId="15439" xr:uid="{8B1C1964-D0EE-4FFF-8C33-BBCE32D3F443}"/>
    <cellStyle name="Normal 32 4 2 2 2 2" xfId="35807" xr:uid="{C11BAD9F-ED9A-476A-9A7A-B8DC14FF796D}"/>
    <cellStyle name="Normal 32 4 2 2 3" xfId="22226" xr:uid="{5914B2A2-425E-4510-AE55-B78782B9D81C}"/>
    <cellStyle name="Normal 32 4 2 2 3 2" xfId="42594" xr:uid="{236554E1-928A-4C73-9B92-4272487FDCC7}"/>
    <cellStyle name="Normal 32 4 2 2 4" xfId="29015" xr:uid="{ED79D9C5-398F-48B0-8E58-05484CFD5CC3}"/>
    <cellStyle name="Normal 32 4 2 2 5" xfId="49383" xr:uid="{B97BEABE-4527-4B9A-827C-286BB7618733}"/>
    <cellStyle name="Normal 32 4 2 3" xfId="12591" xr:uid="{55555058-BA8C-490B-A6EF-52CE1E289CDE}"/>
    <cellStyle name="Normal 32 4 2 3 2" xfId="32959" xr:uid="{D69045EC-2554-4187-BAB0-2ED1A247FDF2}"/>
    <cellStyle name="Normal 32 4 2 4" xfId="19378" xr:uid="{03850D48-14E3-4C0D-883B-C9FBE29C8726}"/>
    <cellStyle name="Normal 32 4 2 4 2" xfId="39746" xr:uid="{10D62F6F-A081-4494-94BE-F7CFD3322957}"/>
    <cellStyle name="Normal 32 4 2 5" xfId="26167" xr:uid="{E2AFD03F-DB59-4691-A5BF-2788AD6849CD}"/>
    <cellStyle name="Normal 32 4 2 6" xfId="46535" xr:uid="{6F588C5B-6DE9-403A-A733-2CEA50C7782D}"/>
    <cellStyle name="Normal 32 4 2_Exec Drivers" xfId="8587" xr:uid="{306E2C6B-1445-4322-ADAA-AE5E51C12BF7}"/>
    <cellStyle name="Normal 32 4 3" xfId="4661" xr:uid="{E10CEE3C-1EBC-46FC-8C2C-C36EE2E5670D}"/>
    <cellStyle name="Normal 32 4 3 2" xfId="7509" xr:uid="{D10E8DB6-19FE-44FC-8478-5384243EF51F}"/>
    <cellStyle name="Normal 32 4 3 2 2" xfId="16151" xr:uid="{94D94DAE-A9EF-4A17-B458-DCE2DCB79BDA}"/>
    <cellStyle name="Normal 32 4 3 2 2 2" xfId="36519" xr:uid="{0BF17446-EBEC-4DAF-8D96-C20A339F6B37}"/>
    <cellStyle name="Normal 32 4 3 2 3" xfId="22938" xr:uid="{1C9A3BB2-240E-423B-ACDB-D781A18E5CB2}"/>
    <cellStyle name="Normal 32 4 3 2 3 2" xfId="43306" xr:uid="{07794B7C-1642-4251-9B4B-41CD5ADD6501}"/>
    <cellStyle name="Normal 32 4 3 2 4" xfId="29727" xr:uid="{832EB6B5-6FDF-4DB9-BFE2-F28D5394637F}"/>
    <cellStyle name="Normal 32 4 3 2 5" xfId="50095" xr:uid="{629DCADB-A6FF-405C-A5CC-F7C418160038}"/>
    <cellStyle name="Normal 32 4 3 3" xfId="13303" xr:uid="{28CA485E-B05F-44FC-8F57-641991502D72}"/>
    <cellStyle name="Normal 32 4 3 3 2" xfId="33671" xr:uid="{2DF54577-A8BD-4BEF-8AC9-2B02C5FFD5B8}"/>
    <cellStyle name="Normal 32 4 3 4" xfId="20090" xr:uid="{2062379C-BF72-4496-B271-CCCE7FB5992F}"/>
    <cellStyle name="Normal 32 4 3 4 2" xfId="40458" xr:uid="{B4EC7ECE-DCBA-47D7-B081-037028F594EA}"/>
    <cellStyle name="Normal 32 4 3 5" xfId="26879" xr:uid="{CEA47544-1854-40FA-8E27-CE6EBCDB64EA}"/>
    <cellStyle name="Normal 32 4 3 6" xfId="47247" xr:uid="{0285879F-B27A-406C-967C-987CA0A86401}"/>
    <cellStyle name="Normal 32 4 4" xfId="3177" xr:uid="{82392F41-687D-4284-88AE-76CA8610DDF6}"/>
    <cellStyle name="Normal 32 4 4 2" xfId="6085" xr:uid="{09BA0310-5B2D-4D7C-9F0C-3B2B01292F90}"/>
    <cellStyle name="Normal 32 4 4 2 2" xfId="14727" xr:uid="{138506AC-643A-459E-B75B-9B22D1520646}"/>
    <cellStyle name="Normal 32 4 4 2 2 2" xfId="35095" xr:uid="{916C8609-8EBA-40FD-B107-D6172BCAB0AF}"/>
    <cellStyle name="Normal 32 4 4 2 3" xfId="21514" xr:uid="{4A0F1D7C-1A99-42BF-9E8B-045038E9127B}"/>
    <cellStyle name="Normal 32 4 4 2 3 2" xfId="41882" xr:uid="{A9280F09-FA18-4B8D-8DBE-D1D694F52E69}"/>
    <cellStyle name="Normal 32 4 4 2 4" xfId="28303" xr:uid="{596E804D-0ECD-4AA4-A7DE-4DE3668E8849}"/>
    <cellStyle name="Normal 32 4 4 2 5" xfId="48671" xr:uid="{6B18EC4E-A0CD-4511-A495-450357BD3799}"/>
    <cellStyle name="Normal 32 4 4 3" xfId="11879" xr:uid="{99615565-A006-4C72-9611-88265464CDDE}"/>
    <cellStyle name="Normal 32 4 4 3 2" xfId="32247" xr:uid="{1E9CC53A-FB3E-4430-AA4A-14BF84183AF8}"/>
    <cellStyle name="Normal 32 4 4 4" xfId="18666" xr:uid="{3355F695-C263-4B69-9531-910106C5E42B}"/>
    <cellStyle name="Normal 32 4 4 4 2" xfId="39034" xr:uid="{786BE5A9-5282-4E9A-A9B6-5DB8E1D0CAB4}"/>
    <cellStyle name="Normal 32 4 4 5" xfId="25455" xr:uid="{721AAE57-853D-4AB6-A542-B3A19D16E853}"/>
    <cellStyle name="Normal 32 4 4 6" xfId="45823" xr:uid="{1107494E-7620-440E-95F0-6983F73AE03B}"/>
    <cellStyle name="Normal 32 4 5" xfId="5373" xr:uid="{C00EFE75-10E1-4D57-8D07-5F69C430AEC4}"/>
    <cellStyle name="Normal 32 4 5 2" xfId="14015" xr:uid="{400012A5-7304-40EA-AB1F-667EE9AFA2B6}"/>
    <cellStyle name="Normal 32 4 5 2 2" xfId="34383" xr:uid="{2BD76B05-14A3-4A5A-B063-F2F403CC87C8}"/>
    <cellStyle name="Normal 32 4 5 3" xfId="20802" xr:uid="{92C6272C-58DA-473F-B4C3-339525181C50}"/>
    <cellStyle name="Normal 32 4 5 3 2" xfId="41170" xr:uid="{7AC03E93-8A7E-4051-8265-5445FE73D23C}"/>
    <cellStyle name="Normal 32 4 5 4" xfId="27591" xr:uid="{A8A110E0-2DBA-4DC9-8E23-0E89C34325CE}"/>
    <cellStyle name="Normal 32 4 5 5" xfId="47959" xr:uid="{557B24DA-ECD2-4D2B-8899-E6FBC4C76C10}"/>
    <cellStyle name="Normal 32 4 6" xfId="2428" xr:uid="{E118E07A-937B-4EF4-AB53-19883ADF8CBD}"/>
    <cellStyle name="Normal 32 4 6 2" xfId="11167" xr:uid="{06973AF9-D99E-4387-8F0A-6AC307B2F540}"/>
    <cellStyle name="Normal 32 4 6 2 2" xfId="31535" xr:uid="{EE6201C0-A572-4BAA-A87C-F399BFCDC6D1}"/>
    <cellStyle name="Normal 32 4 6 3" xfId="17954" xr:uid="{864848DF-497D-424C-8C3F-CE5FDDA6A542}"/>
    <cellStyle name="Normal 32 4 6 3 2" xfId="38322" xr:uid="{31234ED0-1793-4321-8142-7AEF75BBE655}"/>
    <cellStyle name="Normal 32 4 6 4" xfId="24743" xr:uid="{35C6912A-E2CC-4E83-96B6-7B9E7909A019}"/>
    <cellStyle name="Normal 32 4 6 5" xfId="45111" xr:uid="{1FEB0AA3-9FF1-404B-9502-5AA947287213}"/>
    <cellStyle name="Normal 32 4 7" xfId="10493" xr:uid="{24A73712-A1C8-4259-B6C2-5162B8098590}"/>
    <cellStyle name="Normal 32 4 7 2" xfId="30861" xr:uid="{C7944B1A-A505-4E97-B856-3987B8BBA3DD}"/>
    <cellStyle name="Normal 32 4 8" xfId="17280" xr:uid="{B40583DE-AED0-4843-B3E3-A76C9D901029}"/>
    <cellStyle name="Normal 32 4 8 2" xfId="37648" xr:uid="{1C31B411-E295-4604-8B90-265800C89BEE}"/>
    <cellStyle name="Normal 32 4 9" xfId="24069" xr:uid="{8E1C7042-8320-4F1D-91CA-F8022E45151D}"/>
    <cellStyle name="Normal 32 4_Exec Drivers" xfId="8839" xr:uid="{C8FE3538-3A86-4CD8-B6AC-513286321229}"/>
    <cellStyle name="Normal 32 5" xfId="3826" xr:uid="{FC838464-FE6B-4081-877D-577632772795}"/>
    <cellStyle name="Normal 32 5 2" xfId="6710" xr:uid="{536ABA1C-59F5-4E98-8298-08B22CE4FDB3}"/>
    <cellStyle name="Normal 32 5 2 2" xfId="15352" xr:uid="{B36B7BB3-594F-48DA-A2E1-94EB79B21B3C}"/>
    <cellStyle name="Normal 32 5 2 2 2" xfId="35720" xr:uid="{AC81E981-CA4C-4AC2-B0FB-FBEC56271216}"/>
    <cellStyle name="Normal 32 5 2 3" xfId="22139" xr:uid="{13958E54-BF50-4BBF-BD7B-F3D2A078B2A8}"/>
    <cellStyle name="Normal 32 5 2 3 2" xfId="42507" xr:uid="{AC7425DB-3265-4E70-87D5-98F56C66BA16}"/>
    <cellStyle name="Normal 32 5 2 4" xfId="28928" xr:uid="{ECBD420E-1337-480C-A2EF-445AC570982A}"/>
    <cellStyle name="Normal 32 5 2 5" xfId="49296" xr:uid="{D5F746C3-C268-450A-A818-82060670FADD}"/>
    <cellStyle name="Normal 32 5 3" xfId="12504" xr:uid="{94FE917F-EDAF-48B5-B53C-4E9B458E1367}"/>
    <cellStyle name="Normal 32 5 3 2" xfId="32872" xr:uid="{1B33028F-FB0B-4851-A7EA-6A429FDD6021}"/>
    <cellStyle name="Normal 32 5 4" xfId="19291" xr:uid="{9AC82484-4307-477F-A86E-8D3AD8A17951}"/>
    <cellStyle name="Normal 32 5 4 2" xfId="39659" xr:uid="{20DED14C-7948-46FA-B09E-2B0C39CE4606}"/>
    <cellStyle name="Normal 32 5 5" xfId="26080" xr:uid="{001BA5E4-CEFD-442A-B359-DED8C670E04B}"/>
    <cellStyle name="Normal 32 5 6" xfId="46448" xr:uid="{32C3575D-6CC7-4D9B-9FD0-3C012B9B1466}"/>
    <cellStyle name="Normal 32 5_Exec Drivers" xfId="8240" xr:uid="{B590EA98-52BE-4E44-8EC3-6AA6D400B0E1}"/>
    <cellStyle name="Normal 32 6" xfId="4574" xr:uid="{98A7DDF3-9EEB-4845-971B-80F69F086B24}"/>
    <cellStyle name="Normal 32 6 2" xfId="7422" xr:uid="{2A7058C9-08D6-4517-8005-B9DE10A059ED}"/>
    <cellStyle name="Normal 32 6 2 2" xfId="16064" xr:uid="{6A779A63-9492-4B6B-B1B4-01D80D8B3CEF}"/>
    <cellStyle name="Normal 32 6 2 2 2" xfId="36432" xr:uid="{826F7100-0C90-4F3F-81D5-AAF8EC51C61F}"/>
    <cellStyle name="Normal 32 6 2 3" xfId="22851" xr:uid="{6EE2CFA8-0DAE-4C75-8909-7D2A9BDEC032}"/>
    <cellStyle name="Normal 32 6 2 3 2" xfId="43219" xr:uid="{7E8205FD-357E-48C0-815A-70E97E2254C6}"/>
    <cellStyle name="Normal 32 6 2 4" xfId="29640" xr:uid="{B3F344B4-82A0-4EBC-8EC6-D2EFCB714914}"/>
    <cellStyle name="Normal 32 6 2 5" xfId="50008" xr:uid="{BDF568A8-A66D-41B5-8B0C-BAD7FAE1499A}"/>
    <cellStyle name="Normal 32 6 3" xfId="13216" xr:uid="{54D405F5-48B7-4570-8DFC-72EDBC0456E8}"/>
    <cellStyle name="Normal 32 6 3 2" xfId="33584" xr:uid="{A4FB55DC-F2FF-4AF6-A170-8406549330C1}"/>
    <cellStyle name="Normal 32 6 4" xfId="20003" xr:uid="{474BA4C1-AA0E-4A44-AEDF-0F1F389694DF}"/>
    <cellStyle name="Normal 32 6 4 2" xfId="40371" xr:uid="{0C0E8B52-A699-490A-9C11-26C60517C715}"/>
    <cellStyle name="Normal 32 6 5" xfId="26792" xr:uid="{C65423D8-27E2-4C56-B7AC-CDDA2D506DEA}"/>
    <cellStyle name="Normal 32 6 6" xfId="47160" xr:uid="{69C5F75E-518D-43E7-B005-DA2C3620C617}"/>
    <cellStyle name="Normal 32 7" xfId="3078" xr:uid="{40A1B882-3514-4E53-B8F0-3B56963E5B29}"/>
    <cellStyle name="Normal 32 7 2" xfId="5998" xr:uid="{F2FF5375-41BB-40B1-BA28-3EB7799A752A}"/>
    <cellStyle name="Normal 32 7 2 2" xfId="14640" xr:uid="{D58BADDF-A438-46B5-925E-EF4E623A92F7}"/>
    <cellStyle name="Normal 32 7 2 2 2" xfId="35008" xr:uid="{2FD6188E-5445-485F-B469-EC959FFFB52A}"/>
    <cellStyle name="Normal 32 7 2 3" xfId="21427" xr:uid="{2DFD6293-3DE8-4F22-9A00-04C9199C6CDA}"/>
    <cellStyle name="Normal 32 7 2 3 2" xfId="41795" xr:uid="{7B7CC521-5473-4598-91BA-96124EA070F2}"/>
    <cellStyle name="Normal 32 7 2 4" xfId="28216" xr:uid="{3A3CA581-1717-4D50-BCB7-B481FFB5E6FA}"/>
    <cellStyle name="Normal 32 7 2 5" xfId="48584" xr:uid="{E22FEFF9-D71B-4599-8870-03DC949392AB}"/>
    <cellStyle name="Normal 32 7 3" xfId="11792" xr:uid="{091B7F22-FEB6-4534-A376-60907733B7EB}"/>
    <cellStyle name="Normal 32 7 3 2" xfId="32160" xr:uid="{00686880-15C7-4DB3-9404-23608E090BC3}"/>
    <cellStyle name="Normal 32 7 4" xfId="18579" xr:uid="{8D3CDB74-12BE-4B93-B178-6AAFAE5E392A}"/>
    <cellStyle name="Normal 32 7 4 2" xfId="38947" xr:uid="{904FE577-FA5C-4C87-9810-7B4D7B17C535}"/>
    <cellStyle name="Normal 32 7 5" xfId="25368" xr:uid="{E2C4C417-8EE4-4B47-9E21-C85E715AA934}"/>
    <cellStyle name="Normal 32 7 6" xfId="45736" xr:uid="{7B94BA43-3641-4519-A7A6-4548F1CBDBE3}"/>
    <cellStyle name="Normal 32 8" xfId="5286" xr:uid="{9A456CAD-8CCF-4680-B78D-7DDEC2B803C3}"/>
    <cellStyle name="Normal 32 8 2" xfId="13928" xr:uid="{096ADD7F-BC4E-4447-94BA-694AA759A4E9}"/>
    <cellStyle name="Normal 32 8 2 2" xfId="34296" xr:uid="{26921831-7C8C-4CC7-8BE5-1667313D30B5}"/>
    <cellStyle name="Normal 32 8 3" xfId="20715" xr:uid="{F75C9112-02F4-48C7-B0AA-73F76C44C97E}"/>
    <cellStyle name="Normal 32 8 3 2" xfId="41083" xr:uid="{984BBBBB-F846-4AD5-B470-75A8A42BDBCE}"/>
    <cellStyle name="Normal 32 8 4" xfId="27504" xr:uid="{55662C54-AF03-4219-B06B-33CC1C4B2C75}"/>
    <cellStyle name="Normal 32 8 5" xfId="47872" xr:uid="{199D9490-86E5-47BD-894A-54BA8AB34A99}"/>
    <cellStyle name="Normal 32 9" xfId="2229" xr:uid="{AEFA98A6-87E1-409D-8FFB-493EF00D7C3C}"/>
    <cellStyle name="Normal 32 9 2" xfId="11080" xr:uid="{CD1436AE-2B7E-44E1-BCAB-6517FE7F7BD1}"/>
    <cellStyle name="Normal 32 9 2 2" xfId="31448" xr:uid="{28601B57-39B3-4EB7-AD2D-4A101120C730}"/>
    <cellStyle name="Normal 32 9 3" xfId="17867" xr:uid="{C3F25971-F39F-47A7-8FFC-09CF5D72F709}"/>
    <cellStyle name="Normal 32 9 3 2" xfId="38235" xr:uid="{7781DBC9-5E0F-48A2-BA95-3AEF728025FA}"/>
    <cellStyle name="Normal 32 9 4" xfId="24656" xr:uid="{DB2AE0A8-41A8-4A45-9641-3671C3903EC0}"/>
    <cellStyle name="Normal 32 9 5" xfId="45024" xr:uid="{027405F5-85CE-426D-9D3C-5DC2B2096348}"/>
    <cellStyle name="Normal 32_Exec Drivers" xfId="9298" xr:uid="{6F3B843C-09DC-4880-9E14-1F678B24C7CB}"/>
    <cellStyle name="Normal 33" xfId="388" xr:uid="{7FCFC86B-2EB8-42C1-8FE4-6AB25E0635CC}"/>
    <cellStyle name="Normal 33 10" xfId="9916" xr:uid="{FB7798F5-B546-492A-A369-74FB2702FFFB}"/>
    <cellStyle name="Normal 33 10 2" xfId="30284" xr:uid="{9516971E-97CF-4603-8985-5D05CCC66242}"/>
    <cellStyle name="Normal 33 11" xfId="16704" xr:uid="{03E686C0-EF35-45D1-9B22-24552AD395C9}"/>
    <cellStyle name="Normal 33 11 2" xfId="37072" xr:uid="{FB0E24B9-DB2C-4F80-9D81-C08949FE0176}"/>
    <cellStyle name="Normal 33 12" xfId="23493" xr:uid="{82C47689-FCCB-4A17-9CAA-BE8337A007E1}"/>
    <cellStyle name="Normal 33 13" xfId="43861" xr:uid="{6466E542-F354-4DA8-8E22-5B670B132254}"/>
    <cellStyle name="Normal 33 2" xfId="544" xr:uid="{7E1AA23D-3F72-449E-9852-0790655C8EDD}"/>
    <cellStyle name="Normal 33 2 10" xfId="23589" xr:uid="{97F28F4E-19D7-4A55-83E7-A7AC95986D54}"/>
    <cellStyle name="Normal 33 2 11" xfId="43957" xr:uid="{3C72FFE0-D1C4-46BF-B26E-CAE748BD6B14}"/>
    <cellStyle name="Normal 33 2 2" xfId="1679" xr:uid="{30DF8249-08CE-414F-9A76-D85597089FE2}"/>
    <cellStyle name="Normal 33 2 2 10" xfId="44539" xr:uid="{360C2586-0F24-4D2F-9ECE-01CF50EF4CB1}"/>
    <cellStyle name="Normal 33 2 2 2" xfId="4214" xr:uid="{A4A598CC-D06D-49E1-BC5A-647CFCCE2384}"/>
    <cellStyle name="Normal 33 2 2 2 2" xfId="7062" xr:uid="{3FFB8221-6386-43BC-9DE4-2B248B9DBBF4}"/>
    <cellStyle name="Normal 33 2 2 2 2 2" xfId="15704" xr:uid="{94DB9CDA-470C-45CA-AA4F-F330EE93BC1A}"/>
    <cellStyle name="Normal 33 2 2 2 2 2 2" xfId="36072" xr:uid="{2ECC50C4-2B41-400C-927F-373EA617A036}"/>
    <cellStyle name="Normal 33 2 2 2 2 3" xfId="22491" xr:uid="{10A2DDF1-C09D-4D34-8B13-AEB1C75F15C9}"/>
    <cellStyle name="Normal 33 2 2 2 2 3 2" xfId="42859" xr:uid="{F27D6CEA-C755-4D61-9705-5E2B07034E6D}"/>
    <cellStyle name="Normal 33 2 2 2 2 4" xfId="29280" xr:uid="{506EEDA9-44AB-4DAC-99B9-9ED10A1CC7AC}"/>
    <cellStyle name="Normal 33 2 2 2 2 5" xfId="49648" xr:uid="{5584C5CA-80DF-4DE7-9652-7D2C6ABED0BC}"/>
    <cellStyle name="Normal 33 2 2 2 3" xfId="12856" xr:uid="{C507B77F-EF13-4EE3-A625-13471E853FD2}"/>
    <cellStyle name="Normal 33 2 2 2 3 2" xfId="33224" xr:uid="{3F671CF8-EE67-4549-AD5D-9749E387E18E}"/>
    <cellStyle name="Normal 33 2 2 2 4" xfId="19643" xr:uid="{1E54D9F4-EC3B-40ED-B4E9-8881DE990490}"/>
    <cellStyle name="Normal 33 2 2 2 4 2" xfId="40011" xr:uid="{B3676B83-DF32-4F6B-A846-FD1E3AF8F4D3}"/>
    <cellStyle name="Normal 33 2 2 2 5" xfId="26432" xr:uid="{624B241C-DBFC-46F3-9D3E-702AB263CA2E}"/>
    <cellStyle name="Normal 33 2 2 2 6" xfId="46800" xr:uid="{2E8A2A0F-97E4-445D-B84B-22C1FBF153CF}"/>
    <cellStyle name="Normal 33 2 2 2_Exec Drivers" xfId="8415" xr:uid="{DE492418-A059-4064-A20D-D9E15703B11C}"/>
    <cellStyle name="Normal 33 2 2 3" xfId="4926" xr:uid="{B7546507-500C-4954-8731-9A8E16BFAC82}"/>
    <cellStyle name="Normal 33 2 2 3 2" xfId="7774" xr:uid="{ED481E49-65A4-48E7-8BCD-34AE0AECC018}"/>
    <cellStyle name="Normal 33 2 2 3 2 2" xfId="16416" xr:uid="{D2402BEF-AD42-4E08-A292-FBA929EA0927}"/>
    <cellStyle name="Normal 33 2 2 3 2 2 2" xfId="36784" xr:uid="{744AA9C8-E3E3-4CA3-9D55-6C8498D3D348}"/>
    <cellStyle name="Normal 33 2 2 3 2 3" xfId="23203" xr:uid="{CB9F0DAB-1DCC-445B-A097-96C25B70AAEC}"/>
    <cellStyle name="Normal 33 2 2 3 2 3 2" xfId="43571" xr:uid="{C240C9A3-EF2F-43E6-80C0-FFD813F262DC}"/>
    <cellStyle name="Normal 33 2 2 3 2 4" xfId="29992" xr:uid="{1F737A34-41A5-4550-BD67-C752D28156E2}"/>
    <cellStyle name="Normal 33 2 2 3 2 5" xfId="50360" xr:uid="{9CD99CAA-BFE7-4C8A-A848-B088F76AAC38}"/>
    <cellStyle name="Normal 33 2 2 3 3" xfId="13568" xr:uid="{38CC1659-74CF-4594-B3AB-E43F96B7E4C2}"/>
    <cellStyle name="Normal 33 2 2 3 3 2" xfId="33936" xr:uid="{DBEA91DF-4976-4711-BF83-462FFFF1229A}"/>
    <cellStyle name="Normal 33 2 2 3 4" xfId="20355" xr:uid="{497C0C41-A054-4840-A7B1-4948F258A20B}"/>
    <cellStyle name="Normal 33 2 2 3 4 2" xfId="40723" xr:uid="{976728CE-41AD-4C1A-BB3B-012EBDCCFB67}"/>
    <cellStyle name="Normal 33 2 2 3 5" xfId="27144" xr:uid="{FDB1D1CC-7217-47ED-8CBA-BC585C1BC022}"/>
    <cellStyle name="Normal 33 2 2 3 6" xfId="47512" xr:uid="{459B70D9-5693-4CD6-9E9D-E5E970CADB31}"/>
    <cellStyle name="Normal 33 2 2 4" xfId="3466" xr:uid="{068AA88A-15DF-4AFA-8046-037CDCC8EA42}"/>
    <cellStyle name="Normal 33 2 2 4 2" xfId="6350" xr:uid="{4A995826-A657-40DB-87C8-38827C0B1F70}"/>
    <cellStyle name="Normal 33 2 2 4 2 2" xfId="14992" xr:uid="{068E1E19-79C2-4F72-ADFD-3445CAA1C580}"/>
    <cellStyle name="Normal 33 2 2 4 2 2 2" xfId="35360" xr:uid="{E37BE922-314C-4A75-AE54-3DB7CC5442AE}"/>
    <cellStyle name="Normal 33 2 2 4 2 3" xfId="21779" xr:uid="{75E0AFA7-A19C-4C93-8F1A-0FCD6E794244}"/>
    <cellStyle name="Normal 33 2 2 4 2 3 2" xfId="42147" xr:uid="{43E410F8-9D04-49C1-90F2-52B8E6C1DC40}"/>
    <cellStyle name="Normal 33 2 2 4 2 4" xfId="28568" xr:uid="{B5493C72-B251-45ED-9A4E-E7470F6167C8}"/>
    <cellStyle name="Normal 33 2 2 4 2 5" xfId="48936" xr:uid="{02EEF6EB-36FD-4E20-B1CE-17E76BBE40E0}"/>
    <cellStyle name="Normal 33 2 2 4 3" xfId="12144" xr:uid="{A1A03C68-DCE0-4A41-9071-1D1850C6FDF4}"/>
    <cellStyle name="Normal 33 2 2 4 3 2" xfId="32512" xr:uid="{0343E790-5715-496D-A656-A77F60B1EBCF}"/>
    <cellStyle name="Normal 33 2 2 4 4" xfId="18931" xr:uid="{A4EA2214-BDBD-44DF-A95B-324900E62428}"/>
    <cellStyle name="Normal 33 2 2 4 4 2" xfId="39299" xr:uid="{2F088565-C09E-4A94-AE80-5AF50726F20B}"/>
    <cellStyle name="Normal 33 2 2 4 5" xfId="25720" xr:uid="{B527B7BE-AAEB-4733-9E55-A51432C8D43A}"/>
    <cellStyle name="Normal 33 2 2 4 6" xfId="46088" xr:uid="{D8779ADA-B53B-4160-82D3-62EDACEF9CD7}"/>
    <cellStyle name="Normal 33 2 2 5" xfId="5638" xr:uid="{C609E5FE-0C95-445A-901A-3E7F1F197BF6}"/>
    <cellStyle name="Normal 33 2 2 5 2" xfId="14280" xr:uid="{396CC86E-15EE-47F2-B5DB-E3439DAC8943}"/>
    <cellStyle name="Normal 33 2 2 5 2 2" xfId="34648" xr:uid="{F81CFA8A-4337-4506-AC32-CEB80F904E53}"/>
    <cellStyle name="Normal 33 2 2 5 3" xfId="21067" xr:uid="{0E5D16E1-BBB9-46E5-846C-01FDA940BFB0}"/>
    <cellStyle name="Normal 33 2 2 5 3 2" xfId="41435" xr:uid="{B8B48702-2A5C-42A9-9E0E-71FD1AEF8C8D}"/>
    <cellStyle name="Normal 33 2 2 5 4" xfId="27856" xr:uid="{945DA1C3-85FD-467B-93CD-1DB7BF747F15}"/>
    <cellStyle name="Normal 33 2 2 5 5" xfId="48224" xr:uid="{2FFFACE3-B7D0-46B3-B2A9-2734970E02C0}"/>
    <cellStyle name="Normal 33 2 2 6" xfId="2717" xr:uid="{27D80B1F-A50D-4E3F-9D9D-D12BD6F04728}"/>
    <cellStyle name="Normal 33 2 2 6 2" xfId="11432" xr:uid="{91DE31EF-86FA-4DD9-B7DE-BA785C1340EB}"/>
    <cellStyle name="Normal 33 2 2 6 2 2" xfId="31800" xr:uid="{F8A56104-0C71-4101-8EDE-9E9EBCC78E18}"/>
    <cellStyle name="Normal 33 2 2 6 3" xfId="18219" xr:uid="{072E83FE-C8C4-46A0-850B-7513DF91F16A}"/>
    <cellStyle name="Normal 33 2 2 6 3 2" xfId="38587" xr:uid="{EC8DD3B8-1440-436B-9B43-516E1F800560}"/>
    <cellStyle name="Normal 33 2 2 6 4" xfId="25008" xr:uid="{D7723CE6-FB42-4AE5-BD80-BF2CFE0A0EA2}"/>
    <cellStyle name="Normal 33 2 2 6 5" xfId="45376" xr:uid="{EC95D525-721C-4A12-B0E8-1B960F82DD85}"/>
    <cellStyle name="Normal 33 2 2 7" xfId="10595" xr:uid="{A1E37546-01FC-42C5-AEEA-11B8A0BD1672}"/>
    <cellStyle name="Normal 33 2 2 7 2" xfId="30963" xr:uid="{95C3E627-AD19-4FE4-B29F-40447F861D87}"/>
    <cellStyle name="Normal 33 2 2 8" xfId="17382" xr:uid="{B8C1FDF6-D038-4333-B545-C47ABAA7F40C}"/>
    <cellStyle name="Normal 33 2 2 8 2" xfId="37750" xr:uid="{353E343C-D438-449A-93AE-774CE1DCE706}"/>
    <cellStyle name="Normal 33 2 2 9" xfId="24171" xr:uid="{F865FED3-D235-46A9-999C-CD18C28BED55}"/>
    <cellStyle name="Normal 33 2 2_Exec Drivers" xfId="9204" xr:uid="{2EC1FF7C-25D3-40E5-9E72-1E2F1E80EC84}"/>
    <cellStyle name="Normal 33 2 3" xfId="3830" xr:uid="{086E9AA1-F429-4551-B36F-E4180CAADCD9}"/>
    <cellStyle name="Normal 33 2 3 2" xfId="6714" xr:uid="{5900D906-B022-4824-9785-E0B65DF26E86}"/>
    <cellStyle name="Normal 33 2 3 2 2" xfId="15356" xr:uid="{97E09E56-A6F0-48F9-882F-AA92F8AB975F}"/>
    <cellStyle name="Normal 33 2 3 2 2 2" xfId="35724" xr:uid="{92914F99-5D92-4243-89CA-59206AB67C10}"/>
    <cellStyle name="Normal 33 2 3 2 3" xfId="22143" xr:uid="{FA9027EC-791C-44A5-BBEE-1B2E74DD367F}"/>
    <cellStyle name="Normal 33 2 3 2 3 2" xfId="42511" xr:uid="{F59DB316-8B02-47FC-9E36-82C6B6FD699E}"/>
    <cellStyle name="Normal 33 2 3 2 4" xfId="28932" xr:uid="{93D01064-380D-44DD-89B6-D9545D53F26C}"/>
    <cellStyle name="Normal 33 2 3 2 5" xfId="49300" xr:uid="{A09CA926-B3E0-4811-B9CB-355BCC9E45D5}"/>
    <cellStyle name="Normal 33 2 3 3" xfId="12508" xr:uid="{E0042FED-6538-433B-9226-C3507FBCCF96}"/>
    <cellStyle name="Normal 33 2 3 3 2" xfId="32876" xr:uid="{AAD94B69-F092-46D6-B0B2-5D396DE454CC}"/>
    <cellStyle name="Normal 33 2 3 4" xfId="19295" xr:uid="{0B74A0E9-FAD4-4FBC-9284-7C06F31996FB}"/>
    <cellStyle name="Normal 33 2 3 4 2" xfId="39663" xr:uid="{9EE05294-AEED-4050-95C3-2AFED589E982}"/>
    <cellStyle name="Normal 33 2 3 5" xfId="26084" xr:uid="{8A36FA40-7EAA-46D1-AA6E-A605AAE7C4B3}"/>
    <cellStyle name="Normal 33 2 3 6" xfId="46452" xr:uid="{E2505849-33F5-4D88-B877-202CACA2ACE3}"/>
    <cellStyle name="Normal 33 2 3_Exec Drivers" xfId="8965" xr:uid="{6E842BE5-98D4-4E31-B940-8757A01E7B27}"/>
    <cellStyle name="Normal 33 2 4" xfId="4578" xr:uid="{0673228C-6E9C-4B4F-A118-05DA9AAC7F09}"/>
    <cellStyle name="Normal 33 2 4 2" xfId="7426" xr:uid="{9F0706B0-5E82-4D1A-941F-0885C8FACED7}"/>
    <cellStyle name="Normal 33 2 4 2 2" xfId="16068" xr:uid="{017DDAA8-B5EF-44FD-AE8E-2F76F4127B9E}"/>
    <cellStyle name="Normal 33 2 4 2 2 2" xfId="36436" xr:uid="{43AD8E4A-21D1-45AE-BB96-A691850C9C05}"/>
    <cellStyle name="Normal 33 2 4 2 3" xfId="22855" xr:uid="{D03EA962-FD4E-4BFF-B669-7B42C8F28551}"/>
    <cellStyle name="Normal 33 2 4 2 3 2" xfId="43223" xr:uid="{8DD6CDA1-ED66-4D51-9C34-60317386123E}"/>
    <cellStyle name="Normal 33 2 4 2 4" xfId="29644" xr:uid="{BD99E3A6-9EE5-481D-9C7D-D644F1CEB307}"/>
    <cellStyle name="Normal 33 2 4 2 5" xfId="50012" xr:uid="{5737CB43-1316-475D-9474-878DAF8CED93}"/>
    <cellStyle name="Normal 33 2 4 3" xfId="13220" xr:uid="{3A25474A-0C11-43CE-8AE4-CA280D2CF85C}"/>
    <cellStyle name="Normal 33 2 4 3 2" xfId="33588" xr:uid="{3DAC9671-587D-40DD-8755-151710D81A13}"/>
    <cellStyle name="Normal 33 2 4 4" xfId="20007" xr:uid="{46167394-71F8-49DB-A798-11D062606664}"/>
    <cellStyle name="Normal 33 2 4 4 2" xfId="40375" xr:uid="{9AFBEE52-6387-4681-9F65-F2D9D4037F22}"/>
    <cellStyle name="Normal 33 2 4 5" xfId="26796" xr:uid="{E13C00A9-2E46-448D-82A6-3B11E13AE88F}"/>
    <cellStyle name="Normal 33 2 4 6" xfId="47164" xr:uid="{4678CDEE-E017-4FEC-B395-26386FFF8A3A}"/>
    <cellStyle name="Normal 33 2 5" xfId="3082" xr:uid="{8F067014-663F-4D66-AC20-6B886ABE062B}"/>
    <cellStyle name="Normal 33 2 5 2" xfId="6002" xr:uid="{37629FE0-6707-4462-8F0A-89E7DCF9B3BF}"/>
    <cellStyle name="Normal 33 2 5 2 2" xfId="14644" xr:uid="{98F99B36-4123-4610-98D5-52DE6FFE52BB}"/>
    <cellStyle name="Normal 33 2 5 2 2 2" xfId="35012" xr:uid="{3185DF2A-5D58-4B7C-81E0-C1915ECC33EF}"/>
    <cellStyle name="Normal 33 2 5 2 3" xfId="21431" xr:uid="{B04DC494-3362-4B3C-9685-30C1433552C9}"/>
    <cellStyle name="Normal 33 2 5 2 3 2" xfId="41799" xr:uid="{07300425-CE08-4939-9B25-E51817B5FE55}"/>
    <cellStyle name="Normal 33 2 5 2 4" xfId="28220" xr:uid="{C98C9C52-5969-43BA-8EAF-B2744907453E}"/>
    <cellStyle name="Normal 33 2 5 2 5" xfId="48588" xr:uid="{71999D97-11C1-446D-9CD3-A96298DFA028}"/>
    <cellStyle name="Normal 33 2 5 3" xfId="11796" xr:uid="{BB5A12B0-014E-4D4C-B76B-56A8743924B2}"/>
    <cellStyle name="Normal 33 2 5 3 2" xfId="32164" xr:uid="{1221A745-6911-4AD1-8E29-532933C86457}"/>
    <cellStyle name="Normal 33 2 5 4" xfId="18583" xr:uid="{610864AC-05A6-49DA-8E07-E3E676CF2955}"/>
    <cellStyle name="Normal 33 2 5 4 2" xfId="38951" xr:uid="{30E83E7A-8AA3-4F03-98F0-A3927BE903BA}"/>
    <cellStyle name="Normal 33 2 5 5" xfId="25372" xr:uid="{C6D615F7-8020-4FDC-ACDF-FB4A48215943}"/>
    <cellStyle name="Normal 33 2 5 6" xfId="45740" xr:uid="{75855896-033D-483C-83F1-F53EF2628B12}"/>
    <cellStyle name="Normal 33 2 6" xfId="5290" xr:uid="{60917C6D-27A3-4A61-A33D-87F172CDB810}"/>
    <cellStyle name="Normal 33 2 6 2" xfId="13932" xr:uid="{CBB66AE0-8618-4278-BC14-3D1BA6ED189F}"/>
    <cellStyle name="Normal 33 2 6 2 2" xfId="34300" xr:uid="{CD6F2EAF-B78F-4073-A33D-668EA1A24D54}"/>
    <cellStyle name="Normal 33 2 6 3" xfId="20719" xr:uid="{BE615965-E1D2-4408-80A5-4184F28EDB32}"/>
    <cellStyle name="Normal 33 2 6 3 2" xfId="41087" xr:uid="{EFF23BC3-D866-44DF-AEA9-DE854451404B}"/>
    <cellStyle name="Normal 33 2 6 4" xfId="27508" xr:uid="{74F64D7E-D195-4245-A051-A71B2EB6BAC1}"/>
    <cellStyle name="Normal 33 2 6 5" xfId="47876" xr:uid="{C150CA0A-9C8C-40D9-ACC1-378C62567E16}"/>
    <cellStyle name="Normal 33 2 7" xfId="2233" xr:uid="{37BFDFBC-20BD-4937-8E54-98B4A80C1289}"/>
    <cellStyle name="Normal 33 2 7 2" xfId="11084" xr:uid="{BAD00938-BAD2-494C-A51D-DF9CDA556166}"/>
    <cellStyle name="Normal 33 2 7 2 2" xfId="31452" xr:uid="{E3CD8380-74C9-4CA9-A828-798579D8F33F}"/>
    <cellStyle name="Normal 33 2 7 3" xfId="17871" xr:uid="{E803DBC2-0B88-4EEA-91BF-88AF52350D29}"/>
    <cellStyle name="Normal 33 2 7 3 2" xfId="38239" xr:uid="{359E7352-FE8F-4B5E-99D4-31109A5EBEB1}"/>
    <cellStyle name="Normal 33 2 7 4" xfId="24660" xr:uid="{0F614A46-63BC-42CD-93CD-C995F17330E6}"/>
    <cellStyle name="Normal 33 2 7 5" xfId="45028" xr:uid="{F7461AC5-A728-4BCA-9790-A41B6C125C41}"/>
    <cellStyle name="Normal 33 2 8" xfId="10012" xr:uid="{B4494010-0334-4CD1-82E1-72B98CFDD992}"/>
    <cellStyle name="Normal 33 2 8 2" xfId="30380" xr:uid="{E71957C9-22EB-4E31-A37B-6713871D50C9}"/>
    <cellStyle name="Normal 33 2 9" xfId="16800" xr:uid="{9FBD0C81-BC53-4F5D-A279-2F04F5A17665}"/>
    <cellStyle name="Normal 33 2 9 2" xfId="37168" xr:uid="{7B27E41B-667E-49E5-994E-BAEBA074E03B}"/>
    <cellStyle name="Normal 33 2_Exec Drivers" xfId="8425" xr:uid="{60A8C325-E28D-43BA-95AE-1DD845841602}"/>
    <cellStyle name="Normal 33 3" xfId="559" xr:uid="{F2FDC994-523D-4AE8-A01D-EF777BB82661}"/>
    <cellStyle name="Normal 33 3 10" xfId="23600" xr:uid="{5D5926C4-F5D1-4379-9F7C-D2108DCD417C}"/>
    <cellStyle name="Normal 33 3 11" xfId="43968" xr:uid="{45A3431F-18D1-4A48-BCAD-524FAEC56420}"/>
    <cellStyle name="Normal 33 3 2" xfId="1690" xr:uid="{142D748E-ABCE-4B8E-A0EE-0D4140308BE8}"/>
    <cellStyle name="Normal 33 3 2 10" xfId="44550" xr:uid="{E1F60474-7593-4946-AB9D-F93FFD955592}"/>
    <cellStyle name="Normal 33 3 2 2" xfId="4225" xr:uid="{5AC7862A-43D6-4053-80DF-E98D04EB89BA}"/>
    <cellStyle name="Normal 33 3 2 2 2" xfId="7073" xr:uid="{7E8315E6-F210-4A35-BC0E-0347EA1A084C}"/>
    <cellStyle name="Normal 33 3 2 2 2 2" xfId="15715" xr:uid="{1A7F127E-7CCE-4B37-B877-B70A6E299446}"/>
    <cellStyle name="Normal 33 3 2 2 2 2 2" xfId="36083" xr:uid="{957347D6-FEE1-4570-B4DC-788431A8D364}"/>
    <cellStyle name="Normal 33 3 2 2 2 3" xfId="22502" xr:uid="{D337A55C-00D8-4D21-B7F1-1D9DD9BE0765}"/>
    <cellStyle name="Normal 33 3 2 2 2 3 2" xfId="42870" xr:uid="{01492EEE-8CBB-4A3D-BA17-E0C918599A3D}"/>
    <cellStyle name="Normal 33 3 2 2 2 4" xfId="29291" xr:uid="{1A561897-C08A-40C0-982A-64D7FCC8C08F}"/>
    <cellStyle name="Normal 33 3 2 2 2 5" xfId="49659" xr:uid="{FC953893-ECA8-461E-880E-415C2DACBC1E}"/>
    <cellStyle name="Normal 33 3 2 2 3" xfId="12867" xr:uid="{8B15D022-72B6-468F-8689-4CC123BDC423}"/>
    <cellStyle name="Normal 33 3 2 2 3 2" xfId="33235" xr:uid="{4302E43E-1EFB-4FB0-B60A-54BE3DA55C96}"/>
    <cellStyle name="Normal 33 3 2 2 4" xfId="19654" xr:uid="{DCCB345E-D60E-4595-B982-3A7299FFAAB7}"/>
    <cellStyle name="Normal 33 3 2 2 4 2" xfId="40022" xr:uid="{820D829D-7564-4868-BCC0-22C1D404D770}"/>
    <cellStyle name="Normal 33 3 2 2 5" xfId="26443" xr:uid="{C4F5BD72-63AB-42EB-A7B4-B0DB6DEA851D}"/>
    <cellStyle name="Normal 33 3 2 2 6" xfId="46811" xr:uid="{A8E084A3-270C-413C-BFAE-E5D21789C396}"/>
    <cellStyle name="Normal 33 3 2 2_Exec Drivers" xfId="8940" xr:uid="{AB1687DE-B5E4-44AC-8641-AB807EDAE328}"/>
    <cellStyle name="Normal 33 3 2 3" xfId="4937" xr:uid="{B66AAD87-7C73-4C69-89D5-067B73B7C9B0}"/>
    <cellStyle name="Normal 33 3 2 3 2" xfId="7785" xr:uid="{7DE5D25F-1250-4E48-87B1-A30A33D48533}"/>
    <cellStyle name="Normal 33 3 2 3 2 2" xfId="16427" xr:uid="{5659C12B-A0A6-47D2-ABE6-4231261B5E82}"/>
    <cellStyle name="Normal 33 3 2 3 2 2 2" xfId="36795" xr:uid="{DDF6A96C-ADAC-4C5A-A012-A4F2CF82212B}"/>
    <cellStyle name="Normal 33 3 2 3 2 3" xfId="23214" xr:uid="{3680191E-91FB-48EB-AD77-C8E312D5959C}"/>
    <cellStyle name="Normal 33 3 2 3 2 3 2" xfId="43582" xr:uid="{7A5DAC08-0BCF-4AC9-9ED4-878FBB58793F}"/>
    <cellStyle name="Normal 33 3 2 3 2 4" xfId="30003" xr:uid="{D7809B7D-5FE7-41CD-942F-C450F84286B8}"/>
    <cellStyle name="Normal 33 3 2 3 2 5" xfId="50371" xr:uid="{BC6DD275-2C9C-4C89-BDA1-374971AF5CFE}"/>
    <cellStyle name="Normal 33 3 2 3 3" xfId="13579" xr:uid="{6A6EFDD9-1DDB-487A-A113-0630C6314764}"/>
    <cellStyle name="Normal 33 3 2 3 3 2" xfId="33947" xr:uid="{72D4098A-3380-4057-BFF9-AF680A06640B}"/>
    <cellStyle name="Normal 33 3 2 3 4" xfId="20366" xr:uid="{244243A2-FCAD-4896-B3BA-B45A4C50706A}"/>
    <cellStyle name="Normal 33 3 2 3 4 2" xfId="40734" xr:uid="{CE6C6962-4654-4059-9711-9A6EE3F3C220}"/>
    <cellStyle name="Normal 33 3 2 3 5" xfId="27155" xr:uid="{F360738A-0FA6-4661-B8C2-E028C7EC4350}"/>
    <cellStyle name="Normal 33 3 2 3 6" xfId="47523" xr:uid="{F5893CF0-16C6-4DDB-88B3-BC9F91C4123A}"/>
    <cellStyle name="Normal 33 3 2 4" xfId="3477" xr:uid="{1B223445-51A3-45E2-977B-79F1FCE89262}"/>
    <cellStyle name="Normal 33 3 2 4 2" xfId="6361" xr:uid="{CCCBA1DA-D553-495D-B408-8799F5D694CE}"/>
    <cellStyle name="Normal 33 3 2 4 2 2" xfId="15003" xr:uid="{CBC564C1-5BE8-4D5A-A4E0-BC42F47F6423}"/>
    <cellStyle name="Normal 33 3 2 4 2 2 2" xfId="35371" xr:uid="{7AEE75B2-71A6-4B92-A1C7-DBC01781CBB3}"/>
    <cellStyle name="Normal 33 3 2 4 2 3" xfId="21790" xr:uid="{7337350F-EB47-4EB4-B4E5-6C9387D5F911}"/>
    <cellStyle name="Normal 33 3 2 4 2 3 2" xfId="42158" xr:uid="{4C8F6D64-C983-4084-B717-68934DF150CB}"/>
    <cellStyle name="Normal 33 3 2 4 2 4" xfId="28579" xr:uid="{19F34BB4-B4A6-47BB-A9C9-5C63D5C743B8}"/>
    <cellStyle name="Normal 33 3 2 4 2 5" xfId="48947" xr:uid="{9605EE9C-7CE0-470D-8958-B9529F9D76D4}"/>
    <cellStyle name="Normal 33 3 2 4 3" xfId="12155" xr:uid="{89D84818-DBA7-4A83-A6EC-3672FF175E84}"/>
    <cellStyle name="Normal 33 3 2 4 3 2" xfId="32523" xr:uid="{6594702A-A4A0-463F-849E-F713F2786A30}"/>
    <cellStyle name="Normal 33 3 2 4 4" xfId="18942" xr:uid="{3E54D508-B155-4F3D-9F79-E9D954EE69AF}"/>
    <cellStyle name="Normal 33 3 2 4 4 2" xfId="39310" xr:uid="{279A3DB9-7A5F-4CD1-AAFC-9FB6789E4083}"/>
    <cellStyle name="Normal 33 3 2 4 5" xfId="25731" xr:uid="{18B71A61-A809-48D4-98D4-66915DF69F4F}"/>
    <cellStyle name="Normal 33 3 2 4 6" xfId="46099" xr:uid="{079624CA-3336-4754-9689-FB7035A2AA55}"/>
    <cellStyle name="Normal 33 3 2 5" xfId="5649" xr:uid="{3C693110-368F-4340-B057-4EFEB36F3085}"/>
    <cellStyle name="Normal 33 3 2 5 2" xfId="14291" xr:uid="{4A9EF692-895D-4540-AAC1-4E1310772995}"/>
    <cellStyle name="Normal 33 3 2 5 2 2" xfId="34659" xr:uid="{6DD2532C-C144-4C82-B7ED-8641FBFD76E5}"/>
    <cellStyle name="Normal 33 3 2 5 3" xfId="21078" xr:uid="{6BA4AD5D-0DE7-4F19-8813-A357F1C4B426}"/>
    <cellStyle name="Normal 33 3 2 5 3 2" xfId="41446" xr:uid="{26432852-58CA-47D0-B7F8-303056D7FDC6}"/>
    <cellStyle name="Normal 33 3 2 5 4" xfId="27867" xr:uid="{5CC4E34E-1650-4C9E-B32A-84784A87679A}"/>
    <cellStyle name="Normal 33 3 2 5 5" xfId="48235" xr:uid="{3D70B0E1-4DB8-4D50-9B8F-62FDCC6FE168}"/>
    <cellStyle name="Normal 33 3 2 6" xfId="2728" xr:uid="{EE50D10F-7F62-4498-A335-D7645C7060B4}"/>
    <cellStyle name="Normal 33 3 2 6 2" xfId="11443" xr:uid="{303A865C-CBD0-4D05-ADD5-0CB9E2B2D129}"/>
    <cellStyle name="Normal 33 3 2 6 2 2" xfId="31811" xr:uid="{5BC093AB-AEC0-46F3-933E-B5AD62645F94}"/>
    <cellStyle name="Normal 33 3 2 6 3" xfId="18230" xr:uid="{EB28D03B-AD95-4EFF-89AB-9D6EA329F4FF}"/>
    <cellStyle name="Normal 33 3 2 6 3 2" xfId="38598" xr:uid="{A8CD3AEF-6E70-4E1D-BD6E-C82909A719A6}"/>
    <cellStyle name="Normal 33 3 2 6 4" xfId="25019" xr:uid="{AD512A9F-11C4-4AC9-87A1-5423BF742799}"/>
    <cellStyle name="Normal 33 3 2 6 5" xfId="45387" xr:uid="{8168239D-995B-41C2-BD33-5989663387EE}"/>
    <cellStyle name="Normal 33 3 2 7" xfId="10606" xr:uid="{FA6EFD18-3206-4A74-A9C2-0E42D7A02F08}"/>
    <cellStyle name="Normal 33 3 2 7 2" xfId="30974" xr:uid="{6E7D798D-76D7-4933-A888-94392250C111}"/>
    <cellStyle name="Normal 33 3 2 8" xfId="17393" xr:uid="{4060A750-C7FC-4678-B620-1C178F31C1FB}"/>
    <cellStyle name="Normal 33 3 2 8 2" xfId="37761" xr:uid="{2CBBF4FB-17C8-406F-8080-32B32E2FE8D3}"/>
    <cellStyle name="Normal 33 3 2 9" xfId="24182" xr:uid="{4301471E-8B07-4C45-BFC1-B854C0421506}"/>
    <cellStyle name="Normal 33 3 2_Exec Drivers" xfId="8518" xr:uid="{AF2E4AC2-AC02-4770-BBB9-66FE8B46534A}"/>
    <cellStyle name="Normal 33 3 3" xfId="3831" xr:uid="{8F2395F3-6E01-42A3-B0FE-6217068819BC}"/>
    <cellStyle name="Normal 33 3 3 2" xfId="6715" xr:uid="{3CFC9204-AFB9-4A2A-8D08-C0DFE698CDA6}"/>
    <cellStyle name="Normal 33 3 3 2 2" xfId="15357" xr:uid="{310C5905-4ADB-457F-9EEF-9A6C77E72CD3}"/>
    <cellStyle name="Normal 33 3 3 2 2 2" xfId="35725" xr:uid="{2FE8AA64-C7A6-4806-87BB-0250984D436E}"/>
    <cellStyle name="Normal 33 3 3 2 3" xfId="22144" xr:uid="{0346F31C-4684-4B3D-A0DE-9222BDFB24F0}"/>
    <cellStyle name="Normal 33 3 3 2 3 2" xfId="42512" xr:uid="{97433F00-2502-4B28-BB71-169EBC19E254}"/>
    <cellStyle name="Normal 33 3 3 2 4" xfId="28933" xr:uid="{6DE73A51-F9BD-4DF7-AC8F-ABC13BB14904}"/>
    <cellStyle name="Normal 33 3 3 2 5" xfId="49301" xr:uid="{507295DA-43BB-4A1B-B14F-FD0426412E79}"/>
    <cellStyle name="Normal 33 3 3 3" xfId="12509" xr:uid="{90F77185-410F-42F1-B362-F9B21943A9E9}"/>
    <cellStyle name="Normal 33 3 3 3 2" xfId="32877" xr:uid="{C1096F6B-CF3D-45AE-9FC2-BF6201E35C42}"/>
    <cellStyle name="Normal 33 3 3 4" xfId="19296" xr:uid="{3E6CBF1B-8E35-4B29-B4EB-E0301152CCCB}"/>
    <cellStyle name="Normal 33 3 3 4 2" xfId="39664" xr:uid="{B04B1038-D7F8-40BE-A952-E7AAFC6900C3}"/>
    <cellStyle name="Normal 33 3 3 5" xfId="26085" xr:uid="{D10AC6D6-287D-495E-B2ED-A8492FC70197}"/>
    <cellStyle name="Normal 33 3 3 6" xfId="46453" xr:uid="{298FE5C9-E089-42F7-ABB9-EE75815F6BB0}"/>
    <cellStyle name="Normal 33 3 3_Exec Drivers" xfId="9363" xr:uid="{ABA36C27-8A28-4727-8344-6E7C2C7C4DEC}"/>
    <cellStyle name="Normal 33 3 4" xfId="4579" xr:uid="{F3AB8695-F518-4BB3-A257-CF0A3B07AFDE}"/>
    <cellStyle name="Normal 33 3 4 2" xfId="7427" xr:uid="{289C8076-A7E3-4236-B61F-A2BB6CD2A99A}"/>
    <cellStyle name="Normal 33 3 4 2 2" xfId="16069" xr:uid="{5037CD27-DF66-4529-B77B-585E66FD2CFC}"/>
    <cellStyle name="Normal 33 3 4 2 2 2" xfId="36437" xr:uid="{CDF3ABB8-EE74-4B41-B089-5C9588F95D4C}"/>
    <cellStyle name="Normal 33 3 4 2 3" xfId="22856" xr:uid="{DB6D7DAF-174D-4700-A820-FA564804BB3E}"/>
    <cellStyle name="Normal 33 3 4 2 3 2" xfId="43224" xr:uid="{5C2FBAF8-F9A7-46F8-8B02-13108254B807}"/>
    <cellStyle name="Normal 33 3 4 2 4" xfId="29645" xr:uid="{7A8511B3-CAE5-4F63-8208-CF7748BA3342}"/>
    <cellStyle name="Normal 33 3 4 2 5" xfId="50013" xr:uid="{31266A67-E1A1-4FAA-BCB9-7119C4293BC1}"/>
    <cellStyle name="Normal 33 3 4 3" xfId="13221" xr:uid="{BEADBDA2-8A47-4B90-A902-41CC14D98AA3}"/>
    <cellStyle name="Normal 33 3 4 3 2" xfId="33589" xr:uid="{FD411276-EAEC-44D8-A91C-BE3170E7B21E}"/>
    <cellStyle name="Normal 33 3 4 4" xfId="20008" xr:uid="{5A12871B-FCF3-4066-8EA7-2BD62BA28B01}"/>
    <cellStyle name="Normal 33 3 4 4 2" xfId="40376" xr:uid="{8DCA7721-5F81-4765-BF44-C2B2985E6D02}"/>
    <cellStyle name="Normal 33 3 4 5" xfId="26797" xr:uid="{843619BA-FDE3-4CC2-98D9-2CFF7851BA33}"/>
    <cellStyle name="Normal 33 3 4 6" xfId="47165" xr:uid="{94BF85A2-C550-4F0B-8B20-1FCE3AC79A8D}"/>
    <cellStyle name="Normal 33 3 5" xfId="3083" xr:uid="{124A1FB9-F946-4D26-94A4-D044CFDDCC88}"/>
    <cellStyle name="Normal 33 3 5 2" xfId="6003" xr:uid="{A98C7D9A-B496-4E43-96C7-D2CBAA3CF5C4}"/>
    <cellStyle name="Normal 33 3 5 2 2" xfId="14645" xr:uid="{210D314C-7479-4017-8F8F-AB5305AE8201}"/>
    <cellStyle name="Normal 33 3 5 2 2 2" xfId="35013" xr:uid="{606346C9-F940-4842-A4BE-FC3D51018F28}"/>
    <cellStyle name="Normal 33 3 5 2 3" xfId="21432" xr:uid="{C5421A09-59D7-453A-8358-6117C7831071}"/>
    <cellStyle name="Normal 33 3 5 2 3 2" xfId="41800" xr:uid="{7D00C331-3FD3-43BA-B8D4-E6B6DED58C47}"/>
    <cellStyle name="Normal 33 3 5 2 4" xfId="28221" xr:uid="{35E6870E-BC7F-4D01-AF34-47F42A308366}"/>
    <cellStyle name="Normal 33 3 5 2 5" xfId="48589" xr:uid="{772BB533-477E-487F-B158-9D461F720250}"/>
    <cellStyle name="Normal 33 3 5 3" xfId="11797" xr:uid="{CA7E2277-CCFE-4D40-9AF1-3F0C3364A93D}"/>
    <cellStyle name="Normal 33 3 5 3 2" xfId="32165" xr:uid="{260C781F-33B1-4BD8-9C3F-9060B4C1876A}"/>
    <cellStyle name="Normal 33 3 5 4" xfId="18584" xr:uid="{3F3E34EF-4711-485F-8C38-FF911641FAEC}"/>
    <cellStyle name="Normal 33 3 5 4 2" xfId="38952" xr:uid="{55442313-209E-45A6-B722-D58AF5D65451}"/>
    <cellStyle name="Normal 33 3 5 5" xfId="25373" xr:uid="{1BA08806-65E2-486A-93FC-1C4C6F316331}"/>
    <cellStyle name="Normal 33 3 5 6" xfId="45741" xr:uid="{19F9084E-7104-4D3D-8C91-7571DA89A981}"/>
    <cellStyle name="Normal 33 3 6" xfId="5291" xr:uid="{CBBFAA41-ABFE-4B83-9333-5AEC02803F29}"/>
    <cellStyle name="Normal 33 3 6 2" xfId="13933" xr:uid="{6BF10506-4C6F-4E99-9D86-FDC8512C8CC9}"/>
    <cellStyle name="Normal 33 3 6 2 2" xfId="34301" xr:uid="{CABA579C-982E-4B30-B868-32D13E802922}"/>
    <cellStyle name="Normal 33 3 6 3" xfId="20720" xr:uid="{152FC06A-8172-4470-830B-87F500B02DA0}"/>
    <cellStyle name="Normal 33 3 6 3 2" xfId="41088" xr:uid="{FC1C4316-C637-4A3D-9B17-43D8448CFD64}"/>
    <cellStyle name="Normal 33 3 6 4" xfId="27509" xr:uid="{5F15F923-C838-4ECF-8A23-0E3A4E7FC94C}"/>
    <cellStyle name="Normal 33 3 6 5" xfId="47877" xr:uid="{1160F92C-5063-46AC-AC79-529148409DA7}"/>
    <cellStyle name="Normal 33 3 7" xfId="2234" xr:uid="{7F0081DF-6A2E-414F-9B46-514099074596}"/>
    <cellStyle name="Normal 33 3 7 2" xfId="11085" xr:uid="{4251501E-C8C5-46E2-925D-884FED8EB190}"/>
    <cellStyle name="Normal 33 3 7 2 2" xfId="31453" xr:uid="{D262E614-3AE6-439D-A362-5886C9937068}"/>
    <cellStyle name="Normal 33 3 7 3" xfId="17872" xr:uid="{89D9A622-1C8D-4AEF-8D64-91BCF30782F3}"/>
    <cellStyle name="Normal 33 3 7 3 2" xfId="38240" xr:uid="{ADD2EE3E-7AED-4EB9-8CB4-921EE786951A}"/>
    <cellStyle name="Normal 33 3 7 4" xfId="24661" xr:uid="{FC552A00-AEFB-41AD-A0A5-197550683546}"/>
    <cellStyle name="Normal 33 3 7 5" xfId="45029" xr:uid="{AFF0FF7A-4702-4C8F-A1D2-4C7E10D1BDA0}"/>
    <cellStyle name="Normal 33 3 8" xfId="10023" xr:uid="{36766C4E-5D38-4542-82FB-7EFF3A1ED45F}"/>
    <cellStyle name="Normal 33 3 8 2" xfId="30391" xr:uid="{903E6242-7701-4C97-9923-D899CE39D9CE}"/>
    <cellStyle name="Normal 33 3 9" xfId="16811" xr:uid="{40E27111-7AF7-4346-BA8D-A0307908DC24}"/>
    <cellStyle name="Normal 33 3 9 2" xfId="37179" xr:uid="{19C19FD6-D5E5-49CA-B8C0-9B3F03D166C2}"/>
    <cellStyle name="Normal 33 3_Exec Drivers" xfId="9178" xr:uid="{5148607B-FBFE-4DBB-8686-2A784DB65D4C}"/>
    <cellStyle name="Normal 33 4" xfId="1584" xr:uid="{A5B223DC-2C82-4BA9-888B-A0897128427E}"/>
    <cellStyle name="Normal 33 4 10" xfId="44444" xr:uid="{19BF531B-BC85-4CB0-96F7-883FF1446486}"/>
    <cellStyle name="Normal 33 4 2" xfId="3918" xr:uid="{314FBAF6-AFAA-491B-8536-1ACF77014D2A}"/>
    <cellStyle name="Normal 33 4 2 2" xfId="6790" xr:uid="{59E6A921-DF2D-461B-910C-4AAC862205F4}"/>
    <cellStyle name="Normal 33 4 2 2 2" xfId="15432" xr:uid="{09353239-4047-46CE-9465-6FCE975EC694}"/>
    <cellStyle name="Normal 33 4 2 2 2 2" xfId="35800" xr:uid="{A1C575FD-E759-4239-945A-64ED1F3F21A1}"/>
    <cellStyle name="Normal 33 4 2 2 3" xfId="22219" xr:uid="{5A781C50-AB3E-4A62-BD7D-04F376178B7B}"/>
    <cellStyle name="Normal 33 4 2 2 3 2" xfId="42587" xr:uid="{7527260A-4BD6-4C55-9C43-713D41442577}"/>
    <cellStyle name="Normal 33 4 2 2 4" xfId="29008" xr:uid="{F20A0747-A329-4669-A794-36D30575249E}"/>
    <cellStyle name="Normal 33 4 2 2 5" xfId="49376" xr:uid="{DFEE0010-6125-4221-915A-F6DB930B453E}"/>
    <cellStyle name="Normal 33 4 2 3" xfId="12584" xr:uid="{45F494ED-A03A-486F-879E-84EB622B5A1C}"/>
    <cellStyle name="Normal 33 4 2 3 2" xfId="32952" xr:uid="{6289D7A7-BFDE-4164-800A-90201FF681E1}"/>
    <cellStyle name="Normal 33 4 2 4" xfId="19371" xr:uid="{2224D2C6-643D-4160-9C0E-9FE78C2864F6}"/>
    <cellStyle name="Normal 33 4 2 4 2" xfId="39739" xr:uid="{90B96802-26F8-4ED7-821B-29FA332DDEA8}"/>
    <cellStyle name="Normal 33 4 2 5" xfId="26160" xr:uid="{6251BAF7-73BD-4F4C-920F-06713D3CA034}"/>
    <cellStyle name="Normal 33 4 2 6" xfId="46528" xr:uid="{01FD80FF-B067-433C-8A87-DB90733F1625}"/>
    <cellStyle name="Normal 33 4 2_Exec Drivers" xfId="8316" xr:uid="{B50F6BDD-B269-44CD-BA20-657AFA04B4F2}"/>
    <cellStyle name="Normal 33 4 3" xfId="4654" xr:uid="{E7A485C0-CCDD-465D-8EA2-8ABB5EE3078D}"/>
    <cellStyle name="Normal 33 4 3 2" xfId="7502" xr:uid="{B29B7AD3-7566-4A95-8C25-2BCB23B55EAE}"/>
    <cellStyle name="Normal 33 4 3 2 2" xfId="16144" xr:uid="{3FD4CB92-61B9-49A0-BA62-A08B717D3CE0}"/>
    <cellStyle name="Normal 33 4 3 2 2 2" xfId="36512" xr:uid="{1B5BD7DE-0410-410A-AB25-53636E4934D7}"/>
    <cellStyle name="Normal 33 4 3 2 3" xfId="22931" xr:uid="{DA85E025-199D-4FD9-B433-3AFC41B8CEA3}"/>
    <cellStyle name="Normal 33 4 3 2 3 2" xfId="43299" xr:uid="{15D8A831-A479-4919-A05C-A2A4ADEB7404}"/>
    <cellStyle name="Normal 33 4 3 2 4" xfId="29720" xr:uid="{1BD52491-0E86-4D24-9BDE-3136F5EAE5D4}"/>
    <cellStyle name="Normal 33 4 3 2 5" xfId="50088" xr:uid="{49B67F8E-EE9C-4713-AAAC-B98E731BD5A5}"/>
    <cellStyle name="Normal 33 4 3 3" xfId="13296" xr:uid="{97901EE1-6764-4471-A938-C155BD3983AA}"/>
    <cellStyle name="Normal 33 4 3 3 2" xfId="33664" xr:uid="{FDC11606-C988-4124-8124-2F6F4BC6AE47}"/>
    <cellStyle name="Normal 33 4 3 4" xfId="20083" xr:uid="{67A2EFAF-119A-4FD9-8D2C-177CC3F75620}"/>
    <cellStyle name="Normal 33 4 3 4 2" xfId="40451" xr:uid="{D6A98506-1D00-468A-BDD6-25B0DDA07697}"/>
    <cellStyle name="Normal 33 4 3 5" xfId="26872" xr:uid="{904E3767-3B9D-46B6-B864-F574B65A2A88}"/>
    <cellStyle name="Normal 33 4 3 6" xfId="47240" xr:uid="{5E58C0F7-8C22-4E05-B6C7-4BCFA5D12371}"/>
    <cellStyle name="Normal 33 4 4" xfId="3170" xr:uid="{A0ED7778-908D-4F0B-BE32-5B2A47E63AC0}"/>
    <cellStyle name="Normal 33 4 4 2" xfId="6078" xr:uid="{BD22A23A-340C-4298-9F8B-DC402CA68E30}"/>
    <cellStyle name="Normal 33 4 4 2 2" xfId="14720" xr:uid="{8B1CC8FD-CE79-4616-A73B-3DFC8585AB13}"/>
    <cellStyle name="Normal 33 4 4 2 2 2" xfId="35088" xr:uid="{4768A903-8A78-41EC-B0E1-CB69837C6D8F}"/>
    <cellStyle name="Normal 33 4 4 2 3" xfId="21507" xr:uid="{B9879E30-84F6-4A77-B17E-D381ED74BF8F}"/>
    <cellStyle name="Normal 33 4 4 2 3 2" xfId="41875" xr:uid="{958EEB74-4CA3-4463-9A38-B67807CE24CA}"/>
    <cellStyle name="Normal 33 4 4 2 4" xfId="28296" xr:uid="{9EF0C49A-D8A9-4B04-8518-AD0192FD4654}"/>
    <cellStyle name="Normal 33 4 4 2 5" xfId="48664" xr:uid="{FD32EA05-C5F6-4DB6-865F-9DD9A92A36BA}"/>
    <cellStyle name="Normal 33 4 4 3" xfId="11872" xr:uid="{4142C553-A8D7-443D-B43B-87BFB071E04F}"/>
    <cellStyle name="Normal 33 4 4 3 2" xfId="32240" xr:uid="{BE7852C2-6F7D-4280-8052-D738D9066B0D}"/>
    <cellStyle name="Normal 33 4 4 4" xfId="18659" xr:uid="{4A54AA8E-0F76-43A5-887C-E01C1508132E}"/>
    <cellStyle name="Normal 33 4 4 4 2" xfId="39027" xr:uid="{74C794FD-576C-4B63-95DC-7549F167FAAE}"/>
    <cellStyle name="Normal 33 4 4 5" xfId="25448" xr:uid="{51FE2CC1-5F04-41D3-BFC5-3AE0FA55E3D4}"/>
    <cellStyle name="Normal 33 4 4 6" xfId="45816" xr:uid="{85DF4E0E-6305-4AD9-B177-6B4C9871942C}"/>
    <cellStyle name="Normal 33 4 5" xfId="5366" xr:uid="{9CA86715-E972-4CFA-8DF7-F4E5A287817F}"/>
    <cellStyle name="Normal 33 4 5 2" xfId="14008" xr:uid="{DBCEBB38-C4D0-43F7-844B-AB6B245D40FC}"/>
    <cellStyle name="Normal 33 4 5 2 2" xfId="34376" xr:uid="{83A616BE-7D96-425E-99CF-63E31B9DF9F0}"/>
    <cellStyle name="Normal 33 4 5 3" xfId="20795" xr:uid="{5AAD7172-B44A-4069-AB75-2A7C891C3C32}"/>
    <cellStyle name="Normal 33 4 5 3 2" xfId="41163" xr:uid="{61C2156B-24D9-4891-A752-99FCA7AFB01F}"/>
    <cellStyle name="Normal 33 4 5 4" xfId="27584" xr:uid="{107B79F2-74F6-4C15-88FF-D62EB53338F5}"/>
    <cellStyle name="Normal 33 4 5 5" xfId="47952" xr:uid="{F44AF2F7-EC88-4CB9-B9CB-CF0CF4851FA9}"/>
    <cellStyle name="Normal 33 4 6" xfId="2421" xr:uid="{AD97EFD1-7375-4814-B2ED-9C2E49796EB4}"/>
    <cellStyle name="Normal 33 4 6 2" xfId="11160" xr:uid="{A1642854-1FFB-4E0D-883D-5EE67CCED1B5}"/>
    <cellStyle name="Normal 33 4 6 2 2" xfId="31528" xr:uid="{BAAC7F27-9130-4F80-8841-B966E5645932}"/>
    <cellStyle name="Normal 33 4 6 3" xfId="17947" xr:uid="{23850DDF-3D41-49FB-B133-5DC5218065DE}"/>
    <cellStyle name="Normal 33 4 6 3 2" xfId="38315" xr:uid="{C667466D-BB92-4A9D-B99A-F80053525F2F}"/>
    <cellStyle name="Normal 33 4 6 4" xfId="24736" xr:uid="{C180EA90-0863-4B52-BF2F-FEC3084663A2}"/>
    <cellStyle name="Normal 33 4 6 5" xfId="45104" xr:uid="{5F221760-02B5-4BAC-9456-FDA7BFC098FC}"/>
    <cellStyle name="Normal 33 4 7" xfId="10500" xr:uid="{90AC0DB2-3822-44AA-8FEB-8C4E3BC110FA}"/>
    <cellStyle name="Normal 33 4 7 2" xfId="30868" xr:uid="{3233468B-5FCD-4E89-8641-9D9A27B5DCEE}"/>
    <cellStyle name="Normal 33 4 8" xfId="17287" xr:uid="{80587FE5-080C-4AA5-8374-C31CD21F4627}"/>
    <cellStyle name="Normal 33 4 8 2" xfId="37655" xr:uid="{017D019B-84A9-4C3F-BA4E-2B28868A92D1}"/>
    <cellStyle name="Normal 33 4 9" xfId="24076" xr:uid="{D4916DBD-E8A3-4A97-BE57-FEF616DA5D43}"/>
    <cellStyle name="Normal 33 4_Exec Drivers" xfId="9121" xr:uid="{4CDD61D3-CBCE-4AB2-8392-622B46EF30D4}"/>
    <cellStyle name="Normal 33 5" xfId="3829" xr:uid="{BBE549F0-EFEC-4292-A9B3-592A7E037448}"/>
    <cellStyle name="Normal 33 5 2" xfId="6713" xr:uid="{A04E2EA4-EBEE-4DB6-8BBD-107241708D3E}"/>
    <cellStyle name="Normal 33 5 2 2" xfId="15355" xr:uid="{FEE802F2-D856-4C89-92E2-EC32210ED2C8}"/>
    <cellStyle name="Normal 33 5 2 2 2" xfId="35723" xr:uid="{E9F06C74-71F7-41EE-BD23-0030BD66B7A5}"/>
    <cellStyle name="Normal 33 5 2 3" xfId="22142" xr:uid="{4B0D1AF3-FC98-4ADE-B83C-C186C0578712}"/>
    <cellStyle name="Normal 33 5 2 3 2" xfId="42510" xr:uid="{50B06052-E59B-44A3-8327-279A2FE9BDE4}"/>
    <cellStyle name="Normal 33 5 2 4" xfId="28931" xr:uid="{855ACA84-466C-4B01-8456-FF892CE57262}"/>
    <cellStyle name="Normal 33 5 2 5" xfId="49299" xr:uid="{5ECBB93F-4D86-4C0F-8FE3-DD9C2ED4662D}"/>
    <cellStyle name="Normal 33 5 3" xfId="12507" xr:uid="{E9E8EC17-BF0B-4CF6-A8D3-B4CEDFE4E99B}"/>
    <cellStyle name="Normal 33 5 3 2" xfId="32875" xr:uid="{1084F4E8-5488-4CFA-85AA-043463DFD960}"/>
    <cellStyle name="Normal 33 5 4" xfId="19294" xr:uid="{0D435EBE-26BF-48D9-A0A6-C0C0821452E3}"/>
    <cellStyle name="Normal 33 5 4 2" xfId="39662" xr:uid="{258FE093-EE06-4CFC-BA72-281BB5A78130}"/>
    <cellStyle name="Normal 33 5 5" xfId="26083" xr:uid="{6B2377DF-6F17-4D62-B7A1-7DA804D7666F}"/>
    <cellStyle name="Normal 33 5 6" xfId="46451" xr:uid="{7E34EA5E-2121-4AB4-852A-9B8BDBA42F1E}"/>
    <cellStyle name="Normal 33 5_Exec Drivers" xfId="9185" xr:uid="{01E92C1E-1BD6-43AF-B31E-0AD51209D5F1}"/>
    <cellStyle name="Normal 33 6" xfId="4577" xr:uid="{5F8E04AF-306D-4914-865A-C46F007649E6}"/>
    <cellStyle name="Normal 33 6 2" xfId="7425" xr:uid="{AE96A0F2-77AB-49C0-B758-EF11A727D0E6}"/>
    <cellStyle name="Normal 33 6 2 2" xfId="16067" xr:uid="{80004BAA-FB6E-43D4-9EAC-6BD5A28AA2E4}"/>
    <cellStyle name="Normal 33 6 2 2 2" xfId="36435" xr:uid="{A7228E8D-B6D2-4A86-8420-4D20AF9A4AD3}"/>
    <cellStyle name="Normal 33 6 2 3" xfId="22854" xr:uid="{6979799C-9981-4448-8A08-9A8DE7B161E7}"/>
    <cellStyle name="Normal 33 6 2 3 2" xfId="43222" xr:uid="{511B1448-11B1-4A83-9366-2E2AA5E60260}"/>
    <cellStyle name="Normal 33 6 2 4" xfId="29643" xr:uid="{5E558F04-40EB-44CA-8F18-B8624BC1604C}"/>
    <cellStyle name="Normal 33 6 2 5" xfId="50011" xr:uid="{20AEFDC8-0981-4D10-948F-59BEDFCB8294}"/>
    <cellStyle name="Normal 33 6 3" xfId="13219" xr:uid="{0512F85B-37FF-4004-B0F3-2D22E002F5E7}"/>
    <cellStyle name="Normal 33 6 3 2" xfId="33587" xr:uid="{20388B10-F5C8-41C9-8700-6F931AA743F0}"/>
    <cellStyle name="Normal 33 6 4" xfId="20006" xr:uid="{465491AC-7D9F-41C0-9F7F-1D6E54EB2FDA}"/>
    <cellStyle name="Normal 33 6 4 2" xfId="40374" xr:uid="{84F16E2B-3872-4345-9BC3-0A913278C4B7}"/>
    <cellStyle name="Normal 33 6 5" xfId="26795" xr:uid="{D819CAD3-1699-425B-89FA-C759DB6E5DC7}"/>
    <cellStyle name="Normal 33 6 6" xfId="47163" xr:uid="{64A35070-54C6-4632-A515-D86CD99C0419}"/>
    <cellStyle name="Normal 33 7" xfId="3081" xr:uid="{06481709-FB76-466E-85A8-2FB44883D305}"/>
    <cellStyle name="Normal 33 7 2" xfId="6001" xr:uid="{3FFE4759-8BA9-419A-9C8E-EF43C6676E42}"/>
    <cellStyle name="Normal 33 7 2 2" xfId="14643" xr:uid="{212DF798-59FF-4DD1-9FD2-2702225E7568}"/>
    <cellStyle name="Normal 33 7 2 2 2" xfId="35011" xr:uid="{CD8D6304-BC99-4E24-BF99-9154B3D0CDF6}"/>
    <cellStyle name="Normal 33 7 2 3" xfId="21430" xr:uid="{5CAA7A3A-6789-4EE4-A018-AFB154687252}"/>
    <cellStyle name="Normal 33 7 2 3 2" xfId="41798" xr:uid="{D34A3824-D3D6-406F-9DCE-7B1BDC8CEF73}"/>
    <cellStyle name="Normal 33 7 2 4" xfId="28219" xr:uid="{24A20788-4672-4077-9533-2D0152E892DC}"/>
    <cellStyle name="Normal 33 7 2 5" xfId="48587" xr:uid="{AAF48780-027D-4F8D-92EC-51B6B77C8275}"/>
    <cellStyle name="Normal 33 7 3" xfId="11795" xr:uid="{9B07A7F3-6307-445E-BB1B-09798EFFE4B9}"/>
    <cellStyle name="Normal 33 7 3 2" xfId="32163" xr:uid="{ACD85453-99D0-4710-97F0-FAD089FA6210}"/>
    <cellStyle name="Normal 33 7 4" xfId="18582" xr:uid="{A634253C-BAB1-4367-B1DC-7865581FE2A2}"/>
    <cellStyle name="Normal 33 7 4 2" xfId="38950" xr:uid="{CC71E5FE-DEC6-45C2-88D4-56FF9D902DA6}"/>
    <cellStyle name="Normal 33 7 5" xfId="25371" xr:uid="{FB94311B-5258-4736-B788-9C4F23F27C51}"/>
    <cellStyle name="Normal 33 7 6" xfId="45739" xr:uid="{92DB826B-8168-4F3F-988F-D6C655A19E53}"/>
    <cellStyle name="Normal 33 8" xfId="5289" xr:uid="{B6546ABA-115F-42D4-86E5-65670E01EDA4}"/>
    <cellStyle name="Normal 33 8 2" xfId="13931" xr:uid="{24A66CD0-2D0D-44D6-B3DC-EC1788D8A7FE}"/>
    <cellStyle name="Normal 33 8 2 2" xfId="34299" xr:uid="{A981619E-7E7A-43A6-8D56-3C411934CBA5}"/>
    <cellStyle name="Normal 33 8 3" xfId="20718" xr:uid="{28E80F78-4532-4057-A147-23CE6341CD87}"/>
    <cellStyle name="Normal 33 8 3 2" xfId="41086" xr:uid="{36D518AF-8992-4864-BA1D-BA9C54B59A42}"/>
    <cellStyle name="Normal 33 8 4" xfId="27507" xr:uid="{0E6CA4D8-F263-41F4-BBAA-6E1BED3FE11B}"/>
    <cellStyle name="Normal 33 8 5" xfId="47875" xr:uid="{793D1D46-F44F-4794-91C9-3A090A592A00}"/>
    <cellStyle name="Normal 33 9" xfId="2232" xr:uid="{87C66DDA-5BB0-452E-899F-3801679924C6}"/>
    <cellStyle name="Normal 33 9 2" xfId="11083" xr:uid="{186D9B93-3DAD-46D9-8D3B-E1D55EFD5784}"/>
    <cellStyle name="Normal 33 9 2 2" xfId="31451" xr:uid="{60F8AC99-42EF-4FBC-B0A0-4752C5F334AF}"/>
    <cellStyle name="Normal 33 9 3" xfId="17870" xr:uid="{B587A58F-EAA0-45DE-8B89-2974CA755C28}"/>
    <cellStyle name="Normal 33 9 3 2" xfId="38238" xr:uid="{86757649-06D9-41D8-8DD9-7C951D8143A4}"/>
    <cellStyle name="Normal 33 9 4" xfId="24659" xr:uid="{B0B2B6D9-209E-445A-89BA-EE0F904C4045}"/>
    <cellStyle name="Normal 33 9 5" xfId="45027" xr:uid="{76F47FC3-1D6C-431A-85FF-431782580C28}"/>
    <cellStyle name="Normal 33_Exec Drivers" xfId="8639" xr:uid="{E8BB735C-B591-4EBE-B6EF-1CB41FB051C9}"/>
    <cellStyle name="Normal 34" xfId="2235" xr:uid="{E8069109-9508-43AC-9B7B-931F4AF3A8B3}"/>
    <cellStyle name="Normal 35" xfId="411" xr:uid="{C35A927E-7353-4E56-8A4C-4381F49334F5}"/>
    <cellStyle name="Normal 35 10" xfId="9927" xr:uid="{4F4B8504-9935-4C3B-A86D-4AED9395B7E8}"/>
    <cellStyle name="Normal 35 10 2" xfId="30295" xr:uid="{21E18799-7192-4149-9928-C00D9202DB2B}"/>
    <cellStyle name="Normal 35 11" xfId="16715" xr:uid="{98F713AA-40A2-46C6-80A2-9FC4D2675296}"/>
    <cellStyle name="Normal 35 11 2" xfId="37083" xr:uid="{46CA0147-2240-4F46-B2F5-72EE60E25BB3}"/>
    <cellStyle name="Normal 35 12" xfId="23504" xr:uid="{C74AFC21-EC03-4EBE-BDF0-4E233C9D9BA2}"/>
    <cellStyle name="Normal 35 13" xfId="43872" xr:uid="{50A908F9-051C-4D10-B4D3-E9B40B24D63B}"/>
    <cellStyle name="Normal 35 2" xfId="550" xr:uid="{413543B0-BCBC-4EE9-AD18-F9EB68360C08}"/>
    <cellStyle name="Normal 35 2 10" xfId="23593" xr:uid="{44C7A4D8-5E70-4DC0-9880-246681FF7362}"/>
    <cellStyle name="Normal 35 2 11" xfId="43961" xr:uid="{EA99A748-D890-47E7-99D4-830FF6F4783D}"/>
    <cellStyle name="Normal 35 2 2" xfId="1683" xr:uid="{DDE7210C-7119-44F6-9644-5F42811EB194}"/>
    <cellStyle name="Normal 35 2 2 10" xfId="44543" xr:uid="{9B23799A-48B5-4051-A42E-0D82B6E758FC}"/>
    <cellStyle name="Normal 35 2 2 2" xfId="4218" xr:uid="{40F63C8C-6CF5-4A97-B9DB-9EDD4F026D0E}"/>
    <cellStyle name="Normal 35 2 2 2 2" xfId="7066" xr:uid="{7FEE36F1-4695-44CA-953D-05D9F83B75ED}"/>
    <cellStyle name="Normal 35 2 2 2 2 2" xfId="15708" xr:uid="{2C74EC11-A9F1-41D2-B75E-226304F4728C}"/>
    <cellStyle name="Normal 35 2 2 2 2 2 2" xfId="36076" xr:uid="{1FA9A263-BAE3-4AA5-B7C9-D04E9E651604}"/>
    <cellStyle name="Normal 35 2 2 2 2 3" xfId="22495" xr:uid="{BDFEEBAA-2F51-4BB3-81E9-2D6B8183366A}"/>
    <cellStyle name="Normal 35 2 2 2 2 3 2" xfId="42863" xr:uid="{041099F2-0546-4708-97A7-F38AE6101EA2}"/>
    <cellStyle name="Normal 35 2 2 2 2 4" xfId="29284" xr:uid="{3ACE9325-5902-4728-B24A-10059C365726}"/>
    <cellStyle name="Normal 35 2 2 2 2 5" xfId="49652" xr:uid="{1C812460-AEB5-463B-9E0A-C5C6852F45EF}"/>
    <cellStyle name="Normal 35 2 2 2 3" xfId="12860" xr:uid="{5E7CBF8B-351C-4837-80D3-F7F50119A440}"/>
    <cellStyle name="Normal 35 2 2 2 3 2" xfId="33228" xr:uid="{457C213D-A50C-41B4-A32E-7CFF74EB25BB}"/>
    <cellStyle name="Normal 35 2 2 2 4" xfId="19647" xr:uid="{33348F3E-9106-4993-AB91-029068876E11}"/>
    <cellStyle name="Normal 35 2 2 2 4 2" xfId="40015" xr:uid="{7560BFDB-324A-4EF9-B46E-D703BA38E10C}"/>
    <cellStyle name="Normal 35 2 2 2 5" xfId="26436" xr:uid="{114BA516-E385-47D0-8DDB-71D5FE0F653F}"/>
    <cellStyle name="Normal 35 2 2 2 6" xfId="46804" xr:uid="{9917A32D-CB69-4EFE-A714-86F0C15EF2DE}"/>
    <cellStyle name="Normal 35 2 2 2_Exec Drivers" xfId="8987" xr:uid="{C843AB3A-6330-4017-9E99-72F702501410}"/>
    <cellStyle name="Normal 35 2 2 3" xfId="4930" xr:uid="{245E3021-8D99-4683-AF49-94214E1B39EE}"/>
    <cellStyle name="Normal 35 2 2 3 2" xfId="7778" xr:uid="{34A77C70-B6FE-4049-8057-5504B3BA39F5}"/>
    <cellStyle name="Normal 35 2 2 3 2 2" xfId="16420" xr:uid="{A7BBB513-15F0-46FF-8D90-25689581C4BB}"/>
    <cellStyle name="Normal 35 2 2 3 2 2 2" xfId="36788" xr:uid="{DB865606-7F21-4AF7-B6E3-2F0E630EF105}"/>
    <cellStyle name="Normal 35 2 2 3 2 3" xfId="23207" xr:uid="{D0C2F7F2-18C5-478D-A3E2-4B04EA7175B8}"/>
    <cellStyle name="Normal 35 2 2 3 2 3 2" xfId="43575" xr:uid="{8E3EA291-E2EF-4F39-BF44-BF93EF4E2004}"/>
    <cellStyle name="Normal 35 2 2 3 2 4" xfId="29996" xr:uid="{7568AC8D-A553-472E-89A0-15A0EACCACD1}"/>
    <cellStyle name="Normal 35 2 2 3 2 5" xfId="50364" xr:uid="{E06B17D9-F1E1-46FB-83A0-71F2E9C41895}"/>
    <cellStyle name="Normal 35 2 2 3 3" xfId="13572" xr:uid="{889B0714-05DE-45DF-B1B4-161AE032390D}"/>
    <cellStyle name="Normal 35 2 2 3 3 2" xfId="33940" xr:uid="{FAACAC8E-19A4-42DB-A5F1-DB1E763FFFC8}"/>
    <cellStyle name="Normal 35 2 2 3 4" xfId="20359" xr:uid="{929DC1C8-E67A-4E38-BC1B-5DA98E731476}"/>
    <cellStyle name="Normal 35 2 2 3 4 2" xfId="40727" xr:uid="{067C36C6-BC63-4B3D-9CAD-0DFB0E67BF0D}"/>
    <cellStyle name="Normal 35 2 2 3 5" xfId="27148" xr:uid="{833445D1-72ED-4EC2-80F5-43F82B1274DB}"/>
    <cellStyle name="Normal 35 2 2 3 6" xfId="47516" xr:uid="{D4E248B6-B000-4A93-A303-F7742B03B2AD}"/>
    <cellStyle name="Normal 35 2 2 4" xfId="3470" xr:uid="{1C452F98-64D7-4868-89DC-D94CF4E27BCC}"/>
    <cellStyle name="Normal 35 2 2 4 2" xfId="6354" xr:uid="{F8FC7758-3FD1-40B5-9A74-E01A8D3EA0F7}"/>
    <cellStyle name="Normal 35 2 2 4 2 2" xfId="14996" xr:uid="{2A5097B9-02D2-49B1-BD0C-F9A89610A87C}"/>
    <cellStyle name="Normal 35 2 2 4 2 2 2" xfId="35364" xr:uid="{4388C973-C40E-4BFD-B43F-E570AA9D5566}"/>
    <cellStyle name="Normal 35 2 2 4 2 3" xfId="21783" xr:uid="{365FA079-38FA-4C62-B1FE-FC18771BE9BF}"/>
    <cellStyle name="Normal 35 2 2 4 2 3 2" xfId="42151" xr:uid="{A300E60A-2785-4951-AFDE-B203FA2F286C}"/>
    <cellStyle name="Normal 35 2 2 4 2 4" xfId="28572" xr:uid="{4AA0E64A-3898-4B0C-A168-A5CA1075C688}"/>
    <cellStyle name="Normal 35 2 2 4 2 5" xfId="48940" xr:uid="{0CC9A920-EEEB-44B8-A437-CA0C707AF8AB}"/>
    <cellStyle name="Normal 35 2 2 4 3" xfId="12148" xr:uid="{46C56125-5F76-46AD-996E-79B5182CDEAC}"/>
    <cellStyle name="Normal 35 2 2 4 3 2" xfId="32516" xr:uid="{ACBDD661-743B-4531-AAE9-8348B0A919BD}"/>
    <cellStyle name="Normal 35 2 2 4 4" xfId="18935" xr:uid="{214975FB-4109-4165-BB20-24DB5F8234D3}"/>
    <cellStyle name="Normal 35 2 2 4 4 2" xfId="39303" xr:uid="{9A35B051-1410-4DC4-8869-1D1B2163D0C8}"/>
    <cellStyle name="Normal 35 2 2 4 5" xfId="25724" xr:uid="{AE04EA19-6FD2-486F-976A-E992C88B3332}"/>
    <cellStyle name="Normal 35 2 2 4 6" xfId="46092" xr:uid="{74006C78-2B18-4FC3-A864-5BD21900C994}"/>
    <cellStyle name="Normal 35 2 2 5" xfId="5642" xr:uid="{F9368A60-0119-4CB1-AEA5-FE0E96302AF2}"/>
    <cellStyle name="Normal 35 2 2 5 2" xfId="14284" xr:uid="{76748E7C-F9D2-4C1E-B5C4-A154E4D11775}"/>
    <cellStyle name="Normal 35 2 2 5 2 2" xfId="34652" xr:uid="{654048F8-2AFD-4807-A1F2-7BC865EA3C3D}"/>
    <cellStyle name="Normal 35 2 2 5 3" xfId="21071" xr:uid="{3656DD51-A910-48A8-8341-78171FA38E74}"/>
    <cellStyle name="Normal 35 2 2 5 3 2" xfId="41439" xr:uid="{B98D8ABA-8A9C-416E-83F4-CBF54BEFAC86}"/>
    <cellStyle name="Normal 35 2 2 5 4" xfId="27860" xr:uid="{A2170B95-4C2B-45E7-8431-37EDF33FC557}"/>
    <cellStyle name="Normal 35 2 2 5 5" xfId="48228" xr:uid="{523A8845-34B3-4318-867D-5F438DD29424}"/>
    <cellStyle name="Normal 35 2 2 6" xfId="2721" xr:uid="{C0F0E856-7A17-4991-B3BE-760351121DFC}"/>
    <cellStyle name="Normal 35 2 2 6 2" xfId="11436" xr:uid="{DA619491-2F77-4569-9153-F8B2CE393E3C}"/>
    <cellStyle name="Normal 35 2 2 6 2 2" xfId="31804" xr:uid="{73DD3735-A6A5-4685-93D2-F8E430939312}"/>
    <cellStyle name="Normal 35 2 2 6 3" xfId="18223" xr:uid="{D15B95FE-EA6F-4508-8AB1-C9BDD657B444}"/>
    <cellStyle name="Normal 35 2 2 6 3 2" xfId="38591" xr:uid="{FE27C3F0-73F1-4789-BA8B-B58F4BB32C16}"/>
    <cellStyle name="Normal 35 2 2 6 4" xfId="25012" xr:uid="{092009C7-141F-4FD7-86B3-BA2AECC7E6E0}"/>
    <cellStyle name="Normal 35 2 2 6 5" xfId="45380" xr:uid="{0DCC3160-356B-431D-9EF1-EC9D5F810FAD}"/>
    <cellStyle name="Normal 35 2 2 7" xfId="10599" xr:uid="{A49798AC-0A6A-41A5-83E0-5696131D0DA8}"/>
    <cellStyle name="Normal 35 2 2 7 2" xfId="30967" xr:uid="{032C4A8B-734C-488C-99B0-9FC616C8D0C6}"/>
    <cellStyle name="Normal 35 2 2 8" xfId="17386" xr:uid="{032C67F2-1A93-4A7D-9E95-A27880C2C171}"/>
    <cellStyle name="Normal 35 2 2 8 2" xfId="37754" xr:uid="{B56FDC70-72E8-40C6-B574-0436B31B169C}"/>
    <cellStyle name="Normal 35 2 2 9" xfId="24175" xr:uid="{E7B4D3BB-C218-4AB2-8690-D05830604F12}"/>
    <cellStyle name="Normal 35 2 2_Exec Drivers" xfId="8305" xr:uid="{6621D0DA-783E-4098-89FA-40F426727CD0}"/>
    <cellStyle name="Normal 35 2 3" xfId="3833" xr:uid="{00D67FC3-0F59-4A2B-A5BA-87701A66C3DE}"/>
    <cellStyle name="Normal 35 2 3 2" xfId="6717" xr:uid="{84BEAD6A-8396-484E-AB09-694190D8DF00}"/>
    <cellStyle name="Normal 35 2 3 2 2" xfId="15359" xr:uid="{1E7B739E-E1B4-4C0C-B1A0-A49851F96F1F}"/>
    <cellStyle name="Normal 35 2 3 2 2 2" xfId="35727" xr:uid="{24CE865B-6B73-4B53-BB1B-AE6A66DD77CD}"/>
    <cellStyle name="Normal 35 2 3 2 3" xfId="22146" xr:uid="{E3F91190-F299-48DE-9DFE-00188701EA05}"/>
    <cellStyle name="Normal 35 2 3 2 3 2" xfId="42514" xr:uid="{04829277-E38F-4C4C-BAA4-1349FEC3CF03}"/>
    <cellStyle name="Normal 35 2 3 2 4" xfId="28935" xr:uid="{D9D8B3C5-BEFB-4B53-BBAE-BD5742789922}"/>
    <cellStyle name="Normal 35 2 3 2 5" xfId="49303" xr:uid="{784839A0-930E-407D-A47E-EC65FC95C10E}"/>
    <cellStyle name="Normal 35 2 3 3" xfId="12511" xr:uid="{8B13DD24-2270-4D14-A6C8-4619427079A0}"/>
    <cellStyle name="Normal 35 2 3 3 2" xfId="32879" xr:uid="{B12A37C2-F733-414B-BCD6-D471DA9CB899}"/>
    <cellStyle name="Normal 35 2 3 4" xfId="19298" xr:uid="{B5651FB8-B3C9-41FA-84B7-12CFBB43405C}"/>
    <cellStyle name="Normal 35 2 3 4 2" xfId="39666" xr:uid="{8813912D-B3AD-4031-9165-127F45BF81CC}"/>
    <cellStyle name="Normal 35 2 3 5" xfId="26087" xr:uid="{F98646DC-49B7-4BBE-B977-3B22FD0C11FD}"/>
    <cellStyle name="Normal 35 2 3 6" xfId="46455" xr:uid="{A2AA86E0-888F-4860-AD74-BDCB4264B883}"/>
    <cellStyle name="Normal 35 2 3_Exec Drivers" xfId="8841" xr:uid="{4B7AE480-948C-4A13-B074-0C99C3C09A3D}"/>
    <cellStyle name="Normal 35 2 4" xfId="4581" xr:uid="{4DB24EFB-E861-401D-8BC9-9CF47A473566}"/>
    <cellStyle name="Normal 35 2 4 2" xfId="7429" xr:uid="{B4C6568A-EC08-490F-A512-ECE084CE0681}"/>
    <cellStyle name="Normal 35 2 4 2 2" xfId="16071" xr:uid="{17A467EC-36C2-44F5-9461-DCB4DCA1BC99}"/>
    <cellStyle name="Normal 35 2 4 2 2 2" xfId="36439" xr:uid="{F2424F51-46FF-4B58-A6A2-405A0192E488}"/>
    <cellStyle name="Normal 35 2 4 2 3" xfId="22858" xr:uid="{63C1BA78-72E2-4C30-86A6-D01BB84A68B6}"/>
    <cellStyle name="Normal 35 2 4 2 3 2" xfId="43226" xr:uid="{3AB0327A-BE7D-4339-96F4-0CD74D847BFB}"/>
    <cellStyle name="Normal 35 2 4 2 4" xfId="29647" xr:uid="{8490A31D-8FFB-41FF-8F06-534BCDF94024}"/>
    <cellStyle name="Normal 35 2 4 2 5" xfId="50015" xr:uid="{B0FD0FBD-4DD6-44D5-A210-248518BD5C74}"/>
    <cellStyle name="Normal 35 2 4 3" xfId="13223" xr:uid="{60C76086-9968-4E40-92A9-D7056DE21F8B}"/>
    <cellStyle name="Normal 35 2 4 3 2" xfId="33591" xr:uid="{EE2BE8C3-D360-4EF9-9D27-78383D971358}"/>
    <cellStyle name="Normal 35 2 4 4" xfId="20010" xr:uid="{D0C5B2E6-F2F8-4827-8DBA-454E29C5A086}"/>
    <cellStyle name="Normal 35 2 4 4 2" xfId="40378" xr:uid="{23D975A1-3E9D-4FCD-8DDA-1B8B0A65D5A7}"/>
    <cellStyle name="Normal 35 2 4 5" xfId="26799" xr:uid="{BBFE3CE8-05EA-47FC-8736-2B18FFE1594D}"/>
    <cellStyle name="Normal 35 2 4 6" xfId="47167" xr:uid="{6A98802B-81FD-4512-9FAC-94604CAC58C7}"/>
    <cellStyle name="Normal 35 2 5" xfId="3085" xr:uid="{124D377B-643B-46B8-AA95-91E8BF5A7A33}"/>
    <cellStyle name="Normal 35 2 5 2" xfId="6005" xr:uid="{2548250A-5E8D-49CC-A7F6-D06833A5B554}"/>
    <cellStyle name="Normal 35 2 5 2 2" xfId="14647" xr:uid="{518CF8F9-B33D-47E8-9E0F-E0D6AC506ECA}"/>
    <cellStyle name="Normal 35 2 5 2 2 2" xfId="35015" xr:uid="{EC9F43C3-0AFD-4456-81EB-6BD2DD5EB817}"/>
    <cellStyle name="Normal 35 2 5 2 3" xfId="21434" xr:uid="{7CFE33F4-0843-458E-9ACF-270D61024733}"/>
    <cellStyle name="Normal 35 2 5 2 3 2" xfId="41802" xr:uid="{87C35663-C52E-4AA2-B6CB-1690F840B19A}"/>
    <cellStyle name="Normal 35 2 5 2 4" xfId="28223" xr:uid="{E7530B7D-9E90-4F0C-84FD-920932EA2B97}"/>
    <cellStyle name="Normal 35 2 5 2 5" xfId="48591" xr:uid="{6216936C-2FA0-4EFB-B8A8-6DEEF9C27D13}"/>
    <cellStyle name="Normal 35 2 5 3" xfId="11799" xr:uid="{6789F78A-C79F-4983-8392-3CAD84BA8EC3}"/>
    <cellStyle name="Normal 35 2 5 3 2" xfId="32167" xr:uid="{B51F1F01-BEBD-4C6F-A5B9-EA8FFBBB70ED}"/>
    <cellStyle name="Normal 35 2 5 4" xfId="18586" xr:uid="{04D963C9-103B-445F-A944-0FAF3F7CDC0A}"/>
    <cellStyle name="Normal 35 2 5 4 2" xfId="38954" xr:uid="{0037B679-6F69-45BB-BF4B-85189A96FC3D}"/>
    <cellStyle name="Normal 35 2 5 5" xfId="25375" xr:uid="{40DF6F96-FC41-4237-A4D6-0E5B13B8F31A}"/>
    <cellStyle name="Normal 35 2 5 6" xfId="45743" xr:uid="{A5695ADA-05D4-4207-B5A8-3D8B5257AC6B}"/>
    <cellStyle name="Normal 35 2 6" xfId="5293" xr:uid="{68E71186-8348-48D0-9CF2-8467447A7908}"/>
    <cellStyle name="Normal 35 2 6 2" xfId="13935" xr:uid="{61860E3A-5578-44D7-AB9F-89F752AE9160}"/>
    <cellStyle name="Normal 35 2 6 2 2" xfId="34303" xr:uid="{7A9A5A95-5687-49B7-A0F0-2075847B8133}"/>
    <cellStyle name="Normal 35 2 6 3" xfId="20722" xr:uid="{582611B8-4302-492F-83A0-6EA9C8C73EF1}"/>
    <cellStyle name="Normal 35 2 6 3 2" xfId="41090" xr:uid="{229B2FF4-D2C0-4F87-BB3A-EBAE5F409C22}"/>
    <cellStyle name="Normal 35 2 6 4" xfId="27511" xr:uid="{3A2D4DF6-36ED-4B04-9710-F8413BE1CD3F}"/>
    <cellStyle name="Normal 35 2 6 5" xfId="47879" xr:uid="{1D374584-5C5E-4771-A8EB-929FEC69EE9E}"/>
    <cellStyle name="Normal 35 2 7" xfId="2237" xr:uid="{CF1D0C11-0B47-4611-972B-723233355D6B}"/>
    <cellStyle name="Normal 35 2 7 2" xfId="11087" xr:uid="{B42291FD-4225-4FA5-9C65-12AE2B6A2442}"/>
    <cellStyle name="Normal 35 2 7 2 2" xfId="31455" xr:uid="{1B37DE70-BEE8-41D3-A3CC-A5C935C4B723}"/>
    <cellStyle name="Normal 35 2 7 3" xfId="17874" xr:uid="{09757DDC-E03C-4400-B11B-1478D8072496}"/>
    <cellStyle name="Normal 35 2 7 3 2" xfId="38242" xr:uid="{13811CFF-35A8-4735-AA9C-14CC356219F0}"/>
    <cellStyle name="Normal 35 2 7 4" xfId="24663" xr:uid="{6B8A9114-8629-4614-91C4-C38C43358B90}"/>
    <cellStyle name="Normal 35 2 7 5" xfId="45031" xr:uid="{DD15999B-26F1-4939-B924-A681BC68B9B0}"/>
    <cellStyle name="Normal 35 2 8" xfId="10016" xr:uid="{FE174A1A-A278-415B-B9A1-A2F6FA539DEE}"/>
    <cellStyle name="Normal 35 2 8 2" xfId="30384" xr:uid="{79954A95-A013-44EF-AC4F-661398C93890}"/>
    <cellStyle name="Normal 35 2 9" xfId="16804" xr:uid="{A7ACB977-0B08-4DD8-92DF-AB93834A7CAB}"/>
    <cellStyle name="Normal 35 2 9 2" xfId="37172" xr:uid="{1F9725DB-22EB-4EB1-B6CB-693F35141677}"/>
    <cellStyle name="Normal 35 2_Exec Drivers" xfId="9106" xr:uid="{1A1BD396-A2FC-49C2-968B-AFA3EEFAD8E9}"/>
    <cellStyle name="Normal 35 3" xfId="560" xr:uid="{A1A70287-D47E-45D7-B9D6-1E6601205158}"/>
    <cellStyle name="Normal 35 3 10" xfId="23601" xr:uid="{301BB454-F7B9-4386-8F2D-EC3AC3A4B406}"/>
    <cellStyle name="Normal 35 3 11" xfId="43969" xr:uid="{1661F2A1-A277-4EF0-8D86-5D8EA29AED51}"/>
    <cellStyle name="Normal 35 3 2" xfId="1691" xr:uid="{75E5B6F6-EAAB-488C-B62A-1F12FAE1E515}"/>
    <cellStyle name="Normal 35 3 2 10" xfId="44551" xr:uid="{60C6D471-1577-4AC7-9ED3-9DBDF9CB2B74}"/>
    <cellStyle name="Normal 35 3 2 2" xfId="4226" xr:uid="{2320A7B5-7819-4472-9DC8-315362029666}"/>
    <cellStyle name="Normal 35 3 2 2 2" xfId="7074" xr:uid="{9896EC18-890F-40F6-9BDD-8B624757BF84}"/>
    <cellStyle name="Normal 35 3 2 2 2 2" xfId="15716" xr:uid="{09D7A6B4-D6E7-4247-9A5C-470DF1AEC4FB}"/>
    <cellStyle name="Normal 35 3 2 2 2 2 2" xfId="36084" xr:uid="{BDBB6366-E62A-4804-B6E8-E5E47E08BAC9}"/>
    <cellStyle name="Normal 35 3 2 2 2 3" xfId="22503" xr:uid="{299313F8-1BC4-43A5-B89E-BBFF0BD54FA0}"/>
    <cellStyle name="Normal 35 3 2 2 2 3 2" xfId="42871" xr:uid="{51BF4A25-777F-4125-B766-97039F84F890}"/>
    <cellStyle name="Normal 35 3 2 2 2 4" xfId="29292" xr:uid="{BC6E3978-A4A1-484E-981E-D76E2A1568AA}"/>
    <cellStyle name="Normal 35 3 2 2 2 5" xfId="49660" xr:uid="{925EA10C-EFD8-4D1B-85B6-5CA13B472BFD}"/>
    <cellStyle name="Normal 35 3 2 2 3" xfId="12868" xr:uid="{DEB84B91-1B31-4176-B8E6-B1B0F1AB77FE}"/>
    <cellStyle name="Normal 35 3 2 2 3 2" xfId="33236" xr:uid="{014EA173-F112-440F-A9E9-D2CB4CE916FF}"/>
    <cellStyle name="Normal 35 3 2 2 4" xfId="19655" xr:uid="{F93ED62B-C664-4ACB-AEE3-E4BEA1B56BC8}"/>
    <cellStyle name="Normal 35 3 2 2 4 2" xfId="40023" xr:uid="{088EE024-C2EB-4470-B58E-FB9F884A8296}"/>
    <cellStyle name="Normal 35 3 2 2 5" xfId="26444" xr:uid="{5B50A551-FBC9-436F-A762-1F8815F109B7}"/>
    <cellStyle name="Normal 35 3 2 2 6" xfId="46812" xr:uid="{150B8AF6-7985-4765-B8FC-29B66151D961}"/>
    <cellStyle name="Normal 35 3 2 2_Exec Drivers" xfId="8585" xr:uid="{C11EA698-7E87-40AF-82F1-E7C0548B377C}"/>
    <cellStyle name="Normal 35 3 2 3" xfId="4938" xr:uid="{5B5D3DC4-EB94-4372-9B56-DC0ED98F285F}"/>
    <cellStyle name="Normal 35 3 2 3 2" xfId="7786" xr:uid="{E59D96B1-DD19-4CC2-A892-A18C23CD7C25}"/>
    <cellStyle name="Normal 35 3 2 3 2 2" xfId="16428" xr:uid="{B2FC18AF-13FF-4820-9A5D-F96037752F9F}"/>
    <cellStyle name="Normal 35 3 2 3 2 2 2" xfId="36796" xr:uid="{E65F855C-6939-4503-B9D6-EBD986156AF6}"/>
    <cellStyle name="Normal 35 3 2 3 2 3" xfId="23215" xr:uid="{0495A6AE-F613-48ED-86DD-CACE226691BC}"/>
    <cellStyle name="Normal 35 3 2 3 2 3 2" xfId="43583" xr:uid="{482710FC-5B6A-42CD-8CAA-EC643EB3B33C}"/>
    <cellStyle name="Normal 35 3 2 3 2 4" xfId="30004" xr:uid="{7AA373DD-2C8E-4224-BEAF-0AFB7204D1FD}"/>
    <cellStyle name="Normal 35 3 2 3 2 5" xfId="50372" xr:uid="{E6F3CCFE-12C9-43CE-8DFC-9F541552D478}"/>
    <cellStyle name="Normal 35 3 2 3 3" xfId="13580" xr:uid="{B57791F9-DAC8-41E9-84E4-F9067350D569}"/>
    <cellStyle name="Normal 35 3 2 3 3 2" xfId="33948" xr:uid="{ECFBC773-94E6-4181-AD9E-FEBA997B2028}"/>
    <cellStyle name="Normal 35 3 2 3 4" xfId="20367" xr:uid="{A53FC833-F4C8-45C8-8E1B-BCBAB47982A5}"/>
    <cellStyle name="Normal 35 3 2 3 4 2" xfId="40735" xr:uid="{CE18DBA2-A544-4992-BDC0-AD854EA509B7}"/>
    <cellStyle name="Normal 35 3 2 3 5" xfId="27156" xr:uid="{F86215C4-A1B1-4020-92A8-7DD3154E3CC3}"/>
    <cellStyle name="Normal 35 3 2 3 6" xfId="47524" xr:uid="{EFB86C73-BEE3-4998-8EC5-D54BCC2CF40C}"/>
    <cellStyle name="Normal 35 3 2 4" xfId="3478" xr:uid="{4B0C28AB-03B6-4911-A85A-C446955591BA}"/>
    <cellStyle name="Normal 35 3 2 4 2" xfId="6362" xr:uid="{1F07AA21-22C8-446F-B64E-CB16791E7F58}"/>
    <cellStyle name="Normal 35 3 2 4 2 2" xfId="15004" xr:uid="{10FC8D5D-B762-4211-B0B9-B95AE74CD2AA}"/>
    <cellStyle name="Normal 35 3 2 4 2 2 2" xfId="35372" xr:uid="{CBB45582-5DBD-4AA7-A60A-1EC07DA58F49}"/>
    <cellStyle name="Normal 35 3 2 4 2 3" xfId="21791" xr:uid="{440EF4CF-BF05-4B0D-A3AC-AB4A8D82B135}"/>
    <cellStyle name="Normal 35 3 2 4 2 3 2" xfId="42159" xr:uid="{8DF939E6-A37E-4A66-98D1-A5C9F91F16C8}"/>
    <cellStyle name="Normal 35 3 2 4 2 4" xfId="28580" xr:uid="{4F251A80-AA8B-49A6-9C1F-5DDD65DFEEAE}"/>
    <cellStyle name="Normal 35 3 2 4 2 5" xfId="48948" xr:uid="{0B95ECA4-6217-47C2-B629-7D65C81CF262}"/>
    <cellStyle name="Normal 35 3 2 4 3" xfId="12156" xr:uid="{F4AD13F2-E120-4EDB-8E3A-D9546EE76790}"/>
    <cellStyle name="Normal 35 3 2 4 3 2" xfId="32524" xr:uid="{3A03D91D-EB11-4F2B-969F-43E50A803176}"/>
    <cellStyle name="Normal 35 3 2 4 4" xfId="18943" xr:uid="{B2D44CBA-5600-4E7D-9DDD-EF638B14C729}"/>
    <cellStyle name="Normal 35 3 2 4 4 2" xfId="39311" xr:uid="{FBD007E4-353C-476E-AABD-145D5C359E03}"/>
    <cellStyle name="Normal 35 3 2 4 5" xfId="25732" xr:uid="{7839A196-8AA5-48DE-83A4-659541A3CABB}"/>
    <cellStyle name="Normal 35 3 2 4 6" xfId="46100" xr:uid="{0874130C-B4AE-403B-A3FC-B0D94D83C6ED}"/>
    <cellStyle name="Normal 35 3 2 5" xfId="5650" xr:uid="{C121AE50-9CEE-4D2E-B09C-6F9EF1A7FA37}"/>
    <cellStyle name="Normal 35 3 2 5 2" xfId="14292" xr:uid="{BD04E532-B122-473D-8502-EA83CAADA4C5}"/>
    <cellStyle name="Normal 35 3 2 5 2 2" xfId="34660" xr:uid="{0EA29722-1E52-4F30-B4D7-1618754D1252}"/>
    <cellStyle name="Normal 35 3 2 5 3" xfId="21079" xr:uid="{B45EB9B9-A970-4494-9F66-2BBD7FF9F1CF}"/>
    <cellStyle name="Normal 35 3 2 5 3 2" xfId="41447" xr:uid="{DB71C82A-8169-4523-A10E-AD6055A3AED1}"/>
    <cellStyle name="Normal 35 3 2 5 4" xfId="27868" xr:uid="{70F38665-A297-4253-B470-DE55EC8BFC02}"/>
    <cellStyle name="Normal 35 3 2 5 5" xfId="48236" xr:uid="{0CC3E38F-EC7A-463A-9C1F-4B8715EAA8F6}"/>
    <cellStyle name="Normal 35 3 2 6" xfId="2729" xr:uid="{43302CF5-590D-4EEB-8AB4-F0CC89FAE4EB}"/>
    <cellStyle name="Normal 35 3 2 6 2" xfId="11444" xr:uid="{7A6C9349-F360-4282-AF9F-9F259B6FCD90}"/>
    <cellStyle name="Normal 35 3 2 6 2 2" xfId="31812" xr:uid="{0514AF12-302E-425E-A26C-3AB2ECE66516}"/>
    <cellStyle name="Normal 35 3 2 6 3" xfId="18231" xr:uid="{9EC5C15B-3CA9-4CAE-9679-205D3936F77E}"/>
    <cellStyle name="Normal 35 3 2 6 3 2" xfId="38599" xr:uid="{EF56B230-59C2-4987-83E5-6CD700C1353D}"/>
    <cellStyle name="Normal 35 3 2 6 4" xfId="25020" xr:uid="{51462A77-9BB5-4EE9-A215-4A344070A362}"/>
    <cellStyle name="Normal 35 3 2 6 5" xfId="45388" xr:uid="{3989BA93-6062-4E46-AD72-5B1A16444E03}"/>
    <cellStyle name="Normal 35 3 2 7" xfId="10607" xr:uid="{A45764E9-EB92-44A1-847F-5AC74249882E}"/>
    <cellStyle name="Normal 35 3 2 7 2" xfId="30975" xr:uid="{BB5F95A7-D67D-4BD0-9E62-8E3705703611}"/>
    <cellStyle name="Normal 35 3 2 8" xfId="17394" xr:uid="{95485EB9-4E03-49CD-B0B9-03EDFA635D73}"/>
    <cellStyle name="Normal 35 3 2 8 2" xfId="37762" xr:uid="{1B8D6536-FB82-4DC2-A213-932EEA6B4DC3}"/>
    <cellStyle name="Normal 35 3 2 9" xfId="24183" xr:uid="{0CBE7E6C-BA7D-4AC9-9825-2FC4C2BF35B9}"/>
    <cellStyle name="Normal 35 3 2_Exec Drivers" xfId="8411" xr:uid="{47C2B8A0-C9A0-4187-90DE-C41638430B21}"/>
    <cellStyle name="Normal 35 3 3" xfId="3834" xr:uid="{B98A869A-B20E-4B29-9ED9-C1D40BFEE6B3}"/>
    <cellStyle name="Normal 35 3 3 2" xfId="6718" xr:uid="{54303CE5-1F2A-4203-A293-76FC285D178D}"/>
    <cellStyle name="Normal 35 3 3 2 2" xfId="15360" xr:uid="{969EC484-7F19-4AB8-9C55-62C14A8DA179}"/>
    <cellStyle name="Normal 35 3 3 2 2 2" xfId="35728" xr:uid="{EEF1E41F-2E21-466B-970B-8E4D5B5FBE28}"/>
    <cellStyle name="Normal 35 3 3 2 3" xfId="22147" xr:uid="{871685A5-0F75-4992-95E5-78426F7E5131}"/>
    <cellStyle name="Normal 35 3 3 2 3 2" xfId="42515" xr:uid="{1CDC9E4D-62B9-442B-B830-A92A41DAD6E2}"/>
    <cellStyle name="Normal 35 3 3 2 4" xfId="28936" xr:uid="{7B66A313-518E-49D7-9392-17DEBDF79D73}"/>
    <cellStyle name="Normal 35 3 3 2 5" xfId="49304" xr:uid="{8E9524C1-1065-481C-8B4C-37B29CC1EBE7}"/>
    <cellStyle name="Normal 35 3 3 3" xfId="12512" xr:uid="{73860F49-B061-4DBA-862D-05E04D77329C}"/>
    <cellStyle name="Normal 35 3 3 3 2" xfId="32880" xr:uid="{156148F1-030D-4A76-9B6D-63CAA68A0D89}"/>
    <cellStyle name="Normal 35 3 3 4" xfId="19299" xr:uid="{470380BD-6355-4212-A935-3FF3269FE79F}"/>
    <cellStyle name="Normal 35 3 3 4 2" xfId="39667" xr:uid="{070B2B59-7E31-44A0-A5FA-527771C66ED6}"/>
    <cellStyle name="Normal 35 3 3 5" xfId="26088" xr:uid="{CADFD99C-A8D3-4AF5-A4F5-0A1B6842A0B4}"/>
    <cellStyle name="Normal 35 3 3 6" xfId="46456" xr:uid="{C0168FE8-96D2-4241-9B18-3330BD169D37}"/>
    <cellStyle name="Normal 35 3 3_Exec Drivers" xfId="8302" xr:uid="{A7CEEAD7-A021-4F5D-B5CA-776A5C5C9D18}"/>
    <cellStyle name="Normal 35 3 4" xfId="4582" xr:uid="{63D64DFB-83F9-4B14-91FD-62B9D87B5DF6}"/>
    <cellStyle name="Normal 35 3 4 2" xfId="7430" xr:uid="{6E57B6A6-CC2F-4F94-AEA4-6F431CC62BAA}"/>
    <cellStyle name="Normal 35 3 4 2 2" xfId="16072" xr:uid="{8C08BD6A-87E8-4738-B309-67B6EB863FB2}"/>
    <cellStyle name="Normal 35 3 4 2 2 2" xfId="36440" xr:uid="{7D7F13E1-D7EA-4B48-AD8A-4F07ACA0B68D}"/>
    <cellStyle name="Normal 35 3 4 2 3" xfId="22859" xr:uid="{B8002BB7-1A20-4E85-815A-67D4046FC5E7}"/>
    <cellStyle name="Normal 35 3 4 2 3 2" xfId="43227" xr:uid="{CA371E1B-133B-4D02-AF77-A7EEC3B2D609}"/>
    <cellStyle name="Normal 35 3 4 2 4" xfId="29648" xr:uid="{7D88134A-BFCB-4BE1-AB11-71AD4BEB66FA}"/>
    <cellStyle name="Normal 35 3 4 2 5" xfId="50016" xr:uid="{A8ECB917-4C64-4998-8527-DC56287647EC}"/>
    <cellStyle name="Normal 35 3 4 3" xfId="13224" xr:uid="{6D614515-3C5A-4DE3-9E9C-0246C2CB6037}"/>
    <cellStyle name="Normal 35 3 4 3 2" xfId="33592" xr:uid="{A2C2394F-208E-44FC-86A9-43938FDF0E3A}"/>
    <cellStyle name="Normal 35 3 4 4" xfId="20011" xr:uid="{EA08ACD0-D82B-4460-B967-9C954E42246E}"/>
    <cellStyle name="Normal 35 3 4 4 2" xfId="40379" xr:uid="{A1D5F1D6-38E0-4EBD-AFB1-D52978F0F37B}"/>
    <cellStyle name="Normal 35 3 4 5" xfId="26800" xr:uid="{AE8724E1-E98A-44B0-860F-B798C4903695}"/>
    <cellStyle name="Normal 35 3 4 6" xfId="47168" xr:uid="{A42B83F6-99BF-41FE-A726-A322549F4A91}"/>
    <cellStyle name="Normal 35 3 5" xfId="3086" xr:uid="{C95EA887-E4F0-4EFC-B845-4CF3F0F5800F}"/>
    <cellStyle name="Normal 35 3 5 2" xfId="6006" xr:uid="{95F7AC6C-6C96-4B3B-861C-76EB591A0DD5}"/>
    <cellStyle name="Normal 35 3 5 2 2" xfId="14648" xr:uid="{6063D25E-3322-44D1-B1A2-8CF92EDC33A7}"/>
    <cellStyle name="Normal 35 3 5 2 2 2" xfId="35016" xr:uid="{8A09ADFC-5BC3-49C0-B2E8-6090A4C29A93}"/>
    <cellStyle name="Normal 35 3 5 2 3" xfId="21435" xr:uid="{C0943092-65FB-40B5-B9A7-14E81122B4FC}"/>
    <cellStyle name="Normal 35 3 5 2 3 2" xfId="41803" xr:uid="{65EAC656-4BC7-4923-8343-3C7591F5398E}"/>
    <cellStyle name="Normal 35 3 5 2 4" xfId="28224" xr:uid="{831C1D38-0BD6-4A1E-A5B6-300E48EAD5D3}"/>
    <cellStyle name="Normal 35 3 5 2 5" xfId="48592" xr:uid="{CEBB6254-532E-40ED-8917-E9A069EE3577}"/>
    <cellStyle name="Normal 35 3 5 3" xfId="11800" xr:uid="{71A4E5D5-70D3-472C-8366-4E385DBD1C69}"/>
    <cellStyle name="Normal 35 3 5 3 2" xfId="32168" xr:uid="{0FE5DC6C-B81C-459E-9CDD-82FA2B9FB4E1}"/>
    <cellStyle name="Normal 35 3 5 4" xfId="18587" xr:uid="{10747F91-BF61-4C2A-B0BD-814BABBB0186}"/>
    <cellStyle name="Normal 35 3 5 4 2" xfId="38955" xr:uid="{3A21EAA8-F08D-4AB4-A248-528B4082A07D}"/>
    <cellStyle name="Normal 35 3 5 5" xfId="25376" xr:uid="{C8B1C1E1-CC96-4B97-8DF3-A408BA627655}"/>
    <cellStyle name="Normal 35 3 5 6" xfId="45744" xr:uid="{271B4B02-BCF9-4BBE-9A80-B17352ED8EBF}"/>
    <cellStyle name="Normal 35 3 6" xfId="5294" xr:uid="{666D78B3-5F57-4229-9026-D3B2B9EB482E}"/>
    <cellStyle name="Normal 35 3 6 2" xfId="13936" xr:uid="{20064E3A-E0FF-4C90-9A1D-7989D188F1AB}"/>
    <cellStyle name="Normal 35 3 6 2 2" xfId="34304" xr:uid="{532214BF-F3D9-48C6-8AC7-303C743615BC}"/>
    <cellStyle name="Normal 35 3 6 3" xfId="20723" xr:uid="{FFF96128-A282-4BA7-BF52-A317D24B5B45}"/>
    <cellStyle name="Normal 35 3 6 3 2" xfId="41091" xr:uid="{2F2A6FB5-1B94-4511-80A8-0785299F9A96}"/>
    <cellStyle name="Normal 35 3 6 4" xfId="27512" xr:uid="{DB52B431-A230-451F-8919-39BF4E2E04E4}"/>
    <cellStyle name="Normal 35 3 6 5" xfId="47880" xr:uid="{8198FEE4-2597-4CEB-B2DC-783FB8DAFE69}"/>
    <cellStyle name="Normal 35 3 7" xfId="2238" xr:uid="{DD350443-894D-4EEC-87B0-776402156AA7}"/>
    <cellStyle name="Normal 35 3 7 2" xfId="11088" xr:uid="{A2C3C562-24FF-42E2-9288-640D33401B97}"/>
    <cellStyle name="Normal 35 3 7 2 2" xfId="31456" xr:uid="{3541A924-2CE7-4260-850D-040B755D400F}"/>
    <cellStyle name="Normal 35 3 7 3" xfId="17875" xr:uid="{DF395EEF-AF30-4889-98F9-97EE6A29C5ED}"/>
    <cellStyle name="Normal 35 3 7 3 2" xfId="38243" xr:uid="{9CE25608-3589-4F6F-8BB3-D611A95E06FF}"/>
    <cellStyle name="Normal 35 3 7 4" xfId="24664" xr:uid="{B2C1151F-BF03-4B15-B8B0-986F49C8F4C9}"/>
    <cellStyle name="Normal 35 3 7 5" xfId="45032" xr:uid="{79BBDFE0-CD52-4C7A-85FA-C27CC62B4B69}"/>
    <cellStyle name="Normal 35 3 8" xfId="10024" xr:uid="{E64E4576-4F4D-4DBD-BB44-0741714B18ED}"/>
    <cellStyle name="Normal 35 3 8 2" xfId="30392" xr:uid="{8D0DE9FF-6490-4849-AE60-EFABF5314B3A}"/>
    <cellStyle name="Normal 35 3 9" xfId="16812" xr:uid="{7EF232C0-0C76-4DB8-B266-F1164F832494}"/>
    <cellStyle name="Normal 35 3 9 2" xfId="37180" xr:uid="{93E38926-F17B-491C-BFBF-AF5FE86B26A7}"/>
    <cellStyle name="Normal 35 3_Exec Drivers" xfId="8695" xr:uid="{5CA995ED-D9F5-45E6-96F3-3320EC4D7B8E}"/>
    <cellStyle name="Normal 35 4" xfId="1595" xr:uid="{5FC260A8-8DA5-4657-9604-B8EAF32005FB}"/>
    <cellStyle name="Normal 35 4 10" xfId="44455" xr:uid="{1249DBE2-3B66-46DF-9D85-CDF80CA33423}"/>
    <cellStyle name="Normal 35 4 2" xfId="3906" xr:uid="{D5B0F562-B459-4D2D-95A4-3701403D6EDB}"/>
    <cellStyle name="Normal 35 4 2 2" xfId="6784" xr:uid="{DB288BB6-761C-4F65-A1E1-0D871D45FC6E}"/>
    <cellStyle name="Normal 35 4 2 2 2" xfId="15426" xr:uid="{AADC4CDD-EA24-428E-A4EE-7EBE3E65E756}"/>
    <cellStyle name="Normal 35 4 2 2 2 2" xfId="35794" xr:uid="{3C4E1A4D-6107-4E79-862B-609F54DD23B8}"/>
    <cellStyle name="Normal 35 4 2 2 3" xfId="22213" xr:uid="{4CD7C98F-E5F6-4CEF-8D59-3857738DEB41}"/>
    <cellStyle name="Normal 35 4 2 2 3 2" xfId="42581" xr:uid="{C94D60DB-DB96-4D9A-8BD2-00A03B312241}"/>
    <cellStyle name="Normal 35 4 2 2 4" xfId="29002" xr:uid="{4132079C-C722-44EF-B874-7BFDCD7F94D7}"/>
    <cellStyle name="Normal 35 4 2 2 5" xfId="49370" xr:uid="{F8FC7D85-35F2-450A-BA0E-5324D649A9B4}"/>
    <cellStyle name="Normal 35 4 2 3" xfId="12578" xr:uid="{4EC1DA05-9CD3-4CCB-BF69-BF75E30E330C}"/>
    <cellStyle name="Normal 35 4 2 3 2" xfId="32946" xr:uid="{ED36F26C-983A-4FC7-881F-3E72436D112D}"/>
    <cellStyle name="Normal 35 4 2 4" xfId="19365" xr:uid="{B26AD33C-5F0A-48F8-B910-F824CD1F9214}"/>
    <cellStyle name="Normal 35 4 2 4 2" xfId="39733" xr:uid="{B1063A3F-17F3-4D65-B240-516EAF6ED646}"/>
    <cellStyle name="Normal 35 4 2 5" xfId="26154" xr:uid="{71DF51AC-F490-44EB-B4A7-FDBC0354B5DA}"/>
    <cellStyle name="Normal 35 4 2 6" xfId="46522" xr:uid="{FFF18096-1BBF-4D90-810D-C1B769027D61}"/>
    <cellStyle name="Normal 35 4 2_Exec Drivers" xfId="8877" xr:uid="{15DA6A59-8CFB-4177-8202-B841BC98CAE5}"/>
    <cellStyle name="Normal 35 4 3" xfId="4648" xr:uid="{8A2B2A53-226C-4529-8FA2-9F04C87E3702}"/>
    <cellStyle name="Normal 35 4 3 2" xfId="7496" xr:uid="{D7F47459-99B3-45CA-9199-DF27160B26DD}"/>
    <cellStyle name="Normal 35 4 3 2 2" xfId="16138" xr:uid="{0ADF337F-93BE-4A2A-906A-BB755257AF8E}"/>
    <cellStyle name="Normal 35 4 3 2 2 2" xfId="36506" xr:uid="{E960D714-12C9-4E70-A028-5BED3D11E494}"/>
    <cellStyle name="Normal 35 4 3 2 3" xfId="22925" xr:uid="{7390A57D-0CE0-488E-AC47-333AE80AAB70}"/>
    <cellStyle name="Normal 35 4 3 2 3 2" xfId="43293" xr:uid="{C4C6A5AF-8A7C-4392-BF64-52BAF7427ACC}"/>
    <cellStyle name="Normal 35 4 3 2 4" xfId="29714" xr:uid="{9C7D3F9C-FE28-4FD3-9DB7-BE59BFE9A057}"/>
    <cellStyle name="Normal 35 4 3 2 5" xfId="50082" xr:uid="{9AC1DBB9-2ADF-4A85-9AC4-52C8ED3C35E9}"/>
    <cellStyle name="Normal 35 4 3 3" xfId="13290" xr:uid="{B9125744-A4BB-4E56-9B62-10063BE0C99D}"/>
    <cellStyle name="Normal 35 4 3 3 2" xfId="33658" xr:uid="{F2EF4023-7015-457F-9D29-4CB62379D2CD}"/>
    <cellStyle name="Normal 35 4 3 4" xfId="20077" xr:uid="{EC0E9A40-74A1-4C6D-BE3D-E79BE753387E}"/>
    <cellStyle name="Normal 35 4 3 4 2" xfId="40445" xr:uid="{ED151EC9-2FD3-4315-A6EC-AE151996F2DF}"/>
    <cellStyle name="Normal 35 4 3 5" xfId="26866" xr:uid="{2E0E5BE5-D659-43A6-99EE-140D4FE2B5AA}"/>
    <cellStyle name="Normal 35 4 3 6" xfId="47234" xr:uid="{BAB9DD63-BA31-4663-9389-19F4A0BBB977}"/>
    <cellStyle name="Normal 35 4 4" xfId="3158" xr:uid="{42D24C99-A20C-4BA9-A538-D20A1FDB8C00}"/>
    <cellStyle name="Normal 35 4 4 2" xfId="6072" xr:uid="{B3C02B5D-DA50-48B8-B186-9B3648EAB03F}"/>
    <cellStyle name="Normal 35 4 4 2 2" xfId="14714" xr:uid="{A321D43E-B320-4D23-9F61-E9587D8831AC}"/>
    <cellStyle name="Normal 35 4 4 2 2 2" xfId="35082" xr:uid="{2053F014-7927-4D12-A36E-896FF574A88A}"/>
    <cellStyle name="Normal 35 4 4 2 3" xfId="21501" xr:uid="{0AFA6313-64F2-4381-9B1A-B47ED55D8997}"/>
    <cellStyle name="Normal 35 4 4 2 3 2" xfId="41869" xr:uid="{3A436CE6-2B72-43E9-A791-86D007B0BBA7}"/>
    <cellStyle name="Normal 35 4 4 2 4" xfId="28290" xr:uid="{77DA67B4-59E5-4292-AE2B-A639BD9C3391}"/>
    <cellStyle name="Normal 35 4 4 2 5" xfId="48658" xr:uid="{AD204423-9454-4E36-8C3A-70EF5A4CD565}"/>
    <cellStyle name="Normal 35 4 4 3" xfId="11866" xr:uid="{DB489180-D27D-49A8-BB52-4F993E41BDD1}"/>
    <cellStyle name="Normal 35 4 4 3 2" xfId="32234" xr:uid="{3D8E8F0A-05FF-45A9-AEA9-459A0A2111D5}"/>
    <cellStyle name="Normal 35 4 4 4" xfId="18653" xr:uid="{2A2328C9-9719-49DD-A74D-3DBF0B5C97F3}"/>
    <cellStyle name="Normal 35 4 4 4 2" xfId="39021" xr:uid="{AA52AB04-AE0D-4771-A95E-1697B1B6E7C2}"/>
    <cellStyle name="Normal 35 4 4 5" xfId="25442" xr:uid="{26A311F6-B392-4680-AB03-D86E9DD260CE}"/>
    <cellStyle name="Normal 35 4 4 6" xfId="45810" xr:uid="{4A4DD9A5-FEAE-4085-9E5E-9A9DCAD0F97D}"/>
    <cellStyle name="Normal 35 4 5" xfId="5360" xr:uid="{C80BD1C6-FF79-4CD7-8F6F-1BB8EE22ED25}"/>
    <cellStyle name="Normal 35 4 5 2" xfId="14002" xr:uid="{F4CFB340-8824-4B12-8C84-C5CEACD06E7B}"/>
    <cellStyle name="Normal 35 4 5 2 2" xfId="34370" xr:uid="{DB954A2E-9BC1-440B-AFD2-E3C3C4ED3FA0}"/>
    <cellStyle name="Normal 35 4 5 3" xfId="20789" xr:uid="{87031D9C-4575-42A3-8407-986B9579F510}"/>
    <cellStyle name="Normal 35 4 5 3 2" xfId="41157" xr:uid="{21560391-0EE0-4C06-AB8F-6BD2C40D1BC8}"/>
    <cellStyle name="Normal 35 4 5 4" xfId="27578" xr:uid="{C0055764-50FD-4189-9187-C78363CF0F92}"/>
    <cellStyle name="Normal 35 4 5 5" xfId="47946" xr:uid="{C59FA7A1-C4A6-4892-9C06-5808121451C4}"/>
    <cellStyle name="Normal 35 4 6" xfId="2395" xr:uid="{6EEC42A3-F56F-4AB3-9ED3-73E6F05F0B19}"/>
    <cellStyle name="Normal 35 4 6 2" xfId="11154" xr:uid="{3DBCD879-74C1-4B07-B1B0-59B571563F4B}"/>
    <cellStyle name="Normal 35 4 6 2 2" xfId="31522" xr:uid="{9FF80DAF-5AB0-4CB6-99C3-9F3A7E09393A}"/>
    <cellStyle name="Normal 35 4 6 3" xfId="17941" xr:uid="{F6F32674-AEE5-4661-98FC-E869FFC1ADA4}"/>
    <cellStyle name="Normal 35 4 6 3 2" xfId="38309" xr:uid="{D9531911-2C25-4E8D-965C-3A6CC13DDC34}"/>
    <cellStyle name="Normal 35 4 6 4" xfId="24730" xr:uid="{07071AF1-6495-4A0B-A2E8-9414E3C8AF4D}"/>
    <cellStyle name="Normal 35 4 6 5" xfId="45098" xr:uid="{95DAA9C1-36E0-4791-B67E-4463EB26C7A0}"/>
    <cellStyle name="Normal 35 4 7" xfId="10511" xr:uid="{0B13FA10-88B3-4156-9305-E1E361F38F52}"/>
    <cellStyle name="Normal 35 4 7 2" xfId="30879" xr:uid="{01D21EE4-0A52-42B4-AF1D-4F07EF8F2E62}"/>
    <cellStyle name="Normal 35 4 8" xfId="17298" xr:uid="{49AF0263-28CC-4DEC-8D47-50B1A51558AA}"/>
    <cellStyle name="Normal 35 4 8 2" xfId="37666" xr:uid="{53EC3A05-0DF4-4525-992B-8E46C1EA78F6}"/>
    <cellStyle name="Normal 35 4 9" xfId="24087" xr:uid="{991F96F5-9E4A-457A-AB25-2F41B1A28E80}"/>
    <cellStyle name="Normal 35 4_Exec Drivers" xfId="9142" xr:uid="{DE83FD03-3516-4A42-8392-8FF984BC99B2}"/>
    <cellStyle name="Normal 35 5" xfId="3832" xr:uid="{1EA2FC51-F043-4C7C-A308-A4D7E2AA7CC6}"/>
    <cellStyle name="Normal 35 5 2" xfId="6716" xr:uid="{FA121F50-31C3-4E24-9C0F-014FC31438F6}"/>
    <cellStyle name="Normal 35 5 2 2" xfId="15358" xr:uid="{AC42B944-2AFE-4D62-9D96-DBE684FD395E}"/>
    <cellStyle name="Normal 35 5 2 2 2" xfId="35726" xr:uid="{5824B29E-1ED7-4648-A39D-785B1F8DD190}"/>
    <cellStyle name="Normal 35 5 2 3" xfId="22145" xr:uid="{22A3B03D-128B-4AE9-B080-3F5A37E62BAD}"/>
    <cellStyle name="Normal 35 5 2 3 2" xfId="42513" xr:uid="{C8403636-8EF8-4510-8321-EBFC4C44110C}"/>
    <cellStyle name="Normal 35 5 2 4" xfId="28934" xr:uid="{602B3087-419D-4AC8-8DA0-06346BD1D271}"/>
    <cellStyle name="Normal 35 5 2 5" xfId="49302" xr:uid="{23CF1869-C5E4-457F-91A9-8E64B7017867}"/>
    <cellStyle name="Normal 35 5 3" xfId="12510" xr:uid="{535F8A09-18E2-42DA-B703-048ABF8F2BD0}"/>
    <cellStyle name="Normal 35 5 3 2" xfId="32878" xr:uid="{6DE52DA2-6856-43F3-B366-AD88DFDBEE0D}"/>
    <cellStyle name="Normal 35 5 4" xfId="19297" xr:uid="{70888315-1AB8-4A6F-81DC-0D8852563A79}"/>
    <cellStyle name="Normal 35 5 4 2" xfId="39665" xr:uid="{4CC36250-6E0B-436F-81B9-5E1BFA34B216}"/>
    <cellStyle name="Normal 35 5 5" xfId="26086" xr:uid="{442A8313-4A2A-4DDA-9DC7-AF1FD595CE3B}"/>
    <cellStyle name="Normal 35 5 6" xfId="46454" xr:uid="{3522A812-2321-4D0F-A942-22AE1E63F210}"/>
    <cellStyle name="Normal 35 5_Exec Drivers" xfId="8261" xr:uid="{1901653C-3BD8-42E5-9C64-3318AD8B1B23}"/>
    <cellStyle name="Normal 35 6" xfId="4580" xr:uid="{35AEA059-C211-40CD-A003-92D280C9451E}"/>
    <cellStyle name="Normal 35 6 2" xfId="7428" xr:uid="{AA96F4BC-BBCF-46D3-AC95-93011F6C0835}"/>
    <cellStyle name="Normal 35 6 2 2" xfId="16070" xr:uid="{904AB0E5-94C7-42C5-B452-D22E4BA7C8FE}"/>
    <cellStyle name="Normal 35 6 2 2 2" xfId="36438" xr:uid="{869E868D-B3DC-46E3-ABFB-D5B4EFCD7ED3}"/>
    <cellStyle name="Normal 35 6 2 3" xfId="22857" xr:uid="{61D4C450-621A-46E3-8FB1-CA2343BD7564}"/>
    <cellStyle name="Normal 35 6 2 3 2" xfId="43225" xr:uid="{DCFB0A6C-7EBA-4AAA-A1A8-C3FFE0FD813F}"/>
    <cellStyle name="Normal 35 6 2 4" xfId="29646" xr:uid="{7B769E49-8819-4639-A71C-220FA614DBDC}"/>
    <cellStyle name="Normal 35 6 2 5" xfId="50014" xr:uid="{E25A7FA1-4445-453F-94A2-663D6F71C5E0}"/>
    <cellStyle name="Normal 35 6 3" xfId="13222" xr:uid="{E7C3642F-2D82-424B-8BAF-65E740EC83D5}"/>
    <cellStyle name="Normal 35 6 3 2" xfId="33590" xr:uid="{B406465E-67B7-4EAB-8173-9C1976D69FED}"/>
    <cellStyle name="Normal 35 6 4" xfId="20009" xr:uid="{74FA5AF8-0133-4A58-950A-3E35848F2D9A}"/>
    <cellStyle name="Normal 35 6 4 2" xfId="40377" xr:uid="{050B822F-4FA4-471D-A1AA-BF712A86AA51}"/>
    <cellStyle name="Normal 35 6 5" xfId="26798" xr:uid="{66D2FC90-2B43-49E3-8AEF-9CA27499D57A}"/>
    <cellStyle name="Normal 35 6 6" xfId="47166" xr:uid="{5AD7004B-E7F2-44EB-94AD-EC11041D5BCA}"/>
    <cellStyle name="Normal 35 7" xfId="3084" xr:uid="{9CF3166A-B9B9-4DA5-805C-033047DC2CBF}"/>
    <cellStyle name="Normal 35 7 2" xfId="6004" xr:uid="{EE601A9A-CFE9-4C4E-9EDA-D65B5BD1B11A}"/>
    <cellStyle name="Normal 35 7 2 2" xfId="14646" xr:uid="{33EF993C-7743-443D-9398-C0C7FCF5FECB}"/>
    <cellStyle name="Normal 35 7 2 2 2" xfId="35014" xr:uid="{96E6E166-F8EC-4D53-A756-8BE9854EC0BF}"/>
    <cellStyle name="Normal 35 7 2 3" xfId="21433" xr:uid="{C80C7B68-EF90-47E1-87A4-1E11F3BA404C}"/>
    <cellStyle name="Normal 35 7 2 3 2" xfId="41801" xr:uid="{776F581E-0796-47A6-849C-AC0C6F5F98FA}"/>
    <cellStyle name="Normal 35 7 2 4" xfId="28222" xr:uid="{527EF99C-393D-4268-88CB-D4855665274E}"/>
    <cellStyle name="Normal 35 7 2 5" xfId="48590" xr:uid="{ACFAA379-BF81-4F79-B5C6-9D180896EA91}"/>
    <cellStyle name="Normal 35 7 3" xfId="11798" xr:uid="{F17DFA61-FE04-45EF-AD93-D05DDAE1BA2B}"/>
    <cellStyle name="Normal 35 7 3 2" xfId="32166" xr:uid="{B3B7084F-0A8F-42D9-8EE8-F0DDB0BE3DC4}"/>
    <cellStyle name="Normal 35 7 4" xfId="18585" xr:uid="{F429C62F-B614-4795-8D3A-CF5CD3C21BA5}"/>
    <cellStyle name="Normal 35 7 4 2" xfId="38953" xr:uid="{3D286E19-89BF-43F8-9E42-713E26C7D53A}"/>
    <cellStyle name="Normal 35 7 5" xfId="25374" xr:uid="{0BB7B034-8563-4B09-AA5D-3A28A93DE0AA}"/>
    <cellStyle name="Normal 35 7 6" xfId="45742" xr:uid="{4FA19513-5D60-4060-BB53-BD36A767444B}"/>
    <cellStyle name="Normal 35 8" xfId="5292" xr:uid="{5D703934-E50E-4676-8BD1-5F5DD3308D86}"/>
    <cellStyle name="Normal 35 8 2" xfId="13934" xr:uid="{6693CF4B-9A40-4250-967C-58048DF345F5}"/>
    <cellStyle name="Normal 35 8 2 2" xfId="34302" xr:uid="{3ADE10D9-C529-49C3-8602-E3AE65346306}"/>
    <cellStyle name="Normal 35 8 3" xfId="20721" xr:uid="{A13CAFB0-6667-42A4-B271-885873388E20}"/>
    <cellStyle name="Normal 35 8 3 2" xfId="41089" xr:uid="{3A89E61B-A2E1-417B-943C-F6C75C366552}"/>
    <cellStyle name="Normal 35 8 4" xfId="27510" xr:uid="{A10C4237-F69D-4567-9E5B-D57C1D7C51C9}"/>
    <cellStyle name="Normal 35 8 5" xfId="47878" xr:uid="{3FCD5CF2-5EF8-4754-8BCF-6213CADF2335}"/>
    <cellStyle name="Normal 35 9" xfId="2236" xr:uid="{6D4498E9-3CC6-47D5-8A58-DA044ED06E80}"/>
    <cellStyle name="Normal 35 9 2" xfId="11086" xr:uid="{8C7ADA24-40A2-4A79-9253-29D2006501BC}"/>
    <cellStyle name="Normal 35 9 2 2" xfId="31454" xr:uid="{2AD595C9-6315-478E-B9EB-DCCBA695165D}"/>
    <cellStyle name="Normal 35 9 3" xfId="17873" xr:uid="{20E53426-E0FB-4E9A-A2AA-1ABE21D1FE12}"/>
    <cellStyle name="Normal 35 9 3 2" xfId="38241" xr:uid="{FB56ADF7-764C-4AA4-9F42-6D76BB767365}"/>
    <cellStyle name="Normal 35 9 4" xfId="24662" xr:uid="{04CF8926-F805-4D78-89F5-4A38BD217EB4}"/>
    <cellStyle name="Normal 35 9 5" xfId="45030" xr:uid="{0F155399-D2A4-48A5-90B6-623EB3EC2134}"/>
    <cellStyle name="Normal 35_Exec Drivers" xfId="8552" xr:uid="{B90803F8-7C30-4528-BEA1-92DAA920766B}"/>
    <cellStyle name="Normal 36" xfId="421" xr:uid="{C4535E8D-D4A4-44F7-B4EB-12665DEE7BA8}"/>
    <cellStyle name="Normal 36 10" xfId="9932" xr:uid="{E95F0463-02EE-4031-A69D-5060946048F3}"/>
    <cellStyle name="Normal 36 10 2" xfId="30300" xr:uid="{B4E38A0B-6689-4784-9B82-C6CA19421E7B}"/>
    <cellStyle name="Normal 36 11" xfId="16720" xr:uid="{348C3992-C62C-4DD0-A283-17DB18A7263F}"/>
    <cellStyle name="Normal 36 11 2" xfId="37088" xr:uid="{E3D194BE-F5D8-430A-9BA3-C4F2A94D9D24}"/>
    <cellStyle name="Normal 36 12" xfId="23509" xr:uid="{35D0238B-1245-4F94-8D3D-03957BD25006}"/>
    <cellStyle name="Normal 36 13" xfId="43877" xr:uid="{0524060A-7DF8-418C-A955-BA9F1E2C8F4D}"/>
    <cellStyle name="Normal 36 2" xfId="554" xr:uid="{A6972C34-5C4F-4B7F-8DEE-4ED8E64271E0}"/>
    <cellStyle name="Normal 36 2 10" xfId="23597" xr:uid="{D3BBD0C7-2DA8-4EAB-B156-C509517EC702}"/>
    <cellStyle name="Normal 36 2 11" xfId="43965" xr:uid="{C8125DA2-F499-4BBF-BD20-B542BC84D134}"/>
    <cellStyle name="Normal 36 2 2" xfId="1687" xr:uid="{CF64F265-B540-42CC-BB8C-494A1C4A5A37}"/>
    <cellStyle name="Normal 36 2 2 10" xfId="44547" xr:uid="{E7920973-9F9B-4CEB-BA38-24EAD9A938DB}"/>
    <cellStyle name="Normal 36 2 2 2" xfId="4222" xr:uid="{1ED6E3C4-58D7-47C3-ABA7-C5B80B774D36}"/>
    <cellStyle name="Normal 36 2 2 2 2" xfId="7070" xr:uid="{40918BCC-49F0-4839-A9C1-168F54BD78F0}"/>
    <cellStyle name="Normal 36 2 2 2 2 2" xfId="15712" xr:uid="{5BDDE019-EE74-43AC-9AFD-D9676892C4BB}"/>
    <cellStyle name="Normal 36 2 2 2 2 2 2" xfId="36080" xr:uid="{C434C1D4-B4D1-4282-863D-5A93C1DB2CD4}"/>
    <cellStyle name="Normal 36 2 2 2 2 3" xfId="22499" xr:uid="{141A1EEB-1A1E-4530-AA81-C7AEFAB53E70}"/>
    <cellStyle name="Normal 36 2 2 2 2 3 2" xfId="42867" xr:uid="{9594D793-9062-4E41-861B-C65962B3DECA}"/>
    <cellStyle name="Normal 36 2 2 2 2 4" xfId="29288" xr:uid="{62499B11-223F-47BD-84FE-4F1783F6BB5C}"/>
    <cellStyle name="Normal 36 2 2 2 2 5" xfId="49656" xr:uid="{5875AC1E-E9A1-434B-A106-25C40E9EE2A7}"/>
    <cellStyle name="Normal 36 2 2 2 3" xfId="12864" xr:uid="{436BAD7D-DE27-4D15-B520-3CA0212C7C16}"/>
    <cellStyle name="Normal 36 2 2 2 3 2" xfId="33232" xr:uid="{E30AF406-5F40-42D1-B332-C09B7E75816D}"/>
    <cellStyle name="Normal 36 2 2 2 4" xfId="19651" xr:uid="{C197177B-A014-4B1C-B256-F0077216414B}"/>
    <cellStyle name="Normal 36 2 2 2 4 2" xfId="40019" xr:uid="{E54D8D9E-6CFE-4535-89B9-E21EC680F988}"/>
    <cellStyle name="Normal 36 2 2 2 5" xfId="26440" xr:uid="{0F3F9E9D-2F93-49FD-B96C-49D382396097}"/>
    <cellStyle name="Normal 36 2 2 2 6" xfId="46808" xr:uid="{F6B0AA87-0207-4C90-9809-884320DC2B00}"/>
    <cellStyle name="Normal 36 2 2 2_Exec Drivers" xfId="9138" xr:uid="{BFF42729-161F-48B6-899F-83D3729BE95C}"/>
    <cellStyle name="Normal 36 2 2 3" xfId="4934" xr:uid="{C8A881EE-35E6-4EDE-BA04-BF56E7C49193}"/>
    <cellStyle name="Normal 36 2 2 3 2" xfId="7782" xr:uid="{EA924BAB-1A72-4A01-97D0-449AFFA1604A}"/>
    <cellStyle name="Normal 36 2 2 3 2 2" xfId="16424" xr:uid="{7BFA9AE2-A4C2-4F29-8DFF-85BD7285F53A}"/>
    <cellStyle name="Normal 36 2 2 3 2 2 2" xfId="36792" xr:uid="{28C87625-0782-40E5-8555-96AA107FB49A}"/>
    <cellStyle name="Normal 36 2 2 3 2 3" xfId="23211" xr:uid="{3DAB310B-303A-46DE-B78A-8F7EED9BDD4D}"/>
    <cellStyle name="Normal 36 2 2 3 2 3 2" xfId="43579" xr:uid="{18025122-AD98-49B9-8248-03747D55985F}"/>
    <cellStyle name="Normal 36 2 2 3 2 4" xfId="30000" xr:uid="{653FCA5C-F81A-4BF4-8CCA-18B02F461692}"/>
    <cellStyle name="Normal 36 2 2 3 2 5" xfId="50368" xr:uid="{AE35D458-1BB9-4D39-A168-03FCEE8361FF}"/>
    <cellStyle name="Normal 36 2 2 3 3" xfId="13576" xr:uid="{992ECCAC-5C8E-4C3A-A682-4C2F20948D6C}"/>
    <cellStyle name="Normal 36 2 2 3 3 2" xfId="33944" xr:uid="{A281CEC2-FF37-4CB3-AB2C-B77990A855D6}"/>
    <cellStyle name="Normal 36 2 2 3 4" xfId="20363" xr:uid="{8E8D66D2-17F6-492B-8829-472D28C8672D}"/>
    <cellStyle name="Normal 36 2 2 3 4 2" xfId="40731" xr:uid="{D198C3E5-D96C-4B5B-90FA-7316BDFDA124}"/>
    <cellStyle name="Normal 36 2 2 3 5" xfId="27152" xr:uid="{C7E57AD8-3801-430C-805C-4D996C7C9DE4}"/>
    <cellStyle name="Normal 36 2 2 3 6" xfId="47520" xr:uid="{834DA290-92F7-42A0-B7C4-7E8EAE07145A}"/>
    <cellStyle name="Normal 36 2 2 4" xfId="3474" xr:uid="{02106800-D50F-40F9-A60D-41AA4F8A1996}"/>
    <cellStyle name="Normal 36 2 2 4 2" xfId="6358" xr:uid="{7576CEBE-7DFA-4DFE-BB24-95CAB526AADB}"/>
    <cellStyle name="Normal 36 2 2 4 2 2" xfId="15000" xr:uid="{5CE64CBC-1D67-488D-940E-BF0D7A7B5E74}"/>
    <cellStyle name="Normal 36 2 2 4 2 2 2" xfId="35368" xr:uid="{9B01B6E0-B4DD-4F61-ACD7-11762B924655}"/>
    <cellStyle name="Normal 36 2 2 4 2 3" xfId="21787" xr:uid="{9CF382B5-26CA-4D6E-9D07-B08D72CA7AA5}"/>
    <cellStyle name="Normal 36 2 2 4 2 3 2" xfId="42155" xr:uid="{8B95461B-CD7B-4576-A1F4-4FD374221CBF}"/>
    <cellStyle name="Normal 36 2 2 4 2 4" xfId="28576" xr:uid="{49E75947-52E1-4527-9DC4-5428B0BF6EC6}"/>
    <cellStyle name="Normal 36 2 2 4 2 5" xfId="48944" xr:uid="{892C9967-B130-4A5D-BE9E-383732E86D93}"/>
    <cellStyle name="Normal 36 2 2 4 3" xfId="12152" xr:uid="{3CE8B435-F0DD-4773-9A60-E758C8C6E892}"/>
    <cellStyle name="Normal 36 2 2 4 3 2" xfId="32520" xr:uid="{94E12A53-C16A-4125-9C9B-9FBBF8A85B3E}"/>
    <cellStyle name="Normal 36 2 2 4 4" xfId="18939" xr:uid="{56B2F151-4E07-4719-963E-C422DE459544}"/>
    <cellStyle name="Normal 36 2 2 4 4 2" xfId="39307" xr:uid="{85467D9B-AEB3-4018-AF8B-ACE8AAD84D9E}"/>
    <cellStyle name="Normal 36 2 2 4 5" xfId="25728" xr:uid="{6BB44CBA-1DAC-46F6-9D8A-35B3F961CB6F}"/>
    <cellStyle name="Normal 36 2 2 4 6" xfId="46096" xr:uid="{3919D146-A57E-4798-8DE6-12B85CDE6F23}"/>
    <cellStyle name="Normal 36 2 2 5" xfId="5646" xr:uid="{68D6EB6E-6108-4F80-8AEF-AEA9850C0B9A}"/>
    <cellStyle name="Normal 36 2 2 5 2" xfId="14288" xr:uid="{A8BC4C03-8593-482B-882F-89AFE68F09FF}"/>
    <cellStyle name="Normal 36 2 2 5 2 2" xfId="34656" xr:uid="{C2E6AE10-B15C-46E0-98F4-FACD2C79F9C6}"/>
    <cellStyle name="Normal 36 2 2 5 3" xfId="21075" xr:uid="{745AB9E7-E5F3-43B1-A6A0-734AF02E36FE}"/>
    <cellStyle name="Normal 36 2 2 5 3 2" xfId="41443" xr:uid="{EB43613D-781D-4B64-954D-CFBC175F60B3}"/>
    <cellStyle name="Normal 36 2 2 5 4" xfId="27864" xr:uid="{17DE8C27-0FCF-47BD-A295-B7D07F7AF06D}"/>
    <cellStyle name="Normal 36 2 2 5 5" xfId="48232" xr:uid="{515D36C0-7EF8-42CA-B69A-81F4BD59EC58}"/>
    <cellStyle name="Normal 36 2 2 6" xfId="2725" xr:uid="{C573557D-3096-406D-9B1F-1ADEE20FBF0F}"/>
    <cellStyle name="Normal 36 2 2 6 2" xfId="11440" xr:uid="{F289FE5F-F855-4CAF-9BE9-17CD124E4593}"/>
    <cellStyle name="Normal 36 2 2 6 2 2" xfId="31808" xr:uid="{9C70F41E-26A7-4F27-80E5-4BC1A545DDC1}"/>
    <cellStyle name="Normal 36 2 2 6 3" xfId="18227" xr:uid="{BF9BB013-9CB4-48FC-9268-4C41BA1160E8}"/>
    <cellStyle name="Normal 36 2 2 6 3 2" xfId="38595" xr:uid="{5DD0300C-8735-486A-930B-036F283A351D}"/>
    <cellStyle name="Normal 36 2 2 6 4" xfId="25016" xr:uid="{398308A0-8018-4847-B04B-BD2DA673481E}"/>
    <cellStyle name="Normal 36 2 2 6 5" xfId="45384" xr:uid="{00F13163-0355-4851-A67F-9D8764817F05}"/>
    <cellStyle name="Normal 36 2 2 7" xfId="10603" xr:uid="{FEBD3EDE-9BCE-4F54-A8EF-CBB8D63051BC}"/>
    <cellStyle name="Normal 36 2 2 7 2" xfId="30971" xr:uid="{2B33C362-7B1D-4710-AC96-E470A6DA23F7}"/>
    <cellStyle name="Normal 36 2 2 8" xfId="17390" xr:uid="{33DB71C5-66F9-4AFD-8E4E-AFBE97A76F30}"/>
    <cellStyle name="Normal 36 2 2 8 2" xfId="37758" xr:uid="{8780FB78-21FC-4AF3-8A95-426312198AB0}"/>
    <cellStyle name="Normal 36 2 2 9" xfId="24179" xr:uid="{83C3F4C2-9C4A-409D-946D-C7737EC997E8}"/>
    <cellStyle name="Normal 36 2 2_Exec Drivers" xfId="8208" xr:uid="{5AB158F5-7AF5-4892-B467-6D10E08FED36}"/>
    <cellStyle name="Normal 36 2 3" xfId="3836" xr:uid="{BDE17B63-2EA4-47A7-BF92-2A9BFDE547DC}"/>
    <cellStyle name="Normal 36 2 3 2" xfId="6720" xr:uid="{3B8B4AF1-DBBC-40D0-90F5-5756ED2C714E}"/>
    <cellStyle name="Normal 36 2 3 2 2" xfId="15362" xr:uid="{E957FD33-4A49-4518-B7F4-ADF00E2E141D}"/>
    <cellStyle name="Normal 36 2 3 2 2 2" xfId="35730" xr:uid="{0366399B-E5F5-46A0-A689-A3EE54AA8B7B}"/>
    <cellStyle name="Normal 36 2 3 2 3" xfId="22149" xr:uid="{565E7B5B-E918-4063-B744-3270D646082F}"/>
    <cellStyle name="Normal 36 2 3 2 3 2" xfId="42517" xr:uid="{A02250BD-5CBE-4075-9E65-9ADAAFB718B7}"/>
    <cellStyle name="Normal 36 2 3 2 4" xfId="28938" xr:uid="{17B195E8-8478-449B-9E38-2EE4C12BF479}"/>
    <cellStyle name="Normal 36 2 3 2 5" xfId="49306" xr:uid="{71EC0657-034F-4ECA-915E-DA2DD4CA6A19}"/>
    <cellStyle name="Normal 36 2 3 3" xfId="12514" xr:uid="{13C6A2CB-BDFA-4798-96C1-36C01D716017}"/>
    <cellStyle name="Normal 36 2 3 3 2" xfId="32882" xr:uid="{615EADF6-A6D1-4426-A628-5E162B99C051}"/>
    <cellStyle name="Normal 36 2 3 4" xfId="19301" xr:uid="{246220B2-D18B-4595-95BF-84352D1BAA79}"/>
    <cellStyle name="Normal 36 2 3 4 2" xfId="39669" xr:uid="{5BAB2B54-A8F1-4D2B-94AB-6C94D9EA37A4}"/>
    <cellStyle name="Normal 36 2 3 5" xfId="26090" xr:uid="{0D6F9645-9FD8-4948-BFF6-240B0063174A}"/>
    <cellStyle name="Normal 36 2 3 6" xfId="46458" xr:uid="{A7CAA6BB-5B4C-4ABB-9D83-E20DB2CF6DC7}"/>
    <cellStyle name="Normal 36 2 3_Exec Drivers" xfId="9230" xr:uid="{BF46C125-ADD3-47F4-8A9A-5450FC6D9BA2}"/>
    <cellStyle name="Normal 36 2 4" xfId="4584" xr:uid="{55587B5C-4E1C-420C-9A30-31B6AF0AF383}"/>
    <cellStyle name="Normal 36 2 4 2" xfId="7432" xr:uid="{669F4F93-937D-439C-8FA6-F82415D54A80}"/>
    <cellStyle name="Normal 36 2 4 2 2" xfId="16074" xr:uid="{75C9F358-802F-46CF-BD16-3C2FBE765606}"/>
    <cellStyle name="Normal 36 2 4 2 2 2" xfId="36442" xr:uid="{698C5553-7624-4EFB-A01F-43680A0B7D81}"/>
    <cellStyle name="Normal 36 2 4 2 3" xfId="22861" xr:uid="{D9C1D528-3291-45ED-BCF9-9936D5413045}"/>
    <cellStyle name="Normal 36 2 4 2 3 2" xfId="43229" xr:uid="{EF57EA4A-F01C-495C-8D04-DB5D6AE16635}"/>
    <cellStyle name="Normal 36 2 4 2 4" xfId="29650" xr:uid="{52A24A97-BDAB-4C39-92F2-F83DDC7D4623}"/>
    <cellStyle name="Normal 36 2 4 2 5" xfId="50018" xr:uid="{39496313-66AF-40FF-B674-4B1E76D91E72}"/>
    <cellStyle name="Normal 36 2 4 3" xfId="13226" xr:uid="{3867C7AE-8864-477B-B107-ECA0411A7372}"/>
    <cellStyle name="Normal 36 2 4 3 2" xfId="33594" xr:uid="{798E2651-9906-4E6A-BFA3-161ECF15A261}"/>
    <cellStyle name="Normal 36 2 4 4" xfId="20013" xr:uid="{B86AF186-B029-4D44-BCA9-D49BB1FBD320}"/>
    <cellStyle name="Normal 36 2 4 4 2" xfId="40381" xr:uid="{8D23D84A-55AC-417E-85C8-0D90BB4991A4}"/>
    <cellStyle name="Normal 36 2 4 5" xfId="26802" xr:uid="{AB049E30-3989-48AE-AA76-2F54E0CD3112}"/>
    <cellStyle name="Normal 36 2 4 6" xfId="47170" xr:uid="{674A2642-47CD-4E0F-8117-ED17322304F5}"/>
    <cellStyle name="Normal 36 2 5" xfId="3088" xr:uid="{A21C86E6-02A3-435B-9DCD-B8DDD62FE967}"/>
    <cellStyle name="Normal 36 2 5 2" xfId="6008" xr:uid="{DD19345D-7714-442C-85D6-9A71A6525F7E}"/>
    <cellStyle name="Normal 36 2 5 2 2" xfId="14650" xr:uid="{3A4986B1-55D8-4CA4-92C9-F716F399C1A8}"/>
    <cellStyle name="Normal 36 2 5 2 2 2" xfId="35018" xr:uid="{FF1CD5F6-2203-49A4-90A9-DFAF405DD630}"/>
    <cellStyle name="Normal 36 2 5 2 3" xfId="21437" xr:uid="{F0FC6F96-D19A-43F8-86F0-EE057953FECE}"/>
    <cellStyle name="Normal 36 2 5 2 3 2" xfId="41805" xr:uid="{2F30FB2A-0860-4BEA-A3FE-2D602D02CD82}"/>
    <cellStyle name="Normal 36 2 5 2 4" xfId="28226" xr:uid="{850E9C90-20A3-45C7-9A94-3CA00DBE7560}"/>
    <cellStyle name="Normal 36 2 5 2 5" xfId="48594" xr:uid="{E9CABF1F-9C8F-434A-BED2-444592342D86}"/>
    <cellStyle name="Normal 36 2 5 3" xfId="11802" xr:uid="{34E8ED57-42B4-4D8E-9387-EAEF50CB0313}"/>
    <cellStyle name="Normal 36 2 5 3 2" xfId="32170" xr:uid="{8519C508-EBD0-4518-891C-42A056B8A218}"/>
    <cellStyle name="Normal 36 2 5 4" xfId="18589" xr:uid="{0D130891-30EF-4097-9669-C8C7075FEBAA}"/>
    <cellStyle name="Normal 36 2 5 4 2" xfId="38957" xr:uid="{D84E0E00-B7E7-4403-ADC1-300ECC27B121}"/>
    <cellStyle name="Normal 36 2 5 5" xfId="25378" xr:uid="{BCF81853-4997-40D7-85F9-B09220CA2DC1}"/>
    <cellStyle name="Normal 36 2 5 6" xfId="45746" xr:uid="{2BE08CA1-5374-4DF5-B530-204411DDC3FE}"/>
    <cellStyle name="Normal 36 2 6" xfId="5296" xr:uid="{E59617D5-F8B0-4996-BCF0-E54297DF63ED}"/>
    <cellStyle name="Normal 36 2 6 2" xfId="13938" xr:uid="{FD87EBF9-8F63-43B0-A201-1CBB6ABFC52A}"/>
    <cellStyle name="Normal 36 2 6 2 2" xfId="34306" xr:uid="{D8D512F6-65B4-480E-9C41-1FA5FBE96FEB}"/>
    <cellStyle name="Normal 36 2 6 3" xfId="20725" xr:uid="{DB1BA3BF-5BAD-4F66-A716-B857EFA8304A}"/>
    <cellStyle name="Normal 36 2 6 3 2" xfId="41093" xr:uid="{A12DA53D-7E7D-457D-9E21-D679581088CE}"/>
    <cellStyle name="Normal 36 2 6 4" xfId="27514" xr:uid="{D7A653C2-9677-4FB2-9FB3-31A7F3374F0F}"/>
    <cellStyle name="Normal 36 2 6 5" xfId="47882" xr:uid="{0E64CC6C-5E45-420F-A533-DDCE2D4C1C1D}"/>
    <cellStyle name="Normal 36 2 7" xfId="2240" xr:uid="{CB1FFBB8-FA95-4414-86A0-76E936361588}"/>
    <cellStyle name="Normal 36 2 7 2" xfId="11090" xr:uid="{3AD86B63-3957-4600-825C-C18ACF1B05AC}"/>
    <cellStyle name="Normal 36 2 7 2 2" xfId="31458" xr:uid="{C97EE879-998F-4FCA-9D4B-E68880A0EB57}"/>
    <cellStyle name="Normal 36 2 7 3" xfId="17877" xr:uid="{2E54A50F-9E6B-481B-BD4D-E9D3E9ECCE79}"/>
    <cellStyle name="Normal 36 2 7 3 2" xfId="38245" xr:uid="{156AC32B-EA50-4D7E-BD85-FE1403F1E972}"/>
    <cellStyle name="Normal 36 2 7 4" xfId="24666" xr:uid="{2535D528-F445-4446-9BB4-B8DBA9398849}"/>
    <cellStyle name="Normal 36 2 7 5" xfId="45034" xr:uid="{D8950E92-5838-4D5C-B4AE-BFCDD154F2FA}"/>
    <cellStyle name="Normal 36 2 8" xfId="10020" xr:uid="{E70CDF89-A15F-4A5F-B3E7-FA9C8C44E541}"/>
    <cellStyle name="Normal 36 2 8 2" xfId="30388" xr:uid="{E8E08393-3986-413C-A1E8-846115257219}"/>
    <cellStyle name="Normal 36 2 9" xfId="16808" xr:uid="{97B38B04-4452-45C2-9559-E12D4D865BF3}"/>
    <cellStyle name="Normal 36 2 9 2" xfId="37176" xr:uid="{23203B85-9203-4867-BA11-BC00AE7B8F2C}"/>
    <cellStyle name="Normal 36 2_Exec Drivers" xfId="8855" xr:uid="{4EBC3D4D-8065-4B67-BCD6-9E91A70E50CC}"/>
    <cellStyle name="Normal 36 3" xfId="561" xr:uid="{BA5B0D53-2F16-43D2-A87C-0040419F670F}"/>
    <cellStyle name="Normal 36 3 10" xfId="23602" xr:uid="{EEED6F84-5D3C-4FB5-BE80-4C0008CB3769}"/>
    <cellStyle name="Normal 36 3 11" xfId="43970" xr:uid="{A4D01413-0FFE-4277-AD4A-1B8926DA6C64}"/>
    <cellStyle name="Normal 36 3 2" xfId="1692" xr:uid="{233B8F4E-AB9F-4A1F-B137-E94F02B3A70E}"/>
    <cellStyle name="Normal 36 3 2 10" xfId="44552" xr:uid="{587D869F-7D11-43CD-9DDF-7F5752653522}"/>
    <cellStyle name="Normal 36 3 2 2" xfId="4227" xr:uid="{E9D8277A-6ECF-4FD1-A9D1-5BA8C3F51623}"/>
    <cellStyle name="Normal 36 3 2 2 2" xfId="7075" xr:uid="{14B9917A-0395-4732-95E5-9171132D74A6}"/>
    <cellStyle name="Normal 36 3 2 2 2 2" xfId="15717" xr:uid="{14007A95-D8C0-4C8F-A635-C624E7D3EE76}"/>
    <cellStyle name="Normal 36 3 2 2 2 2 2" xfId="36085" xr:uid="{7A79FB95-A20A-4811-B1CD-03D516DAAF46}"/>
    <cellStyle name="Normal 36 3 2 2 2 3" xfId="22504" xr:uid="{5FC285E5-4164-4F3B-A1DB-49B312453F9F}"/>
    <cellStyle name="Normal 36 3 2 2 2 3 2" xfId="42872" xr:uid="{174BF909-91BF-4909-A126-5CC5F7B381CD}"/>
    <cellStyle name="Normal 36 3 2 2 2 4" xfId="29293" xr:uid="{8B9DCB89-6CE6-459A-A9B3-63A9E83C616D}"/>
    <cellStyle name="Normal 36 3 2 2 2 5" xfId="49661" xr:uid="{8DAE41AC-5DEE-4207-963B-06AC03657FF4}"/>
    <cellStyle name="Normal 36 3 2 2 3" xfId="12869" xr:uid="{33F6E721-E2A5-49C4-9153-19050883ACB6}"/>
    <cellStyle name="Normal 36 3 2 2 3 2" xfId="33237" xr:uid="{87E3E073-5A0B-46FF-89E2-004F9D3A01C0}"/>
    <cellStyle name="Normal 36 3 2 2 4" xfId="19656" xr:uid="{D5091B42-E3D0-46F0-ACD6-D6E3DF8D561C}"/>
    <cellStyle name="Normal 36 3 2 2 4 2" xfId="40024" xr:uid="{72ADC319-1A7E-4FC5-BC06-D8713D877414}"/>
    <cellStyle name="Normal 36 3 2 2 5" xfId="26445" xr:uid="{55676605-5EC1-4121-84AB-E1B38DC0B7FB}"/>
    <cellStyle name="Normal 36 3 2 2 6" xfId="46813" xr:uid="{07BFFDDE-FAF9-4FFE-A939-D6B668C3C974}"/>
    <cellStyle name="Normal 36 3 2 2_Exec Drivers" xfId="9382" xr:uid="{FA254091-9B85-4B4A-9E6F-36A7D136E78B}"/>
    <cellStyle name="Normal 36 3 2 3" xfId="4939" xr:uid="{FC095487-1FBC-4F4B-8B76-4A819EAACC8A}"/>
    <cellStyle name="Normal 36 3 2 3 2" xfId="7787" xr:uid="{D1B3DB5B-673D-4D44-BE9E-146C309A7194}"/>
    <cellStyle name="Normal 36 3 2 3 2 2" xfId="16429" xr:uid="{D67A3CBF-725F-4C87-A6F2-42464EA65920}"/>
    <cellStyle name="Normal 36 3 2 3 2 2 2" xfId="36797" xr:uid="{6BDDD26E-56D5-4BC2-AFD2-C4E540C13AA6}"/>
    <cellStyle name="Normal 36 3 2 3 2 3" xfId="23216" xr:uid="{BFA9AC9D-606F-4944-B406-1EFDAA692A2C}"/>
    <cellStyle name="Normal 36 3 2 3 2 3 2" xfId="43584" xr:uid="{C0681E8F-C537-44BE-BDB2-DAA5795727C7}"/>
    <cellStyle name="Normal 36 3 2 3 2 4" xfId="30005" xr:uid="{6C62DBE8-3C49-43B1-BCAC-F8F1BD8BB661}"/>
    <cellStyle name="Normal 36 3 2 3 2 5" xfId="50373" xr:uid="{2C83BEDC-595D-4308-A838-D493A117E718}"/>
    <cellStyle name="Normal 36 3 2 3 3" xfId="13581" xr:uid="{4CDF93E1-C85F-4348-93A1-A4E64991CE2A}"/>
    <cellStyle name="Normal 36 3 2 3 3 2" xfId="33949" xr:uid="{6E300A1A-D675-4370-9A17-C30C0D23E975}"/>
    <cellStyle name="Normal 36 3 2 3 4" xfId="20368" xr:uid="{F2EFF2E8-4790-4E92-BB39-A8249C5D2817}"/>
    <cellStyle name="Normal 36 3 2 3 4 2" xfId="40736" xr:uid="{CB7393DC-015C-4E1C-AAAB-47BA8493EEDF}"/>
    <cellStyle name="Normal 36 3 2 3 5" xfId="27157" xr:uid="{BB7DA69A-1F3B-47AC-A635-8206D51063A8}"/>
    <cellStyle name="Normal 36 3 2 3 6" xfId="47525" xr:uid="{2DE35C8F-515D-4698-AEA8-1579304652B6}"/>
    <cellStyle name="Normal 36 3 2 4" xfId="3479" xr:uid="{D7F14B80-9466-4443-B7A2-FAC19CD37DC2}"/>
    <cellStyle name="Normal 36 3 2 4 2" xfId="6363" xr:uid="{0418EF5B-A4EF-49C2-9BC5-A81EF467EE90}"/>
    <cellStyle name="Normal 36 3 2 4 2 2" xfId="15005" xr:uid="{F7DED628-C1BE-44C0-A191-0A8E12CAE0EB}"/>
    <cellStyle name="Normal 36 3 2 4 2 2 2" xfId="35373" xr:uid="{B2F716F1-6DC8-4F24-AAB3-A3A0CFDFF79D}"/>
    <cellStyle name="Normal 36 3 2 4 2 3" xfId="21792" xr:uid="{A7545BA9-2B6E-444D-9DCD-1EF5A2FD327F}"/>
    <cellStyle name="Normal 36 3 2 4 2 3 2" xfId="42160" xr:uid="{A7E8E01E-2E5A-499E-AAD6-3365267B532A}"/>
    <cellStyle name="Normal 36 3 2 4 2 4" xfId="28581" xr:uid="{2FD0BFDE-72A7-4960-B188-3B55EB130B3D}"/>
    <cellStyle name="Normal 36 3 2 4 2 5" xfId="48949" xr:uid="{20098190-B839-48DD-A9B6-5C2677D65764}"/>
    <cellStyle name="Normal 36 3 2 4 3" xfId="12157" xr:uid="{E8313995-82B8-4E5B-89CF-9A728A3EFDF6}"/>
    <cellStyle name="Normal 36 3 2 4 3 2" xfId="32525" xr:uid="{FA0CE87E-D1EF-4DA4-9B4A-1AB14D214DC5}"/>
    <cellStyle name="Normal 36 3 2 4 4" xfId="18944" xr:uid="{4B2AB9EE-D161-4890-8B37-1DB192411532}"/>
    <cellStyle name="Normal 36 3 2 4 4 2" xfId="39312" xr:uid="{A371938A-88C5-478E-8072-02A6087D7445}"/>
    <cellStyle name="Normal 36 3 2 4 5" xfId="25733" xr:uid="{8B31FDDB-F8F6-4111-85A2-01175BB8E2E8}"/>
    <cellStyle name="Normal 36 3 2 4 6" xfId="46101" xr:uid="{8E9930D6-DA63-4319-8A0C-1038401D5575}"/>
    <cellStyle name="Normal 36 3 2 5" xfId="5651" xr:uid="{CC33A322-C650-4762-8343-8C9492362B01}"/>
    <cellStyle name="Normal 36 3 2 5 2" xfId="14293" xr:uid="{A897C7BD-7110-409B-8574-A22907966B37}"/>
    <cellStyle name="Normal 36 3 2 5 2 2" xfId="34661" xr:uid="{F7E20E51-B908-4A8C-A467-F02DF35B3577}"/>
    <cellStyle name="Normal 36 3 2 5 3" xfId="21080" xr:uid="{C57F5FE8-6EC1-497E-9261-D3F756F5C645}"/>
    <cellStyle name="Normal 36 3 2 5 3 2" xfId="41448" xr:uid="{77A3CED4-F9F5-4B7B-B1AC-789DBE0A7F15}"/>
    <cellStyle name="Normal 36 3 2 5 4" xfId="27869" xr:uid="{7641087B-E138-4D1B-B7D6-8EEDE82CE630}"/>
    <cellStyle name="Normal 36 3 2 5 5" xfId="48237" xr:uid="{B9900EA6-0634-419E-B8C7-656D20CC6D03}"/>
    <cellStyle name="Normal 36 3 2 6" xfId="2730" xr:uid="{3DECA63D-3AFC-4774-8451-9C24A7D327F7}"/>
    <cellStyle name="Normal 36 3 2 6 2" xfId="11445" xr:uid="{8608E892-FE60-4E35-86FC-B95E40F0D1CD}"/>
    <cellStyle name="Normal 36 3 2 6 2 2" xfId="31813" xr:uid="{943B7F15-7AEB-4806-9620-4295F34D92CF}"/>
    <cellStyle name="Normal 36 3 2 6 3" xfId="18232" xr:uid="{1BF5E2AD-D509-4A6A-8EB4-5339F314CF9E}"/>
    <cellStyle name="Normal 36 3 2 6 3 2" xfId="38600" xr:uid="{380BDC8A-016C-46DF-9581-F5E52721F773}"/>
    <cellStyle name="Normal 36 3 2 6 4" xfId="25021" xr:uid="{421A3939-C285-4E6A-B5B8-634DD3074F6B}"/>
    <cellStyle name="Normal 36 3 2 6 5" xfId="45389" xr:uid="{7FF78732-28D1-417A-9017-7CAE3779FECC}"/>
    <cellStyle name="Normal 36 3 2 7" xfId="10608" xr:uid="{D00D22F8-FEA5-4C4F-9CAB-81254F3F139F}"/>
    <cellStyle name="Normal 36 3 2 7 2" xfId="30976" xr:uid="{3D442BBA-DBA8-4F10-A6BA-A010C1E727D9}"/>
    <cellStyle name="Normal 36 3 2 8" xfId="17395" xr:uid="{B0DBC2BB-D2EE-45F8-A743-B137CFE93274}"/>
    <cellStyle name="Normal 36 3 2 8 2" xfId="37763" xr:uid="{A85C0475-F158-40CF-B1F9-946E92E488C1}"/>
    <cellStyle name="Normal 36 3 2 9" xfId="24184" xr:uid="{6381AFE5-121B-4526-8F16-548641DD12F6}"/>
    <cellStyle name="Normal 36 3 2_Exec Drivers" xfId="1899" xr:uid="{086BE48A-BE0C-45FA-9583-3DF04D7E99B4}"/>
    <cellStyle name="Normal 36 3 3" xfId="3837" xr:uid="{4DD259D7-CAA9-41FD-990D-18CE731E96FF}"/>
    <cellStyle name="Normal 36 3 3 2" xfId="6721" xr:uid="{D4CAB632-745D-4304-8DEC-63408BDEF0C7}"/>
    <cellStyle name="Normal 36 3 3 2 2" xfId="15363" xr:uid="{6046D508-E907-448B-A64B-0955F27B0287}"/>
    <cellStyle name="Normal 36 3 3 2 2 2" xfId="35731" xr:uid="{4DBEEAEC-645B-490A-B115-0D7C98D3C255}"/>
    <cellStyle name="Normal 36 3 3 2 3" xfId="22150" xr:uid="{898488D8-C72D-4ECE-9402-4F0211E34321}"/>
    <cellStyle name="Normal 36 3 3 2 3 2" xfId="42518" xr:uid="{D4F0459A-662B-4B74-BC1E-87918D0D78D4}"/>
    <cellStyle name="Normal 36 3 3 2 4" xfId="28939" xr:uid="{5932DC2A-97B4-45DE-B61D-B892CD4693F2}"/>
    <cellStyle name="Normal 36 3 3 2 5" xfId="49307" xr:uid="{0C515C87-90C8-4E60-B8BE-58CF2438E2F5}"/>
    <cellStyle name="Normal 36 3 3 3" xfId="12515" xr:uid="{5D637D3B-EFFA-48AA-86A9-35DD295C82EB}"/>
    <cellStyle name="Normal 36 3 3 3 2" xfId="32883" xr:uid="{BE6AD5D0-8063-4E81-BA49-2E9C60C92E89}"/>
    <cellStyle name="Normal 36 3 3 4" xfId="19302" xr:uid="{14BD4D72-EDF4-400E-B9E4-EEDD37EB8826}"/>
    <cellStyle name="Normal 36 3 3 4 2" xfId="39670" xr:uid="{C702C12A-F690-4059-AA8F-C6B2D56BC57C}"/>
    <cellStyle name="Normal 36 3 3 5" xfId="26091" xr:uid="{47325387-89B4-4466-BC26-58E5DDA94FEA}"/>
    <cellStyle name="Normal 36 3 3 6" xfId="46459" xr:uid="{3C76643A-DA46-4058-AB16-EBF2BAC2854E}"/>
    <cellStyle name="Normal 36 3 3_Exec Drivers" xfId="8952" xr:uid="{4B755651-BA79-447E-8799-7FAD05F1FE45}"/>
    <cellStyle name="Normal 36 3 4" xfId="4585" xr:uid="{B2997BEC-BB86-479B-8A9B-208632D4A839}"/>
    <cellStyle name="Normal 36 3 4 2" xfId="7433" xr:uid="{A7BAB5FF-7A48-4355-866E-666C4AE69C54}"/>
    <cellStyle name="Normal 36 3 4 2 2" xfId="16075" xr:uid="{97069552-BD62-4C4D-AA6E-E876CA4D2BAF}"/>
    <cellStyle name="Normal 36 3 4 2 2 2" xfId="36443" xr:uid="{2B363668-28FA-4970-A6AD-4379AE002B9F}"/>
    <cellStyle name="Normal 36 3 4 2 3" xfId="22862" xr:uid="{B6A51E01-3D9C-4418-8E68-D9192D75161F}"/>
    <cellStyle name="Normal 36 3 4 2 3 2" xfId="43230" xr:uid="{772746F3-4EA2-4E2F-A171-B719B482834E}"/>
    <cellStyle name="Normal 36 3 4 2 4" xfId="29651" xr:uid="{8F688A37-4BD2-4B6B-8345-CDBA1519DDD6}"/>
    <cellStyle name="Normal 36 3 4 2 5" xfId="50019" xr:uid="{8A326E65-6AF9-40E0-A370-879604A15500}"/>
    <cellStyle name="Normal 36 3 4 3" xfId="13227" xr:uid="{CFAC1F02-7D94-4D4F-93D7-2A556696F7BE}"/>
    <cellStyle name="Normal 36 3 4 3 2" xfId="33595" xr:uid="{87EEA8FC-F48B-4880-AC74-041BE3198B90}"/>
    <cellStyle name="Normal 36 3 4 4" xfId="20014" xr:uid="{FBD48FC6-9A89-4DF2-BF1C-FD42C1A7ABC6}"/>
    <cellStyle name="Normal 36 3 4 4 2" xfId="40382" xr:uid="{5CDB40B8-708B-4DAC-BA65-05D8717A1ECF}"/>
    <cellStyle name="Normal 36 3 4 5" xfId="26803" xr:uid="{BA0E3727-65B0-49FD-910E-BA3DACB67BFB}"/>
    <cellStyle name="Normal 36 3 4 6" xfId="47171" xr:uid="{A752C00D-5334-4582-A2E8-63B5E5A1725E}"/>
    <cellStyle name="Normal 36 3 5" xfId="3089" xr:uid="{D8F661BE-6838-4A0A-98D2-6801C44A0F39}"/>
    <cellStyle name="Normal 36 3 5 2" xfId="6009" xr:uid="{16D35319-B348-4249-9193-5B3110447EE1}"/>
    <cellStyle name="Normal 36 3 5 2 2" xfId="14651" xr:uid="{AE15F7AE-920C-4A76-ACBB-4AEEEE2C41C8}"/>
    <cellStyle name="Normal 36 3 5 2 2 2" xfId="35019" xr:uid="{B25C06F8-E60F-4183-9594-8FDAB2C936E5}"/>
    <cellStyle name="Normal 36 3 5 2 3" xfId="21438" xr:uid="{D205ADBD-39AB-496B-AC82-251A5F160817}"/>
    <cellStyle name="Normal 36 3 5 2 3 2" xfId="41806" xr:uid="{B4333600-430F-4D8B-AE2F-391619DBBC4A}"/>
    <cellStyle name="Normal 36 3 5 2 4" xfId="28227" xr:uid="{443D7737-320E-4773-BC2A-E54FA09C98E8}"/>
    <cellStyle name="Normal 36 3 5 2 5" xfId="48595" xr:uid="{1B038C28-365F-4CA4-9649-95B52AC1817A}"/>
    <cellStyle name="Normal 36 3 5 3" xfId="11803" xr:uid="{42E5FCC8-1DE4-4E23-8BD5-3015C82280B9}"/>
    <cellStyle name="Normal 36 3 5 3 2" xfId="32171" xr:uid="{46B44E35-48F7-40D3-BBA8-627E1261CD7E}"/>
    <cellStyle name="Normal 36 3 5 4" xfId="18590" xr:uid="{64653222-B60A-40FC-BF72-998CB61C9D53}"/>
    <cellStyle name="Normal 36 3 5 4 2" xfId="38958" xr:uid="{D18F88D9-7BB6-4A5C-A9E3-6B495049C896}"/>
    <cellStyle name="Normal 36 3 5 5" xfId="25379" xr:uid="{9ACD35A3-A19B-4ABF-83AB-893CC955D3E2}"/>
    <cellStyle name="Normal 36 3 5 6" xfId="45747" xr:uid="{A1A79EC1-4B4A-4621-B683-7A0DE86DAE7E}"/>
    <cellStyle name="Normal 36 3 6" xfId="5297" xr:uid="{F52DC42E-EE0F-456E-82B8-C1AD2B2E78DE}"/>
    <cellStyle name="Normal 36 3 6 2" xfId="13939" xr:uid="{C7B25B9B-DF0D-4DB3-99B9-5ECFAB0EE976}"/>
    <cellStyle name="Normal 36 3 6 2 2" xfId="34307" xr:uid="{A3446856-0AB0-4D29-9195-4BC2CFBFA812}"/>
    <cellStyle name="Normal 36 3 6 3" xfId="20726" xr:uid="{9AB2B594-C669-4FD1-98FB-B9521B657418}"/>
    <cellStyle name="Normal 36 3 6 3 2" xfId="41094" xr:uid="{3CA1A9A0-E1B9-47B3-ACAE-843D6CC4EC08}"/>
    <cellStyle name="Normal 36 3 6 4" xfId="27515" xr:uid="{0883BF72-BEDC-48E9-B8F1-73AD98315D54}"/>
    <cellStyle name="Normal 36 3 6 5" xfId="47883" xr:uid="{F4066847-0774-4D9F-A7BE-4B137B1D2CE1}"/>
    <cellStyle name="Normal 36 3 7" xfId="2241" xr:uid="{5DCF338F-7A83-4EA3-A28D-AED06A286479}"/>
    <cellStyle name="Normal 36 3 7 2" xfId="11091" xr:uid="{05D0237D-52DC-47C5-86C3-0990DB1E5476}"/>
    <cellStyle name="Normal 36 3 7 2 2" xfId="31459" xr:uid="{6B6A027F-AB61-4968-8998-85325BF5037C}"/>
    <cellStyle name="Normal 36 3 7 3" xfId="17878" xr:uid="{193A7AA9-4189-45F8-B353-621A8737D2AB}"/>
    <cellStyle name="Normal 36 3 7 3 2" xfId="38246" xr:uid="{A2066C04-B5D6-4C22-972F-BCF9C1B91F00}"/>
    <cellStyle name="Normal 36 3 7 4" xfId="24667" xr:uid="{B09E9977-E154-4583-AFC0-FCF448F244F1}"/>
    <cellStyle name="Normal 36 3 7 5" xfId="45035" xr:uid="{FE1AC4B6-84A6-4F5A-A06B-2ADE286D5283}"/>
    <cellStyle name="Normal 36 3 8" xfId="10025" xr:uid="{F0203E0B-74AC-4B7C-8A33-8205D0F00B76}"/>
    <cellStyle name="Normal 36 3 8 2" xfId="30393" xr:uid="{08DB7923-4F7A-4F87-A8C0-655D8F743FD5}"/>
    <cellStyle name="Normal 36 3 9" xfId="16813" xr:uid="{1C7B6DDF-DB73-43F4-86B6-A78107E33841}"/>
    <cellStyle name="Normal 36 3 9 2" xfId="37181" xr:uid="{F71549AC-58A3-476F-B092-AA7C80509295}"/>
    <cellStyle name="Normal 36 3_Exec Drivers" xfId="9000" xr:uid="{D3FB9288-35C0-4943-BC6A-AACD4A07D644}"/>
    <cellStyle name="Normal 36 4" xfId="1600" xr:uid="{E7C8C991-57F9-4828-B6E7-661D3E348E8F}"/>
    <cellStyle name="Normal 36 4 10" xfId="44460" xr:uid="{C937E49A-5B60-421F-8485-959DCFB2F3FE}"/>
    <cellStyle name="Normal 36 4 2" xfId="4134" xr:uid="{E1A06C1D-8735-48FE-8CB5-2408DB9B3457}"/>
    <cellStyle name="Normal 36 4 2 2" xfId="6982" xr:uid="{7ED5CE03-7797-4E51-BE3F-A1C2BFA5E15B}"/>
    <cellStyle name="Normal 36 4 2 2 2" xfId="15624" xr:uid="{432FAEC7-5DE8-42DB-896A-3EC4FF913F4F}"/>
    <cellStyle name="Normal 36 4 2 2 2 2" xfId="35992" xr:uid="{A9BE708F-9A10-42D8-8EA1-230BEA40A55F}"/>
    <cellStyle name="Normal 36 4 2 2 3" xfId="22411" xr:uid="{5E045736-6AD2-448C-B832-CF920C63F495}"/>
    <cellStyle name="Normal 36 4 2 2 3 2" xfId="42779" xr:uid="{A6BE5BBA-2FC5-4E34-96F1-3E032B2217E3}"/>
    <cellStyle name="Normal 36 4 2 2 4" xfId="29200" xr:uid="{AA1765BE-5800-4F3B-9AD6-C87F1F35DFF6}"/>
    <cellStyle name="Normal 36 4 2 2 5" xfId="49568" xr:uid="{B056C3A7-18ED-4E51-ACCF-0270AEBAD6E6}"/>
    <cellStyle name="Normal 36 4 2 3" xfId="12776" xr:uid="{B2C06539-0C5F-4378-9824-D8764C309BB7}"/>
    <cellStyle name="Normal 36 4 2 3 2" xfId="33144" xr:uid="{2932E651-37B1-4D16-83A5-E6494B9F63CE}"/>
    <cellStyle name="Normal 36 4 2 4" xfId="19563" xr:uid="{E97233A9-0915-4D2B-9936-FC40BC96243A}"/>
    <cellStyle name="Normal 36 4 2 4 2" xfId="39931" xr:uid="{A4232BFD-B8AC-45CB-BB22-241B59405261}"/>
    <cellStyle name="Normal 36 4 2 5" xfId="26352" xr:uid="{97B76269-A9E3-4491-9530-0330F5068F3E}"/>
    <cellStyle name="Normal 36 4 2 6" xfId="46720" xr:uid="{B0AF3CE6-2D6E-40A3-84AE-CEF205833633}"/>
    <cellStyle name="Normal 36 4 2_Exec Drivers" xfId="8324" xr:uid="{FFEC395F-A4DE-4384-9641-C81DC1C9A6BD}"/>
    <cellStyle name="Normal 36 4 3" xfId="4846" xr:uid="{2B9BFACE-EE58-4AA0-9649-C21CE4FB8A1F}"/>
    <cellStyle name="Normal 36 4 3 2" xfId="7694" xr:uid="{8F0111D7-DD1D-4611-BA78-54FD06104BA5}"/>
    <cellStyle name="Normal 36 4 3 2 2" xfId="16336" xr:uid="{5CF50C7B-2B8D-4BB7-B743-35655D242926}"/>
    <cellStyle name="Normal 36 4 3 2 2 2" xfId="36704" xr:uid="{296D74E7-FA1F-4507-BEB6-C7F4BED5A84A}"/>
    <cellStyle name="Normal 36 4 3 2 3" xfId="23123" xr:uid="{2C733F12-692F-45CB-88A5-00F5B97212E4}"/>
    <cellStyle name="Normal 36 4 3 2 3 2" xfId="43491" xr:uid="{BD3A380C-1C13-46F6-9FE6-C4BA52EC0A26}"/>
    <cellStyle name="Normal 36 4 3 2 4" xfId="29912" xr:uid="{A61685DC-4394-4889-AE08-C7DE2670D51B}"/>
    <cellStyle name="Normal 36 4 3 2 5" xfId="50280" xr:uid="{CF9B0141-3C60-43A5-A17C-007D7B01CA1E}"/>
    <cellStyle name="Normal 36 4 3 3" xfId="13488" xr:uid="{EAFC69CB-0C29-40AE-978E-F612C4A5BE72}"/>
    <cellStyle name="Normal 36 4 3 3 2" xfId="33856" xr:uid="{588E599F-EA4E-45C4-8F7B-21441CE577F3}"/>
    <cellStyle name="Normal 36 4 3 4" xfId="20275" xr:uid="{CB242DA7-DC88-4AE4-A62E-63FB84676A19}"/>
    <cellStyle name="Normal 36 4 3 4 2" xfId="40643" xr:uid="{2C7654D2-3FC8-4DAE-BAA4-7FB22D9E0B96}"/>
    <cellStyle name="Normal 36 4 3 5" xfId="27064" xr:uid="{FAAC7AF1-25C4-405E-A910-05570D14B0BC}"/>
    <cellStyle name="Normal 36 4 3 6" xfId="47432" xr:uid="{6DA33588-8246-4EA1-8ECB-F4C5EE54C6FE}"/>
    <cellStyle name="Normal 36 4 4" xfId="3386" xr:uid="{0B737C08-6EA6-4FBC-9756-0AE8DE0C817C}"/>
    <cellStyle name="Normal 36 4 4 2" xfId="6270" xr:uid="{0AFD4F65-784C-4819-8B88-264FFF478264}"/>
    <cellStyle name="Normal 36 4 4 2 2" xfId="14912" xr:uid="{63C1EC39-6F0F-415C-BCDB-93BF82BBD8B4}"/>
    <cellStyle name="Normal 36 4 4 2 2 2" xfId="35280" xr:uid="{64C90D07-D72B-4D3D-9308-945E6506637A}"/>
    <cellStyle name="Normal 36 4 4 2 3" xfId="21699" xr:uid="{928514DB-B8CC-4567-921A-293007F4CA73}"/>
    <cellStyle name="Normal 36 4 4 2 3 2" xfId="42067" xr:uid="{C65ED695-E6D7-4187-B594-0654F760B4F3}"/>
    <cellStyle name="Normal 36 4 4 2 4" xfId="28488" xr:uid="{CC94F0EF-BBA7-477E-B027-0BE50EE2CE73}"/>
    <cellStyle name="Normal 36 4 4 2 5" xfId="48856" xr:uid="{B7737113-0829-409C-80A5-E24B6DF41241}"/>
    <cellStyle name="Normal 36 4 4 3" xfId="12064" xr:uid="{319154ED-E588-443F-BE5F-759574CC384D}"/>
    <cellStyle name="Normal 36 4 4 3 2" xfId="32432" xr:uid="{6DF07126-C22D-40DD-A0EA-3937C0F09252}"/>
    <cellStyle name="Normal 36 4 4 4" xfId="18851" xr:uid="{CFCFEE5A-EC13-4261-B0B3-E2D5E2EB9C1E}"/>
    <cellStyle name="Normal 36 4 4 4 2" xfId="39219" xr:uid="{179C549D-F896-4395-9334-49BA4EB3FB48}"/>
    <cellStyle name="Normal 36 4 4 5" xfId="25640" xr:uid="{AA44DAEA-1E10-49BC-AF40-30290BB6AAE2}"/>
    <cellStyle name="Normal 36 4 4 6" xfId="46008" xr:uid="{D4393C39-424D-4961-A6E9-6987ED117122}"/>
    <cellStyle name="Normal 36 4 5" xfId="5558" xr:uid="{B8471062-A00C-4287-A05D-19D5D7D74DB1}"/>
    <cellStyle name="Normal 36 4 5 2" xfId="14200" xr:uid="{108CD264-6F50-4A93-986E-8B1255B921D0}"/>
    <cellStyle name="Normal 36 4 5 2 2" xfId="34568" xr:uid="{4D234351-A5AA-4C0D-B34B-0A272628DE04}"/>
    <cellStyle name="Normal 36 4 5 3" xfId="20987" xr:uid="{8DCD18ED-5D93-4B29-B3DA-95EF12875952}"/>
    <cellStyle name="Normal 36 4 5 3 2" xfId="41355" xr:uid="{4CF94FE5-388D-4708-82E6-3CD090640F33}"/>
    <cellStyle name="Normal 36 4 5 4" xfId="27776" xr:uid="{E6DCE607-81F5-45E9-B215-BFAF216BE63C}"/>
    <cellStyle name="Normal 36 4 5 5" xfId="48144" xr:uid="{CD03D45E-5A18-4EB8-94A0-348114A64BD3}"/>
    <cellStyle name="Normal 36 4 6" xfId="2637" xr:uid="{F9BDD8A4-FBD5-4E95-B118-4D46F347110A}"/>
    <cellStyle name="Normal 36 4 6 2" xfId="11352" xr:uid="{CE589386-2639-4745-B934-12A098530C12}"/>
    <cellStyle name="Normal 36 4 6 2 2" xfId="31720" xr:uid="{BD271B88-0375-4788-8C04-D86BA4D43302}"/>
    <cellStyle name="Normal 36 4 6 3" xfId="18139" xr:uid="{EA1C1FD9-F8CD-4A77-92BE-D94CFB808747}"/>
    <cellStyle name="Normal 36 4 6 3 2" xfId="38507" xr:uid="{70FD21CA-1FB1-424C-92FE-D28E041556E2}"/>
    <cellStyle name="Normal 36 4 6 4" xfId="24928" xr:uid="{C5D87FEB-04EA-4BF0-B532-FF2A625AEF84}"/>
    <cellStyle name="Normal 36 4 6 5" xfId="45296" xr:uid="{3DC9C21E-A8E0-404F-AFB7-09BD4966D7D4}"/>
    <cellStyle name="Normal 36 4 7" xfId="10516" xr:uid="{3D0C1CB1-2E46-4489-B20D-C46F69CB2177}"/>
    <cellStyle name="Normal 36 4 7 2" xfId="30884" xr:uid="{D79A05D0-4A90-4CE6-9A81-F06006BD73DD}"/>
    <cellStyle name="Normal 36 4 8" xfId="17303" xr:uid="{DBDC868C-65BD-4B23-B17A-DE0962308F18}"/>
    <cellStyle name="Normal 36 4 8 2" xfId="37671" xr:uid="{9F8572DD-A4FA-4BFD-ADEE-456CBDB878FB}"/>
    <cellStyle name="Normal 36 4 9" xfId="24092" xr:uid="{0B1F0523-1991-4982-85C9-3B39547E097D}"/>
    <cellStyle name="Normal 36 4_Exec Drivers" xfId="8198" xr:uid="{3D095CB0-584F-4E2E-A468-F084F953295C}"/>
    <cellStyle name="Normal 36 5" xfId="3835" xr:uid="{422A3E22-8B09-43CB-88B4-3293C7867980}"/>
    <cellStyle name="Normal 36 5 2" xfId="6719" xr:uid="{852BCA7E-F8D9-46BB-A2B0-F4F6B9D7E703}"/>
    <cellStyle name="Normal 36 5 2 2" xfId="15361" xr:uid="{EC4B8AF4-59CF-4C4E-A751-8F82A0964C1C}"/>
    <cellStyle name="Normal 36 5 2 2 2" xfId="35729" xr:uid="{CB3C79AA-A7A7-473B-950A-BBE79FA42349}"/>
    <cellStyle name="Normal 36 5 2 3" xfId="22148" xr:uid="{4AAB09F1-E713-4CDD-BC29-B22E942F6F3B}"/>
    <cellStyle name="Normal 36 5 2 3 2" xfId="42516" xr:uid="{B3A1C8BF-AB81-4EF1-BE07-B7E53D0FA600}"/>
    <cellStyle name="Normal 36 5 2 4" xfId="28937" xr:uid="{797327C9-D4E2-4A36-B198-93FF443ED40B}"/>
    <cellStyle name="Normal 36 5 2 5" xfId="49305" xr:uid="{0DE2D051-26EE-4D0D-AE53-7155FC157084}"/>
    <cellStyle name="Normal 36 5 3" xfId="12513" xr:uid="{13BEDD58-C181-4B3E-A029-473E4D5885C4}"/>
    <cellStyle name="Normal 36 5 3 2" xfId="32881" xr:uid="{B23F5410-229F-4583-B654-165D737244C4}"/>
    <cellStyle name="Normal 36 5 4" xfId="19300" xr:uid="{5FB83A9F-5826-4D23-B275-29E1E16A5552}"/>
    <cellStyle name="Normal 36 5 4 2" xfId="39668" xr:uid="{DD6504A8-87CC-4851-B4DD-C24E24B1DFB3}"/>
    <cellStyle name="Normal 36 5 5" xfId="26089" xr:uid="{2A927AD8-DB49-49C6-9DE0-CF44E55D30F6}"/>
    <cellStyle name="Normal 36 5 6" xfId="46457" xr:uid="{85A5397D-DA60-410F-9CF4-82C58076BDE7}"/>
    <cellStyle name="Normal 36 5_Exec Drivers" xfId="8361" xr:uid="{73B003E6-5E2D-4EBA-A235-969E6B47126A}"/>
    <cellStyle name="Normal 36 6" xfId="4583" xr:uid="{284725FB-09B6-453A-89DA-C45C580A0948}"/>
    <cellStyle name="Normal 36 6 2" xfId="7431" xr:uid="{E38FEBA5-C6F2-405C-91FC-D8E0BB80677F}"/>
    <cellStyle name="Normal 36 6 2 2" xfId="16073" xr:uid="{4EDBBEE1-EFA3-4F28-A378-585CE0FB0C06}"/>
    <cellStyle name="Normal 36 6 2 2 2" xfId="36441" xr:uid="{3E438D86-4F31-4D4D-979F-855EEAFEE4C3}"/>
    <cellStyle name="Normal 36 6 2 3" xfId="22860" xr:uid="{AFBA07F8-948A-4954-B61C-A090BCACC111}"/>
    <cellStyle name="Normal 36 6 2 3 2" xfId="43228" xr:uid="{A41A8128-0935-4802-B470-5CD586D311DE}"/>
    <cellStyle name="Normal 36 6 2 4" xfId="29649" xr:uid="{7E063090-9CFF-4FE2-9F08-D1C425150D26}"/>
    <cellStyle name="Normal 36 6 2 5" xfId="50017" xr:uid="{1D4F7E0D-0D92-4C7A-A870-315FEDFEC804}"/>
    <cellStyle name="Normal 36 6 3" xfId="13225" xr:uid="{AB4B64EA-A204-4A6A-B3D4-FE552FA01B4F}"/>
    <cellStyle name="Normal 36 6 3 2" xfId="33593" xr:uid="{83FD0D72-FF2B-4970-BEAA-8922C38FDE63}"/>
    <cellStyle name="Normal 36 6 4" xfId="20012" xr:uid="{4D004BB3-A0CD-4A28-9ACC-8AA5B6E8B88A}"/>
    <cellStyle name="Normal 36 6 4 2" xfId="40380" xr:uid="{08A97AE0-338B-46C8-9F13-60002C3FF576}"/>
    <cellStyle name="Normal 36 6 5" xfId="26801" xr:uid="{1E162681-CA6B-49D2-BAA8-89BB6A7DF95E}"/>
    <cellStyle name="Normal 36 6 6" xfId="47169" xr:uid="{68E3B324-3D07-4A4F-977A-A2C240B36D1E}"/>
    <cellStyle name="Normal 36 7" xfId="3087" xr:uid="{7FACD13D-661C-4C04-8EA0-586305EDA0E5}"/>
    <cellStyle name="Normal 36 7 2" xfId="6007" xr:uid="{15EE7805-EE99-40E8-8CCD-62A841384E0F}"/>
    <cellStyle name="Normal 36 7 2 2" xfId="14649" xr:uid="{EA31F2F5-0E75-40BC-A57B-8688175BCB9E}"/>
    <cellStyle name="Normal 36 7 2 2 2" xfId="35017" xr:uid="{1127978D-DF07-4BC1-BF19-EBD654C7A84B}"/>
    <cellStyle name="Normal 36 7 2 3" xfId="21436" xr:uid="{5AF852AA-8CC5-41D1-947E-17CF09816BE2}"/>
    <cellStyle name="Normal 36 7 2 3 2" xfId="41804" xr:uid="{ADFA631F-A907-407C-8057-1B59B57AF1D7}"/>
    <cellStyle name="Normal 36 7 2 4" xfId="28225" xr:uid="{7786CCBC-9C15-4EBA-A9E3-9553D6BCDEDC}"/>
    <cellStyle name="Normal 36 7 2 5" xfId="48593" xr:uid="{A0B8A2FF-5AA8-4950-9E73-413F730B198C}"/>
    <cellStyle name="Normal 36 7 3" xfId="11801" xr:uid="{496510D3-6370-4C08-A7FD-1FF994C5395D}"/>
    <cellStyle name="Normal 36 7 3 2" xfId="32169" xr:uid="{58DBFBFD-3541-4129-AB28-1BAE4807470B}"/>
    <cellStyle name="Normal 36 7 4" xfId="18588" xr:uid="{FCA8908F-5174-41F3-947E-DB4C444F5613}"/>
    <cellStyle name="Normal 36 7 4 2" xfId="38956" xr:uid="{1AF515F8-F9BF-4346-A215-45976A422B68}"/>
    <cellStyle name="Normal 36 7 5" xfId="25377" xr:uid="{C88F7012-85F0-40E5-A6FC-254C10C7ED08}"/>
    <cellStyle name="Normal 36 7 6" xfId="45745" xr:uid="{95FB309F-5F29-479E-9A6B-4ED33F17AC1D}"/>
    <cellStyle name="Normal 36 8" xfId="5295" xr:uid="{A65A900C-C92E-4E0C-9854-2E554BC09731}"/>
    <cellStyle name="Normal 36 8 2" xfId="13937" xr:uid="{87FA0F5F-F953-4E0B-BFEF-DA320DE595DE}"/>
    <cellStyle name="Normal 36 8 2 2" xfId="34305" xr:uid="{C49A2D11-79D8-4AA9-8CDF-20B170105670}"/>
    <cellStyle name="Normal 36 8 3" xfId="20724" xr:uid="{CEE4675B-F09C-47CB-9298-D761E85233E6}"/>
    <cellStyle name="Normal 36 8 3 2" xfId="41092" xr:uid="{B764AE9A-2FAF-46F8-AEC3-DC18E6EE8872}"/>
    <cellStyle name="Normal 36 8 4" xfId="27513" xr:uid="{EF39CE99-A4C4-4AA0-80AA-3D4D7E229E5E}"/>
    <cellStyle name="Normal 36 8 5" xfId="47881" xr:uid="{A7F56E05-DBFD-4EEC-9D55-2B62563CE7FA}"/>
    <cellStyle name="Normal 36 9" xfId="2239" xr:uid="{11DF12A5-1FF0-42CC-85C8-5D72B656803C}"/>
    <cellStyle name="Normal 36 9 2" xfId="11089" xr:uid="{BA30363A-60C0-45B1-AAA1-BA2DA1744689}"/>
    <cellStyle name="Normal 36 9 2 2" xfId="31457" xr:uid="{95041D48-959B-4BF6-A7A8-2840157286F4}"/>
    <cellStyle name="Normal 36 9 3" xfId="17876" xr:uid="{D9812824-C956-496A-AB87-9D796B6BED1A}"/>
    <cellStyle name="Normal 36 9 3 2" xfId="38244" xr:uid="{F8CFF75C-BA8A-4914-93E0-13D27A6E97FA}"/>
    <cellStyle name="Normal 36 9 4" xfId="24665" xr:uid="{B2C6C6B7-718E-4C9E-8389-83A1E51DE348}"/>
    <cellStyle name="Normal 36 9 5" xfId="45033" xr:uid="{4E67B475-8454-47AE-88B1-5F48EE93A789}"/>
    <cellStyle name="Normal 36_Exec Drivers" xfId="9401" xr:uid="{62242491-55A7-4ABB-9728-A378A7049CD2}"/>
    <cellStyle name="Normal 37" xfId="385" xr:uid="{3BB1E25F-3D36-4131-94BC-4FC2AE8ED1E9}"/>
    <cellStyle name="Normal 37 10" xfId="9914" xr:uid="{2F90262F-CDC9-491F-A109-01E4D1313D14}"/>
    <cellStyle name="Normal 37 10 2" xfId="30282" xr:uid="{830F6F73-3692-476F-B968-D5965F4D07E9}"/>
    <cellStyle name="Normal 37 11" xfId="16702" xr:uid="{5A701470-A0B4-4E0E-82EA-97AE0FDD561E}"/>
    <cellStyle name="Normal 37 11 2" xfId="37070" xr:uid="{678614E7-A377-48BA-9591-8DA75538F810}"/>
    <cellStyle name="Normal 37 12" xfId="23491" xr:uid="{51EA4422-5707-4968-980B-CE73009C2850}"/>
    <cellStyle name="Normal 37 13" xfId="43859" xr:uid="{9D66C25F-A6E8-4A91-AEF3-A9DDFD3E4A40}"/>
    <cellStyle name="Normal 37 2" xfId="543" xr:uid="{8EFC6D3D-BD2F-4725-9016-6441D26E21E2}"/>
    <cellStyle name="Normal 37 2 10" xfId="23588" xr:uid="{5460C06B-09A6-4ACC-9384-944827BA5D83}"/>
    <cellStyle name="Normal 37 2 11" xfId="43956" xr:uid="{56D798D4-4774-4FD2-988C-CD0FDFEF8564}"/>
    <cellStyle name="Normal 37 2 2" xfId="1678" xr:uid="{553E9DA5-4B81-4E91-9A63-64CAB38C33C1}"/>
    <cellStyle name="Normal 37 2 2 10" xfId="44538" xr:uid="{A8DB78E7-0594-40B4-9576-9667AA487FC3}"/>
    <cellStyle name="Normal 37 2 2 2" xfId="4213" xr:uid="{422F4B03-64A4-44C7-8048-1229D8519B54}"/>
    <cellStyle name="Normal 37 2 2 2 2" xfId="7061" xr:uid="{FDF50F5B-37DA-47B5-9733-931F78A87C42}"/>
    <cellStyle name="Normal 37 2 2 2 2 2" xfId="15703" xr:uid="{8701A7C6-B2AA-4345-968A-A491DD5A85A6}"/>
    <cellStyle name="Normal 37 2 2 2 2 2 2" xfId="36071" xr:uid="{A3B873FA-9764-4EAD-8503-692E036E1A51}"/>
    <cellStyle name="Normal 37 2 2 2 2 3" xfId="22490" xr:uid="{F484FBEC-1CF4-478E-A7A6-C8DE5723ED5B}"/>
    <cellStyle name="Normal 37 2 2 2 2 3 2" xfId="42858" xr:uid="{9E91E0D3-EE9C-46EA-B235-6C9C51BCFF61}"/>
    <cellStyle name="Normal 37 2 2 2 2 4" xfId="29279" xr:uid="{E3DD019E-51A4-4A92-8232-B446ACEE89BC}"/>
    <cellStyle name="Normal 37 2 2 2 2 5" xfId="49647" xr:uid="{72BE9F64-55DF-422A-965C-4F79D6448818}"/>
    <cellStyle name="Normal 37 2 2 2 3" xfId="12855" xr:uid="{BEE0A1D6-178F-4027-B2E3-ED47B5B10591}"/>
    <cellStyle name="Normal 37 2 2 2 3 2" xfId="33223" xr:uid="{53A662DE-423B-4A52-8191-26AB933892E2}"/>
    <cellStyle name="Normal 37 2 2 2 4" xfId="19642" xr:uid="{9C22C756-A4C5-48F8-AA09-CBCF9993F4BB}"/>
    <cellStyle name="Normal 37 2 2 2 4 2" xfId="40010" xr:uid="{A7A2953E-0B61-4979-82B5-C938469E21C0}"/>
    <cellStyle name="Normal 37 2 2 2 5" xfId="26431" xr:uid="{2199775D-7410-4CFB-A9DB-7B278637860F}"/>
    <cellStyle name="Normal 37 2 2 2 6" xfId="46799" xr:uid="{50EDE7D8-C343-41E6-97C1-C9FAE3975064}"/>
    <cellStyle name="Normal 37 2 2 2_Exec Drivers" xfId="2085" xr:uid="{5C08A142-C002-4232-9D54-A01DA2827263}"/>
    <cellStyle name="Normal 37 2 2 3" xfId="4925" xr:uid="{0B25B349-5D04-4E7B-A7F2-55446E9D3E19}"/>
    <cellStyle name="Normal 37 2 2 3 2" xfId="7773" xr:uid="{20F089BB-2211-433B-9EDE-1772439523C3}"/>
    <cellStyle name="Normal 37 2 2 3 2 2" xfId="16415" xr:uid="{E44D4FE2-D0F5-4A92-80DA-2B20FB36B457}"/>
    <cellStyle name="Normal 37 2 2 3 2 2 2" xfId="36783" xr:uid="{0B03CD04-3836-4AEF-8F39-0202ED79AE36}"/>
    <cellStyle name="Normal 37 2 2 3 2 3" xfId="23202" xr:uid="{C7B47B13-6286-4FE0-97BB-9837415233DD}"/>
    <cellStyle name="Normal 37 2 2 3 2 3 2" xfId="43570" xr:uid="{6BA14CF3-3C94-4654-8A3A-3B6241E4A8F8}"/>
    <cellStyle name="Normal 37 2 2 3 2 4" xfId="29991" xr:uid="{9A4D2C20-BCDB-4856-8487-38364B3AF17C}"/>
    <cellStyle name="Normal 37 2 2 3 2 5" xfId="50359" xr:uid="{67004D76-6667-46B7-B6A3-1243657AE957}"/>
    <cellStyle name="Normal 37 2 2 3 3" xfId="13567" xr:uid="{281B18A3-9779-4539-B514-F6DBCFA9BD7E}"/>
    <cellStyle name="Normal 37 2 2 3 3 2" xfId="33935" xr:uid="{DCDA1F0E-CEFC-45DA-BEC8-79EB35D8910D}"/>
    <cellStyle name="Normal 37 2 2 3 4" xfId="20354" xr:uid="{6AEF1184-1342-4CD0-BCDA-898E9FB35422}"/>
    <cellStyle name="Normal 37 2 2 3 4 2" xfId="40722" xr:uid="{0CCB8E49-F3F1-41F4-AE9A-B87267DD0275}"/>
    <cellStyle name="Normal 37 2 2 3 5" xfId="27143" xr:uid="{1020FD9A-9FF6-4D32-A4A9-26C9D2D8B07A}"/>
    <cellStyle name="Normal 37 2 2 3 6" xfId="47511" xr:uid="{1C26A7BF-E561-43EA-A6BB-7439ABADB2AB}"/>
    <cellStyle name="Normal 37 2 2 4" xfId="3465" xr:uid="{47149FC7-4311-42E3-9B0C-50AC1F77EE58}"/>
    <cellStyle name="Normal 37 2 2 4 2" xfId="6349" xr:uid="{FA006DF9-9134-4269-8F59-35B2844C2E26}"/>
    <cellStyle name="Normal 37 2 2 4 2 2" xfId="14991" xr:uid="{6028E7A2-464C-47E8-82D4-DEEB30059C74}"/>
    <cellStyle name="Normal 37 2 2 4 2 2 2" xfId="35359" xr:uid="{CA11B8AF-F191-4292-8DCF-B87C902D5CBC}"/>
    <cellStyle name="Normal 37 2 2 4 2 3" xfId="21778" xr:uid="{E7BB45DD-0D33-466B-A3AC-8E18A6B1573B}"/>
    <cellStyle name="Normal 37 2 2 4 2 3 2" xfId="42146" xr:uid="{DBEBEE05-F9DE-4BF2-A59A-BFADB2E66749}"/>
    <cellStyle name="Normal 37 2 2 4 2 4" xfId="28567" xr:uid="{EB292416-6D8B-457D-8552-1DAE8F07AD55}"/>
    <cellStyle name="Normal 37 2 2 4 2 5" xfId="48935" xr:uid="{DFBBC94E-2E8F-402F-B8B4-3CADD56199F5}"/>
    <cellStyle name="Normal 37 2 2 4 3" xfId="12143" xr:uid="{B146003B-4C82-401D-AF8D-7D1FE3D2CEF1}"/>
    <cellStyle name="Normal 37 2 2 4 3 2" xfId="32511" xr:uid="{408F8CC5-A4A8-41D2-80B7-C0DF4C3E4B3F}"/>
    <cellStyle name="Normal 37 2 2 4 4" xfId="18930" xr:uid="{983093B5-EA71-4314-BE37-E25DEE2BBCC9}"/>
    <cellStyle name="Normal 37 2 2 4 4 2" xfId="39298" xr:uid="{75C2AD6B-4DE6-43E0-8E89-26E47FE4020A}"/>
    <cellStyle name="Normal 37 2 2 4 5" xfId="25719" xr:uid="{87723E96-2460-404B-B4F6-256A86D24E30}"/>
    <cellStyle name="Normal 37 2 2 4 6" xfId="46087" xr:uid="{8D6A97CF-15B1-4B38-BEA0-F5FC7C0B9227}"/>
    <cellStyle name="Normal 37 2 2 5" xfId="5637" xr:uid="{D20A3A16-C26C-4E1A-998E-641AA68BA493}"/>
    <cellStyle name="Normal 37 2 2 5 2" xfId="14279" xr:uid="{1387B5C6-8EF6-4CB1-B84E-11B59659CF67}"/>
    <cellStyle name="Normal 37 2 2 5 2 2" xfId="34647" xr:uid="{CAA288E6-9876-4E79-8CB7-EE3C835B59A1}"/>
    <cellStyle name="Normal 37 2 2 5 3" xfId="21066" xr:uid="{3BB1A808-AF3E-42CC-89D5-A1AC09E55EB5}"/>
    <cellStyle name="Normal 37 2 2 5 3 2" xfId="41434" xr:uid="{FF3201A1-7428-44D3-9DAD-B0934CA73F55}"/>
    <cellStyle name="Normal 37 2 2 5 4" xfId="27855" xr:uid="{8666E7F8-B522-43A4-B01A-C11C7A7AEF04}"/>
    <cellStyle name="Normal 37 2 2 5 5" xfId="48223" xr:uid="{8DFE2F2D-47CC-403D-87DB-B024AD1E6B88}"/>
    <cellStyle name="Normal 37 2 2 6" xfId="2716" xr:uid="{9CB2F695-04EB-410E-89AA-35A4FAC7BAAE}"/>
    <cellStyle name="Normal 37 2 2 6 2" xfId="11431" xr:uid="{2AEC652A-97D1-4B29-A059-A79E85AAADE9}"/>
    <cellStyle name="Normal 37 2 2 6 2 2" xfId="31799" xr:uid="{BF71B27D-E294-4ED3-B0F7-1EBBAFAFEB6A}"/>
    <cellStyle name="Normal 37 2 2 6 3" xfId="18218" xr:uid="{B43979ED-70A1-4B9D-BB2C-6ACE73934826}"/>
    <cellStyle name="Normal 37 2 2 6 3 2" xfId="38586" xr:uid="{DA7A3E28-BAE6-4686-B2DA-6639EE0D1B27}"/>
    <cellStyle name="Normal 37 2 2 6 4" xfId="25007" xr:uid="{434884B4-E33A-4CE7-88BA-356188F36FD2}"/>
    <cellStyle name="Normal 37 2 2 6 5" xfId="45375" xr:uid="{B7432DA3-0068-4A7A-927B-E7FE13EDBCC6}"/>
    <cellStyle name="Normal 37 2 2 7" xfId="10594" xr:uid="{272B44C5-9DE9-449C-BBB4-8BDE0FF5D98C}"/>
    <cellStyle name="Normal 37 2 2 7 2" xfId="30962" xr:uid="{E223BC66-4D9C-4CB0-93AC-BA953F160090}"/>
    <cellStyle name="Normal 37 2 2 8" xfId="17381" xr:uid="{E3F59609-C6F7-40F8-BFD7-7AB2911C08C6}"/>
    <cellStyle name="Normal 37 2 2 8 2" xfId="37749" xr:uid="{B40657A4-5824-407E-A56E-E1C8D72F1320}"/>
    <cellStyle name="Normal 37 2 2 9" xfId="24170" xr:uid="{610A6558-6D2C-470E-920F-BB3BADC01F72}"/>
    <cellStyle name="Normal 37 2 2_Exec Drivers" xfId="8741" xr:uid="{F45F5564-2D06-4022-8F76-BC9DFDF9E002}"/>
    <cellStyle name="Normal 37 2 3" xfId="3839" xr:uid="{0E7CDB0A-FDF3-44E2-8AED-2CBDA98EEDA0}"/>
    <cellStyle name="Normal 37 2 3 2" xfId="6723" xr:uid="{72D23543-D93F-4C3C-9EF8-B237251D5C7A}"/>
    <cellStyle name="Normal 37 2 3 2 2" xfId="15365" xr:uid="{E6773E9D-B7C8-426E-8BE5-FC22E6CC2EBA}"/>
    <cellStyle name="Normal 37 2 3 2 2 2" xfId="35733" xr:uid="{78E4CE74-110F-4A93-B220-E696D782B4D2}"/>
    <cellStyle name="Normal 37 2 3 2 3" xfId="22152" xr:uid="{C1B57098-14A1-47BA-AF52-68EBF5475D6B}"/>
    <cellStyle name="Normal 37 2 3 2 3 2" xfId="42520" xr:uid="{60E038BC-2EDB-4D4F-BBF0-4C826786EC1D}"/>
    <cellStyle name="Normal 37 2 3 2 4" xfId="28941" xr:uid="{4A75F7E0-494B-4B0F-B930-D0DA0AC48FD4}"/>
    <cellStyle name="Normal 37 2 3 2 5" xfId="49309" xr:uid="{8D1546C2-FE52-453A-8E27-321C15187716}"/>
    <cellStyle name="Normal 37 2 3 3" xfId="12517" xr:uid="{97238BA6-0CD3-400F-82AC-4099887D2EF3}"/>
    <cellStyle name="Normal 37 2 3 3 2" xfId="32885" xr:uid="{598CDB91-5238-442D-AB0D-CF2D89756EC8}"/>
    <cellStyle name="Normal 37 2 3 4" xfId="19304" xr:uid="{28FF3720-78FF-4F28-9F18-37A733135F1D}"/>
    <cellStyle name="Normal 37 2 3 4 2" xfId="39672" xr:uid="{F0880ACA-C208-4C5E-9B2B-2F360013E140}"/>
    <cellStyle name="Normal 37 2 3 5" xfId="26093" xr:uid="{43D3BA2A-287E-492C-A294-608B0E7EED75}"/>
    <cellStyle name="Normal 37 2 3 6" xfId="46461" xr:uid="{28FD2942-21BC-4929-B0BA-DB957E3B9CE3}"/>
    <cellStyle name="Normal 37 2 3_Exec Drivers" xfId="9378" xr:uid="{4DC0CEAF-CE3B-4449-9F08-CEBD1B323623}"/>
    <cellStyle name="Normal 37 2 4" xfId="4587" xr:uid="{9DE9312C-2D51-4C78-8F1D-8402EFCCF868}"/>
    <cellStyle name="Normal 37 2 4 2" xfId="7435" xr:uid="{679FAB34-1BB7-444A-8F73-BE0FF40918DF}"/>
    <cellStyle name="Normal 37 2 4 2 2" xfId="16077" xr:uid="{DC9BE2B2-939A-4617-8743-F922BFA78A74}"/>
    <cellStyle name="Normal 37 2 4 2 2 2" xfId="36445" xr:uid="{B2D53DF7-9476-4F99-9D69-443CDC35B203}"/>
    <cellStyle name="Normal 37 2 4 2 3" xfId="22864" xr:uid="{33A92F3E-485D-4CF1-A174-55931E829B55}"/>
    <cellStyle name="Normal 37 2 4 2 3 2" xfId="43232" xr:uid="{C32F3238-FCB4-4E9C-8E26-7BF51AA1232C}"/>
    <cellStyle name="Normal 37 2 4 2 4" xfId="29653" xr:uid="{BFF98D48-0923-48B9-83EB-74F1119E0A5D}"/>
    <cellStyle name="Normal 37 2 4 2 5" xfId="50021" xr:uid="{4C551090-2EB6-43D7-9241-F83877EB6410}"/>
    <cellStyle name="Normal 37 2 4 3" xfId="13229" xr:uid="{881181C4-1946-403A-95C5-15FB1E8093C9}"/>
    <cellStyle name="Normal 37 2 4 3 2" xfId="33597" xr:uid="{C9DC8269-0D48-4513-8A84-1404991AC846}"/>
    <cellStyle name="Normal 37 2 4 4" xfId="20016" xr:uid="{692BB895-4536-4E72-8017-02A36D0F56F7}"/>
    <cellStyle name="Normal 37 2 4 4 2" xfId="40384" xr:uid="{3E779743-025B-4DD8-8D9C-517E0DEA887F}"/>
    <cellStyle name="Normal 37 2 4 5" xfId="26805" xr:uid="{64187B44-7B29-4B5F-9940-0AC3BB3CEE37}"/>
    <cellStyle name="Normal 37 2 4 6" xfId="47173" xr:uid="{4F21C224-9B18-475E-8FA0-CAB6072509CC}"/>
    <cellStyle name="Normal 37 2 5" xfId="3091" xr:uid="{AF22E997-03E6-42DB-BAED-D67809283105}"/>
    <cellStyle name="Normal 37 2 5 2" xfId="6011" xr:uid="{1F786A1F-2826-4C20-AB39-41214D6FBAA1}"/>
    <cellStyle name="Normal 37 2 5 2 2" xfId="14653" xr:uid="{79A4DD2F-FA5B-4691-8033-236A275BB4DB}"/>
    <cellStyle name="Normal 37 2 5 2 2 2" xfId="35021" xr:uid="{371E2BAA-F6A4-4B65-87D0-12B648AE655A}"/>
    <cellStyle name="Normal 37 2 5 2 3" xfId="21440" xr:uid="{EF300F1F-285E-4B70-95E4-FAE8291D6438}"/>
    <cellStyle name="Normal 37 2 5 2 3 2" xfId="41808" xr:uid="{88FBAAEF-7A96-4602-8AFE-121B080A5C5A}"/>
    <cellStyle name="Normal 37 2 5 2 4" xfId="28229" xr:uid="{3E3D7421-B620-4B74-B22D-F2FDAABAEC77}"/>
    <cellStyle name="Normal 37 2 5 2 5" xfId="48597" xr:uid="{B013C634-32DE-4E71-9EFE-7CF89B17A569}"/>
    <cellStyle name="Normal 37 2 5 3" xfId="11805" xr:uid="{6A178698-F6AB-4E47-A245-A75CA94771E0}"/>
    <cellStyle name="Normal 37 2 5 3 2" xfId="32173" xr:uid="{DE440F87-0DC7-49C5-8DA2-B6C32F70AD4E}"/>
    <cellStyle name="Normal 37 2 5 4" xfId="18592" xr:uid="{FF63F5E3-2CC3-4666-8465-F277F0A35D77}"/>
    <cellStyle name="Normal 37 2 5 4 2" xfId="38960" xr:uid="{A35D6769-1083-4249-BD27-1AE2DE1A1DB2}"/>
    <cellStyle name="Normal 37 2 5 5" xfId="25381" xr:uid="{2DC147B4-E195-4ED4-8004-AC7D0C2C421D}"/>
    <cellStyle name="Normal 37 2 5 6" xfId="45749" xr:uid="{A59608DD-6E67-4C24-ABE5-E2488CD4FF65}"/>
    <cellStyle name="Normal 37 2 6" xfId="5299" xr:uid="{7376CB4F-F1D6-4167-AB72-572320757E98}"/>
    <cellStyle name="Normal 37 2 6 2" xfId="13941" xr:uid="{0D23C244-2C32-48F1-943F-423CB27AAD86}"/>
    <cellStyle name="Normal 37 2 6 2 2" xfId="34309" xr:uid="{B2D22CCE-44CD-4F40-9D98-42814E7B8E14}"/>
    <cellStyle name="Normal 37 2 6 3" xfId="20728" xr:uid="{AA6B9F87-9986-44FA-A919-725FF60A3FD8}"/>
    <cellStyle name="Normal 37 2 6 3 2" xfId="41096" xr:uid="{D5D5B550-61B6-46EC-8642-4A2677959468}"/>
    <cellStyle name="Normal 37 2 6 4" xfId="27517" xr:uid="{2A1D936C-03C6-4523-B90B-042ACF14DB7B}"/>
    <cellStyle name="Normal 37 2 6 5" xfId="47885" xr:uid="{0397605C-89F0-44AF-A3F7-AA119F23CA4A}"/>
    <cellStyle name="Normal 37 2 7" xfId="2243" xr:uid="{478FE225-663A-4DF2-BBB6-8FD17A30281A}"/>
    <cellStyle name="Normal 37 2 7 2" xfId="11093" xr:uid="{80F834C4-2E69-4167-BCD2-0A662C712D6F}"/>
    <cellStyle name="Normal 37 2 7 2 2" xfId="31461" xr:uid="{D6D6D945-8E85-48D1-BF0A-B4FA94DDD2D3}"/>
    <cellStyle name="Normal 37 2 7 3" xfId="17880" xr:uid="{D9930980-F5C8-4284-9C3C-D050CBA74A43}"/>
    <cellStyle name="Normal 37 2 7 3 2" xfId="38248" xr:uid="{D3E29D67-B6F6-44DA-9AFF-4D7E5AE68790}"/>
    <cellStyle name="Normal 37 2 7 4" xfId="24669" xr:uid="{DC7CE155-2F6F-47FB-914D-38358A0F1BB3}"/>
    <cellStyle name="Normal 37 2 7 5" xfId="45037" xr:uid="{204B34F9-CC94-404E-9CCF-CFEA3C32F747}"/>
    <cellStyle name="Normal 37 2 8" xfId="10011" xr:uid="{0E707AE3-81A5-46B9-A0B6-813A9335A791}"/>
    <cellStyle name="Normal 37 2 8 2" xfId="30379" xr:uid="{AEBB46A9-3C0E-4EE7-8AEC-96DE74417FED}"/>
    <cellStyle name="Normal 37 2 9" xfId="16799" xr:uid="{EDC98DC2-11F8-4C1B-8B8A-F2AF99196732}"/>
    <cellStyle name="Normal 37 2 9 2" xfId="37167" xr:uid="{F53084B9-F728-42ED-8D7C-E22554904527}"/>
    <cellStyle name="Normal 37 2_Exec Drivers" xfId="2027" xr:uid="{137DD5C7-A2AA-47DF-BEEF-BBE7BFB4071B}"/>
    <cellStyle name="Normal 37 3" xfId="558" xr:uid="{ED8A89AB-9DD2-43CA-B2C0-6F8A011B33DD}"/>
    <cellStyle name="Normal 37 3 10" xfId="23599" xr:uid="{4270BBA6-5962-45D2-985E-FF57124CAC57}"/>
    <cellStyle name="Normal 37 3 11" xfId="43967" xr:uid="{CFF84C63-A878-4E69-9302-189F1781D636}"/>
    <cellStyle name="Normal 37 3 2" xfId="1689" xr:uid="{136C8B12-FEAA-4DCC-8D64-B04584E99EC7}"/>
    <cellStyle name="Normal 37 3 2 10" xfId="44549" xr:uid="{9DD4B1AF-E775-481F-AE12-B8B250A272FE}"/>
    <cellStyle name="Normal 37 3 2 2" xfId="4224" xr:uid="{DDBD8E5E-D7DC-4208-BB39-155B206E599D}"/>
    <cellStyle name="Normal 37 3 2 2 2" xfId="7072" xr:uid="{67AD4373-6C52-4BB5-9FFF-D65340C6151F}"/>
    <cellStyle name="Normal 37 3 2 2 2 2" xfId="15714" xr:uid="{4F2681C7-A14C-4144-A7EF-FED0D02B293B}"/>
    <cellStyle name="Normal 37 3 2 2 2 2 2" xfId="36082" xr:uid="{22336BDA-AAA1-4590-A10E-1C8C219AD767}"/>
    <cellStyle name="Normal 37 3 2 2 2 3" xfId="22501" xr:uid="{EFCD1F47-9FA8-4FCE-B8EF-6D8866569AD1}"/>
    <cellStyle name="Normal 37 3 2 2 2 3 2" xfId="42869" xr:uid="{7F873A16-6EE7-461D-A17B-72DB5AA2EF74}"/>
    <cellStyle name="Normal 37 3 2 2 2 4" xfId="29290" xr:uid="{8CA4A943-8768-4D78-A2EE-EB50212FFCA2}"/>
    <cellStyle name="Normal 37 3 2 2 2 5" xfId="49658" xr:uid="{6201435B-F454-4D51-A602-58993E617F53}"/>
    <cellStyle name="Normal 37 3 2 2 3" xfId="12866" xr:uid="{63F05DBE-F52A-4123-9EA2-6523137F26DF}"/>
    <cellStyle name="Normal 37 3 2 2 3 2" xfId="33234" xr:uid="{7E8C61C6-97A9-4541-B3CE-7071684680CD}"/>
    <cellStyle name="Normal 37 3 2 2 4" xfId="19653" xr:uid="{AC1A5A0A-CB16-4EFB-A7D9-3B6909C90C55}"/>
    <cellStyle name="Normal 37 3 2 2 4 2" xfId="40021" xr:uid="{1E9C07AD-912D-4931-8F0E-F71AC8C83DDE}"/>
    <cellStyle name="Normal 37 3 2 2 5" xfId="26442" xr:uid="{ED17CBE1-3BE1-447C-BF18-CF46A4E3C5EA}"/>
    <cellStyle name="Normal 37 3 2 2 6" xfId="46810" xr:uid="{C52B1F08-6164-4563-92E7-A8A85048A7A9}"/>
    <cellStyle name="Normal 37 3 2 2_Exec Drivers" xfId="2345" xr:uid="{D07429D6-031E-4202-876F-4DDE56FB78E3}"/>
    <cellStyle name="Normal 37 3 2 3" xfId="4936" xr:uid="{4E810FB1-64BC-46F5-BCF9-8219704ED64D}"/>
    <cellStyle name="Normal 37 3 2 3 2" xfId="7784" xr:uid="{C3738581-3151-4C80-8BC7-FC680AC2A1D2}"/>
    <cellStyle name="Normal 37 3 2 3 2 2" xfId="16426" xr:uid="{00B5A6D0-7731-416E-9EC8-77AE249A8D13}"/>
    <cellStyle name="Normal 37 3 2 3 2 2 2" xfId="36794" xr:uid="{B4421EF2-5C64-4FAB-AF5D-030587FEE809}"/>
    <cellStyle name="Normal 37 3 2 3 2 3" xfId="23213" xr:uid="{60F62D5C-AEFF-4883-966C-8F7ACD0197EF}"/>
    <cellStyle name="Normal 37 3 2 3 2 3 2" xfId="43581" xr:uid="{B4DA2838-2E8D-48DC-B330-586BCAA24C36}"/>
    <cellStyle name="Normal 37 3 2 3 2 4" xfId="30002" xr:uid="{29CE168D-059B-4F67-955F-C200A9D159EF}"/>
    <cellStyle name="Normal 37 3 2 3 2 5" xfId="50370" xr:uid="{89F34AB2-8104-477F-8631-F581CC9CFEE2}"/>
    <cellStyle name="Normal 37 3 2 3 3" xfId="13578" xr:uid="{5BAB5E09-2C43-4BDD-B7F6-0A8D058DFE6A}"/>
    <cellStyle name="Normal 37 3 2 3 3 2" xfId="33946" xr:uid="{CC81A157-776B-4086-BAEF-1160E211FF12}"/>
    <cellStyle name="Normal 37 3 2 3 4" xfId="20365" xr:uid="{6A750DAE-5458-4229-ABF2-5F974D338F92}"/>
    <cellStyle name="Normal 37 3 2 3 4 2" xfId="40733" xr:uid="{4A2D35DC-1038-4D16-90B0-CE67A3BC4C8B}"/>
    <cellStyle name="Normal 37 3 2 3 5" xfId="27154" xr:uid="{A811B437-9D9E-42F1-AECF-C547485252FF}"/>
    <cellStyle name="Normal 37 3 2 3 6" xfId="47522" xr:uid="{84BAE2BC-9EFD-4272-B8DB-2E7555AFE913}"/>
    <cellStyle name="Normal 37 3 2 4" xfId="3476" xr:uid="{62338997-758F-42D4-A854-0DFC05861D2F}"/>
    <cellStyle name="Normal 37 3 2 4 2" xfId="6360" xr:uid="{18CE48EB-C82D-4E59-95B2-E0EFE9C795D3}"/>
    <cellStyle name="Normal 37 3 2 4 2 2" xfId="15002" xr:uid="{03164EF6-B9AD-4CF5-AE78-1A22B25B5C08}"/>
    <cellStyle name="Normal 37 3 2 4 2 2 2" xfId="35370" xr:uid="{E828D7ED-5CBE-46EF-B445-EC1B155EAF24}"/>
    <cellStyle name="Normal 37 3 2 4 2 3" xfId="21789" xr:uid="{103738EA-416B-45AD-A8B2-18DC4065772D}"/>
    <cellStyle name="Normal 37 3 2 4 2 3 2" xfId="42157" xr:uid="{81F55B70-4440-497A-B8B3-F57BB4FB16CD}"/>
    <cellStyle name="Normal 37 3 2 4 2 4" xfId="28578" xr:uid="{3AF37FBB-9D21-4363-B156-870AC4565467}"/>
    <cellStyle name="Normal 37 3 2 4 2 5" xfId="48946" xr:uid="{E391F007-B724-4C09-9B8F-5AE238F0F105}"/>
    <cellStyle name="Normal 37 3 2 4 3" xfId="12154" xr:uid="{AC1421C5-FD70-4FD3-B21E-14C110897D01}"/>
    <cellStyle name="Normal 37 3 2 4 3 2" xfId="32522" xr:uid="{AE267682-1543-40D7-9A15-D462DC4DD733}"/>
    <cellStyle name="Normal 37 3 2 4 4" xfId="18941" xr:uid="{102A444E-E73C-4AE4-8C91-F2C6993C1DDA}"/>
    <cellStyle name="Normal 37 3 2 4 4 2" xfId="39309" xr:uid="{674D1D31-F105-4622-AF6A-048FBD997B0F}"/>
    <cellStyle name="Normal 37 3 2 4 5" xfId="25730" xr:uid="{BA04F7C1-4C50-4F1B-AEAA-BFEC37A6B164}"/>
    <cellStyle name="Normal 37 3 2 4 6" xfId="46098" xr:uid="{FF69CE57-1423-49DD-8E54-770029A12E04}"/>
    <cellStyle name="Normal 37 3 2 5" xfId="5648" xr:uid="{43DF2156-816A-4948-A983-E9566A765CCD}"/>
    <cellStyle name="Normal 37 3 2 5 2" xfId="14290" xr:uid="{4A5434C0-10DC-4685-9692-693C9A95CDC8}"/>
    <cellStyle name="Normal 37 3 2 5 2 2" xfId="34658" xr:uid="{E3F75378-5098-4EDB-ABA3-8B35ECDBECDE}"/>
    <cellStyle name="Normal 37 3 2 5 3" xfId="21077" xr:uid="{AFC7F29C-810F-48F7-8A03-AEC07C9DB51B}"/>
    <cellStyle name="Normal 37 3 2 5 3 2" xfId="41445" xr:uid="{BD423EB4-C5C7-422A-97B3-BAE45FEF952C}"/>
    <cellStyle name="Normal 37 3 2 5 4" xfId="27866" xr:uid="{4CD38986-E217-4082-B7A7-277566C5D5EC}"/>
    <cellStyle name="Normal 37 3 2 5 5" xfId="48234" xr:uid="{82945F7B-CE24-4DB5-BB8A-34CDCB49149B}"/>
    <cellStyle name="Normal 37 3 2 6" xfId="2727" xr:uid="{0EAF4E9E-0390-4743-90EC-F79CECB5DDFD}"/>
    <cellStyle name="Normal 37 3 2 6 2" xfId="11442" xr:uid="{86DB4CF9-0150-4941-8539-76F632C98B61}"/>
    <cellStyle name="Normal 37 3 2 6 2 2" xfId="31810" xr:uid="{1BEB1466-C21F-4199-9C86-F7FDFBF7C319}"/>
    <cellStyle name="Normal 37 3 2 6 3" xfId="18229" xr:uid="{C8B4426D-8077-42BB-A46D-C9AD83E8C079}"/>
    <cellStyle name="Normal 37 3 2 6 3 2" xfId="38597" xr:uid="{9B8FFDC0-8D39-4692-8DF0-BECA60D396A1}"/>
    <cellStyle name="Normal 37 3 2 6 4" xfId="25018" xr:uid="{891C8001-8116-493C-A1BE-4FC1B4459778}"/>
    <cellStyle name="Normal 37 3 2 6 5" xfId="45386" xr:uid="{CAA74104-F509-4A6C-8F50-339EE5F3B4B3}"/>
    <cellStyle name="Normal 37 3 2 7" xfId="10605" xr:uid="{EC2B179C-FDBC-48E1-8D9C-1F250FBA67ED}"/>
    <cellStyle name="Normal 37 3 2 7 2" xfId="30973" xr:uid="{E57FEA73-6364-4150-B171-9DB5FB98D7F7}"/>
    <cellStyle name="Normal 37 3 2 8" xfId="17392" xr:uid="{AB25CFB4-7876-4F10-AC2A-74D0FBA3C14F}"/>
    <cellStyle name="Normal 37 3 2 8 2" xfId="37760" xr:uid="{30C06990-6281-4735-AD1C-8ACFB878C5F8}"/>
    <cellStyle name="Normal 37 3 2 9" xfId="24181" xr:uid="{54A254FF-ABA0-4A80-B4F5-DB90C0DEDA30}"/>
    <cellStyle name="Normal 37 3 2_Exec Drivers" xfId="8629" xr:uid="{1E7C1AB4-32F1-4C15-BE1C-16427AFC43AE}"/>
    <cellStyle name="Normal 37 3 3" xfId="3840" xr:uid="{15DCC4DB-B196-4AF0-A5C5-8778332A3569}"/>
    <cellStyle name="Normal 37 3 3 2" xfId="6724" xr:uid="{131F2A49-22F5-46D0-BEAA-C7946CFCAE74}"/>
    <cellStyle name="Normal 37 3 3 2 2" xfId="15366" xr:uid="{DB6E362D-7252-4F52-9A3D-17183D7B4FAA}"/>
    <cellStyle name="Normal 37 3 3 2 2 2" xfId="35734" xr:uid="{BA66AB9C-FA33-4476-B0B6-22F2F4D35B6B}"/>
    <cellStyle name="Normal 37 3 3 2 3" xfId="22153" xr:uid="{22CC2A7A-CFBD-41AC-948E-E65C7C87734F}"/>
    <cellStyle name="Normal 37 3 3 2 3 2" xfId="42521" xr:uid="{E53A973A-EE89-445B-B7D7-2A7B60030F22}"/>
    <cellStyle name="Normal 37 3 3 2 4" xfId="28942" xr:uid="{B9072F50-4C99-4BFE-92F3-C5A3325FA2E8}"/>
    <cellStyle name="Normal 37 3 3 2 5" xfId="49310" xr:uid="{4B33D268-DB18-4CAC-A016-803D47B4FF47}"/>
    <cellStyle name="Normal 37 3 3 3" xfId="12518" xr:uid="{A8ECD638-E124-47A9-B0C7-090C6BFBCAAD}"/>
    <cellStyle name="Normal 37 3 3 3 2" xfId="32886" xr:uid="{47947A49-C0B2-4FB4-A7B3-2734DAA2D88D}"/>
    <cellStyle name="Normal 37 3 3 4" xfId="19305" xr:uid="{9A260578-7C63-46A9-9A79-C4F95A2BA174}"/>
    <cellStyle name="Normal 37 3 3 4 2" xfId="39673" xr:uid="{9A162AA1-11E1-4F84-8B31-5A162B547ADD}"/>
    <cellStyle name="Normal 37 3 3 5" xfId="26094" xr:uid="{0201E020-D950-4CB4-9992-FC85B6CDB96A}"/>
    <cellStyle name="Normal 37 3 3 6" xfId="46462" xr:uid="{26C5396C-EFE3-4E52-8F30-59CBA494742C}"/>
    <cellStyle name="Normal 37 3 3_Exec Drivers" xfId="9084" xr:uid="{B43CC778-B8C4-48D1-B137-4FDDB6723725}"/>
    <cellStyle name="Normal 37 3 4" xfId="4588" xr:uid="{9AB2E6D1-504E-493D-A491-5725F6DEF309}"/>
    <cellStyle name="Normal 37 3 4 2" xfId="7436" xr:uid="{7BE8C8D3-6569-4E86-9410-07C6C57BD382}"/>
    <cellStyle name="Normal 37 3 4 2 2" xfId="16078" xr:uid="{FA7643CA-F783-4B03-9F2D-E89A8D325989}"/>
    <cellStyle name="Normal 37 3 4 2 2 2" xfId="36446" xr:uid="{FDD3E8B1-E4D5-4120-A21E-CEA746CC35BE}"/>
    <cellStyle name="Normal 37 3 4 2 3" xfId="22865" xr:uid="{B1415B9A-1060-4294-89CF-39A931B3C6C6}"/>
    <cellStyle name="Normal 37 3 4 2 3 2" xfId="43233" xr:uid="{A6F957E2-8474-4537-8984-66A126CAF433}"/>
    <cellStyle name="Normal 37 3 4 2 4" xfId="29654" xr:uid="{A651D329-0D75-47FD-B4F2-54FBC18EFF9D}"/>
    <cellStyle name="Normal 37 3 4 2 5" xfId="50022" xr:uid="{7D3AE929-B97C-4708-B1F3-B15E3633DE9A}"/>
    <cellStyle name="Normal 37 3 4 3" xfId="13230" xr:uid="{8921F1DA-5516-41A6-8566-9FA1530430F7}"/>
    <cellStyle name="Normal 37 3 4 3 2" xfId="33598" xr:uid="{736F3B1A-ADA9-4B89-8A6F-2DBD233EBD6F}"/>
    <cellStyle name="Normal 37 3 4 4" xfId="20017" xr:uid="{ADFE33A8-2A74-431E-870C-C302DEC504F4}"/>
    <cellStyle name="Normal 37 3 4 4 2" xfId="40385" xr:uid="{6DB2B279-5843-46BF-ADE0-1B618C737582}"/>
    <cellStyle name="Normal 37 3 4 5" xfId="26806" xr:uid="{0AD8C23A-29E3-4464-89D3-9F0C3C33A86D}"/>
    <cellStyle name="Normal 37 3 4 6" xfId="47174" xr:uid="{E1EE3FC0-A00E-4809-9083-6009956C7FD6}"/>
    <cellStyle name="Normal 37 3 5" xfId="3092" xr:uid="{A967907D-BA0B-4174-8DB6-AD1CE9442426}"/>
    <cellStyle name="Normal 37 3 5 2" xfId="6012" xr:uid="{46851625-E6D5-4959-A561-31F439440964}"/>
    <cellStyle name="Normal 37 3 5 2 2" xfId="14654" xr:uid="{7EB3BE0C-A092-4FF0-9F62-F92CE0233304}"/>
    <cellStyle name="Normal 37 3 5 2 2 2" xfId="35022" xr:uid="{96220BC1-3823-4A99-B973-9094461522FE}"/>
    <cellStyle name="Normal 37 3 5 2 3" xfId="21441" xr:uid="{A488DB76-0FB8-4947-9FD0-2D5D3E224F04}"/>
    <cellStyle name="Normal 37 3 5 2 3 2" xfId="41809" xr:uid="{F53B5F57-7E97-40B6-88D4-43853883C1A2}"/>
    <cellStyle name="Normal 37 3 5 2 4" xfId="28230" xr:uid="{3A23A4FA-066F-425E-816F-A1A981C09587}"/>
    <cellStyle name="Normal 37 3 5 2 5" xfId="48598" xr:uid="{E94723F9-2C6E-410A-9453-7FF0DA62DD06}"/>
    <cellStyle name="Normal 37 3 5 3" xfId="11806" xr:uid="{38446F4C-EB83-448E-A1DC-C9F2498A4EE1}"/>
    <cellStyle name="Normal 37 3 5 3 2" xfId="32174" xr:uid="{9CB801F9-E1BF-4405-BD4E-78C41E660CAB}"/>
    <cellStyle name="Normal 37 3 5 4" xfId="18593" xr:uid="{DA6E313A-52D5-40BC-A53B-FC902E023025}"/>
    <cellStyle name="Normal 37 3 5 4 2" xfId="38961" xr:uid="{7CED0AC4-C97E-4D05-8793-4C8980BFAD80}"/>
    <cellStyle name="Normal 37 3 5 5" xfId="25382" xr:uid="{8D0C3313-FE38-4784-94A7-AAD1E6F7370C}"/>
    <cellStyle name="Normal 37 3 5 6" xfId="45750" xr:uid="{28F27FB4-3BCB-4C77-B72D-8ED0319A1D64}"/>
    <cellStyle name="Normal 37 3 6" xfId="5300" xr:uid="{03EE8DF9-801C-44F0-A1FB-0A245185517F}"/>
    <cellStyle name="Normal 37 3 6 2" xfId="13942" xr:uid="{819F5498-6E7D-48CC-8B66-6097C361E120}"/>
    <cellStyle name="Normal 37 3 6 2 2" xfId="34310" xr:uid="{F8294C6D-453B-4E2D-8EAC-F56EBEC558D1}"/>
    <cellStyle name="Normal 37 3 6 3" xfId="20729" xr:uid="{D27EFB3F-FCDA-4044-B1FC-B993103FD001}"/>
    <cellStyle name="Normal 37 3 6 3 2" xfId="41097" xr:uid="{08E449D8-4725-41CE-AFA0-2516BF51986A}"/>
    <cellStyle name="Normal 37 3 6 4" xfId="27518" xr:uid="{EE9E2E51-72C1-4AED-8AB4-6C6CC34EB7EB}"/>
    <cellStyle name="Normal 37 3 6 5" xfId="47886" xr:uid="{C6CC78D0-2B03-42D7-9E4C-1E3FAD151079}"/>
    <cellStyle name="Normal 37 3 7" xfId="2244" xr:uid="{53DF6A3E-19F8-4798-BBDC-3875FAF4E8A1}"/>
    <cellStyle name="Normal 37 3 7 2" xfId="11094" xr:uid="{AF20C108-5A50-46EA-914B-9BFDBA1DF9AF}"/>
    <cellStyle name="Normal 37 3 7 2 2" xfId="31462" xr:uid="{A573A871-72F6-4339-ABBC-E48EDE615C0D}"/>
    <cellStyle name="Normal 37 3 7 3" xfId="17881" xr:uid="{7D5670AF-9A7E-4D31-A79D-3BAD10C67E6E}"/>
    <cellStyle name="Normal 37 3 7 3 2" xfId="38249" xr:uid="{539DC3E3-F837-42A4-85BB-68D1A65F4520}"/>
    <cellStyle name="Normal 37 3 7 4" xfId="24670" xr:uid="{A6E6FDF9-7F07-4DD2-8E48-CDE7A4B1E60F}"/>
    <cellStyle name="Normal 37 3 7 5" xfId="45038" xr:uid="{1A9958B4-CB0E-4464-99CF-87B51325211A}"/>
    <cellStyle name="Normal 37 3 8" xfId="10022" xr:uid="{56312439-8255-4ED3-862B-E9933EF4870F}"/>
    <cellStyle name="Normal 37 3 8 2" xfId="30390" xr:uid="{47277D24-F11C-4A08-AD86-C81BA442EE83}"/>
    <cellStyle name="Normal 37 3 9" xfId="16810" xr:uid="{96835FF6-4C3B-4173-B78B-CAEE15B827D2}"/>
    <cellStyle name="Normal 37 3 9 2" xfId="37178" xr:uid="{807320EE-5230-497A-91F1-022698BC1E84}"/>
    <cellStyle name="Normal 37 3_Exec Drivers" xfId="2295" xr:uid="{AB135284-599A-4845-9290-ABA9DFE84991}"/>
    <cellStyle name="Normal 37 4" xfId="1582" xr:uid="{F4713039-B407-49D7-B6E4-7BF831FB7110}"/>
    <cellStyle name="Normal 37 4 10" xfId="44442" xr:uid="{A2E986C8-C606-44A4-9A1B-39FD9091D78B}"/>
    <cellStyle name="Normal 37 4 2" xfId="3920" xr:uid="{484F9A7C-8959-4166-91F7-DA2608DE0F1B}"/>
    <cellStyle name="Normal 37 4 2 2" xfId="6792" xr:uid="{4AF035D4-4341-4B4D-8C60-BE8E6EF85142}"/>
    <cellStyle name="Normal 37 4 2 2 2" xfId="15434" xr:uid="{D9F99349-272C-4063-8A4B-EA4F74E03EFD}"/>
    <cellStyle name="Normal 37 4 2 2 2 2" xfId="35802" xr:uid="{1A5D5283-E21B-445B-85BB-B36AACDA5599}"/>
    <cellStyle name="Normal 37 4 2 2 3" xfId="22221" xr:uid="{16AD7D6E-C012-4991-A518-16EFCE000910}"/>
    <cellStyle name="Normal 37 4 2 2 3 2" xfId="42589" xr:uid="{F694240B-0242-4A9C-8703-2F8CE3DF16D9}"/>
    <cellStyle name="Normal 37 4 2 2 4" xfId="29010" xr:uid="{CA37BEA0-87E6-40B9-9C5D-0AE9B30D4ACF}"/>
    <cellStyle name="Normal 37 4 2 2 5" xfId="49378" xr:uid="{0B16113D-1348-446B-9700-C6B369830CEE}"/>
    <cellStyle name="Normal 37 4 2 3" xfId="12586" xr:uid="{F7E09F07-B339-4F6C-9840-B9B664F7DC0F}"/>
    <cellStyle name="Normal 37 4 2 3 2" xfId="32954" xr:uid="{0CA74708-098F-43DA-ACAD-03BBB8FDF5E5}"/>
    <cellStyle name="Normal 37 4 2 4" xfId="19373" xr:uid="{B0C7AAA3-D6F4-4410-8BB6-083615104C93}"/>
    <cellStyle name="Normal 37 4 2 4 2" xfId="39741" xr:uid="{E2776720-3365-48D6-8AFA-F85661D02B92}"/>
    <cellStyle name="Normal 37 4 2 5" xfId="26162" xr:uid="{2790EC31-F7A6-4F8A-8021-3CEBA43155F1}"/>
    <cellStyle name="Normal 37 4 2 6" xfId="46530" xr:uid="{C8DAFEDB-02B7-4C1D-8A55-7AF05068BBB4}"/>
    <cellStyle name="Normal 37 4 2_Exec Drivers" xfId="8880" xr:uid="{E9DA1E2A-E73E-4361-A212-C22DF5B0311C}"/>
    <cellStyle name="Normal 37 4 3" xfId="4656" xr:uid="{519759AF-ABE9-421F-88C3-54EBA17933A0}"/>
    <cellStyle name="Normal 37 4 3 2" xfId="7504" xr:uid="{B7C99378-D66C-4357-AFF3-1A29A0D6211D}"/>
    <cellStyle name="Normal 37 4 3 2 2" xfId="16146" xr:uid="{C6EB2A6A-C1FF-45AA-9B58-84AFA0A11866}"/>
    <cellStyle name="Normal 37 4 3 2 2 2" xfId="36514" xr:uid="{85E4D819-716E-44AE-9EBB-047BCB1052E5}"/>
    <cellStyle name="Normal 37 4 3 2 3" xfId="22933" xr:uid="{65C1E398-D4AE-4166-BA9D-E0F290776809}"/>
    <cellStyle name="Normal 37 4 3 2 3 2" xfId="43301" xr:uid="{65557F6A-42A7-4B28-B9DD-42EE45E676A9}"/>
    <cellStyle name="Normal 37 4 3 2 4" xfId="29722" xr:uid="{AC0E9762-8FB8-45C5-B41E-E56FDE713D15}"/>
    <cellStyle name="Normal 37 4 3 2 5" xfId="50090" xr:uid="{8EA073D1-F603-4C02-ADEC-0DC30C2ED3CE}"/>
    <cellStyle name="Normal 37 4 3 3" xfId="13298" xr:uid="{A1E6BFAE-6701-4A7A-8C7C-27482199C991}"/>
    <cellStyle name="Normal 37 4 3 3 2" xfId="33666" xr:uid="{7E14756C-5FA9-4307-9A41-8B4B2B634307}"/>
    <cellStyle name="Normal 37 4 3 4" xfId="20085" xr:uid="{F63387D9-9A9B-4BF2-8CDD-42E29428AA17}"/>
    <cellStyle name="Normal 37 4 3 4 2" xfId="40453" xr:uid="{D209EF22-7CE1-4F80-A8EA-4167C1465B64}"/>
    <cellStyle name="Normal 37 4 3 5" xfId="26874" xr:uid="{B51AAC89-7644-424A-AD59-98611A517297}"/>
    <cellStyle name="Normal 37 4 3 6" xfId="47242" xr:uid="{177BBD0E-570A-4805-961F-06B0548FA350}"/>
    <cellStyle name="Normal 37 4 4" xfId="3172" xr:uid="{4FE482F4-8948-4B66-8A1E-EA39494A8324}"/>
    <cellStyle name="Normal 37 4 4 2" xfId="6080" xr:uid="{87F0E3A3-681F-4450-AD6F-1D82112E3A9B}"/>
    <cellStyle name="Normal 37 4 4 2 2" xfId="14722" xr:uid="{1477C86B-ED0C-42D9-A231-C825D2EEB541}"/>
    <cellStyle name="Normal 37 4 4 2 2 2" xfId="35090" xr:uid="{17AD2005-E03A-47FB-B13F-A04A19B5BE37}"/>
    <cellStyle name="Normal 37 4 4 2 3" xfId="21509" xr:uid="{6740FCB5-CCA4-40B9-B459-9F23EBB15DE9}"/>
    <cellStyle name="Normal 37 4 4 2 3 2" xfId="41877" xr:uid="{B40297A1-6925-4CF5-B458-6C9A7B12E9C7}"/>
    <cellStyle name="Normal 37 4 4 2 4" xfId="28298" xr:uid="{2F8FACC1-BE29-46B3-B671-EFDD7C97EC4A}"/>
    <cellStyle name="Normal 37 4 4 2 5" xfId="48666" xr:uid="{7790A515-CCEB-4BD6-AB53-BA119212374D}"/>
    <cellStyle name="Normal 37 4 4 3" xfId="11874" xr:uid="{4490A830-8DDB-44D6-842B-6161A1C09EF7}"/>
    <cellStyle name="Normal 37 4 4 3 2" xfId="32242" xr:uid="{BE19CDB1-0DBE-4780-BC06-D1E5078AD476}"/>
    <cellStyle name="Normal 37 4 4 4" xfId="18661" xr:uid="{77DF792A-B372-428B-BD0E-5969185C002C}"/>
    <cellStyle name="Normal 37 4 4 4 2" xfId="39029" xr:uid="{6A59E3B1-4EF2-441F-88BA-D890719C5ADC}"/>
    <cellStyle name="Normal 37 4 4 5" xfId="25450" xr:uid="{D5A1F8F2-ED37-4070-A9F1-E73E71FB1B5A}"/>
    <cellStyle name="Normal 37 4 4 6" xfId="45818" xr:uid="{95DAD763-BA6F-4D43-A8BB-128BF34C80AF}"/>
    <cellStyle name="Normal 37 4 5" xfId="5368" xr:uid="{B1969F49-5369-4B90-915B-62206F8FD958}"/>
    <cellStyle name="Normal 37 4 5 2" xfId="14010" xr:uid="{9B110E87-5AE2-49A1-8658-68ED41B7584D}"/>
    <cellStyle name="Normal 37 4 5 2 2" xfId="34378" xr:uid="{699060AE-4947-4A51-A799-1570D66F1493}"/>
    <cellStyle name="Normal 37 4 5 3" xfId="20797" xr:uid="{8D6797AB-BDEC-4D67-8CF6-52E2A967F46E}"/>
    <cellStyle name="Normal 37 4 5 3 2" xfId="41165" xr:uid="{D809022A-0193-4DD9-85B4-9E7AC71925FA}"/>
    <cellStyle name="Normal 37 4 5 4" xfId="27586" xr:uid="{F1F837B6-8640-4417-9477-49CD5D4DE60F}"/>
    <cellStyle name="Normal 37 4 5 5" xfId="47954" xr:uid="{83A61971-1D82-47C1-AB4F-42C6ED038644}"/>
    <cellStyle name="Normal 37 4 6" xfId="2423" xr:uid="{09B41821-30BD-4A7B-AAF7-FABD388E93A4}"/>
    <cellStyle name="Normal 37 4 6 2" xfId="11162" xr:uid="{3403125D-A40F-4CB2-9468-4418FF171B3B}"/>
    <cellStyle name="Normal 37 4 6 2 2" xfId="31530" xr:uid="{392C520E-7BD5-46C9-97B6-77B088557EFA}"/>
    <cellStyle name="Normal 37 4 6 3" xfId="17949" xr:uid="{7883A173-4894-40D4-ACF7-44FE57F36F85}"/>
    <cellStyle name="Normal 37 4 6 3 2" xfId="38317" xr:uid="{B59E9F5B-0F42-4F05-87D3-6DE703C61791}"/>
    <cellStyle name="Normal 37 4 6 4" xfId="24738" xr:uid="{12A8619A-229E-448A-869A-F027AA32A0C0}"/>
    <cellStyle name="Normal 37 4 6 5" xfId="45106" xr:uid="{B665EE42-3AD1-403D-B344-E54D52701C2A}"/>
    <cellStyle name="Normal 37 4 7" xfId="10498" xr:uid="{987C48C7-C684-461F-83BC-9BA3AD3B8070}"/>
    <cellStyle name="Normal 37 4 7 2" xfId="30866" xr:uid="{C3152FBD-C827-4682-8A0E-7C12D84CF8B5}"/>
    <cellStyle name="Normal 37 4 8" xfId="17285" xr:uid="{898707D4-4063-4692-B634-65C0BD8F2633}"/>
    <cellStyle name="Normal 37 4 8 2" xfId="37653" xr:uid="{9A0506A2-5614-49D0-9168-B2B976323441}"/>
    <cellStyle name="Normal 37 4 9" xfId="24074" xr:uid="{0DF5EDC1-7AE0-474A-80A8-C0D8F6D9BA3D}"/>
    <cellStyle name="Normal 37 4_Exec Drivers" xfId="8326" xr:uid="{3953E054-DDEE-4239-8496-A8F325C9CCB1}"/>
    <cellStyle name="Normal 37 5" xfId="3838" xr:uid="{935B2C7D-8E9F-46D1-9AD7-2FCBD6B32B06}"/>
    <cellStyle name="Normal 37 5 2" xfId="6722" xr:uid="{951EBA4E-6072-4133-9BEE-E8C7F2CD9BFA}"/>
    <cellStyle name="Normal 37 5 2 2" xfId="15364" xr:uid="{7CCAFF80-4D66-466A-A503-CBDC73EAD659}"/>
    <cellStyle name="Normal 37 5 2 2 2" xfId="35732" xr:uid="{66D107DC-44E1-49E2-8184-EC87EAF4382E}"/>
    <cellStyle name="Normal 37 5 2 3" xfId="22151" xr:uid="{9FA5444C-63BB-454E-8781-1C2CBF29A38E}"/>
    <cellStyle name="Normal 37 5 2 3 2" xfId="42519" xr:uid="{CD5FCC71-596F-4C28-BD64-58E01707B813}"/>
    <cellStyle name="Normal 37 5 2 4" xfId="28940" xr:uid="{405CCAFB-D588-4D44-A419-AD88A647241B}"/>
    <cellStyle name="Normal 37 5 2 5" xfId="49308" xr:uid="{D766B074-BF97-4DD6-AE5C-0AAC3EFA8723}"/>
    <cellStyle name="Normal 37 5 3" xfId="12516" xr:uid="{259F6209-B449-4154-A97D-34CFB25E4977}"/>
    <cellStyle name="Normal 37 5 3 2" xfId="32884" xr:uid="{3FCDBBB7-0673-4E14-8D12-B50390155BE8}"/>
    <cellStyle name="Normal 37 5 4" xfId="19303" xr:uid="{61D37273-D025-4AAB-8AE6-8D06EBCCBE47}"/>
    <cellStyle name="Normal 37 5 4 2" xfId="39671" xr:uid="{767687CE-80D6-4624-855A-9A81CCEC9856}"/>
    <cellStyle name="Normal 37 5 5" xfId="26092" xr:uid="{F38A4A5B-3615-4F07-97F5-BC3440A95F2C}"/>
    <cellStyle name="Normal 37 5 6" xfId="46460" xr:uid="{01B912CB-A584-4CF8-B0BB-B06D27225C6A}"/>
    <cellStyle name="Normal 37 5_Exec Drivers" xfId="9437" xr:uid="{69DE0648-F994-4932-9103-8B1A5095E4C6}"/>
    <cellStyle name="Normal 37 6" xfId="4586" xr:uid="{A82A6907-0CA9-4BCE-A505-222F4616D740}"/>
    <cellStyle name="Normal 37 6 2" xfId="7434" xr:uid="{C2758615-C059-457F-B3B0-0015934619F6}"/>
    <cellStyle name="Normal 37 6 2 2" xfId="16076" xr:uid="{78D737DD-041E-4AED-BF13-E0CB80D3AC26}"/>
    <cellStyle name="Normal 37 6 2 2 2" xfId="36444" xr:uid="{8E58D9BA-26B3-4C14-8D26-9360985AD7C0}"/>
    <cellStyle name="Normal 37 6 2 3" xfId="22863" xr:uid="{A66FE4B7-A9A0-4743-BBDF-CF9540D14425}"/>
    <cellStyle name="Normal 37 6 2 3 2" xfId="43231" xr:uid="{C82DDB78-E3DD-45C3-A017-11A20338FC76}"/>
    <cellStyle name="Normal 37 6 2 4" xfId="29652" xr:uid="{0840A5E6-6A6C-410E-9612-34E2A0F9BD5A}"/>
    <cellStyle name="Normal 37 6 2 5" xfId="50020" xr:uid="{D9B6AF36-AD16-4C6D-9157-061C0D00A8C3}"/>
    <cellStyle name="Normal 37 6 3" xfId="13228" xr:uid="{F6605DEB-421B-4BD5-AE91-BD212D543A4C}"/>
    <cellStyle name="Normal 37 6 3 2" xfId="33596" xr:uid="{1977632C-232F-44E9-B90B-C2304CBF56AF}"/>
    <cellStyle name="Normal 37 6 4" xfId="20015" xr:uid="{7C6DE5BE-FE02-487A-99AA-C582892C94A4}"/>
    <cellStyle name="Normal 37 6 4 2" xfId="40383" xr:uid="{B9952FDD-9046-4CDA-9459-F3EADB7EF7F0}"/>
    <cellStyle name="Normal 37 6 5" xfId="26804" xr:uid="{E4A66F99-7F45-41C2-807A-AA0FA4A0E1C9}"/>
    <cellStyle name="Normal 37 6 6" xfId="47172" xr:uid="{9E7AFE34-487B-4F7C-B795-C6C340380B9D}"/>
    <cellStyle name="Normal 37 7" xfId="3090" xr:uid="{A6E867BA-FEA8-4240-81D6-B2D63DCE5CFD}"/>
    <cellStyle name="Normal 37 7 2" xfId="6010" xr:uid="{2A0EEACD-59BD-4E97-AF68-A09C86D0499E}"/>
    <cellStyle name="Normal 37 7 2 2" xfId="14652" xr:uid="{31668B67-6328-45DA-B278-F64CB06AC333}"/>
    <cellStyle name="Normal 37 7 2 2 2" xfId="35020" xr:uid="{E958FDAE-EDBA-4CF3-8832-B45509739C87}"/>
    <cellStyle name="Normal 37 7 2 3" xfId="21439" xr:uid="{663A0D60-9AFE-46F7-8F7C-95865FF3CD3C}"/>
    <cellStyle name="Normal 37 7 2 3 2" xfId="41807" xr:uid="{31B2D904-7C78-4D46-B6F8-3AB28DC4CA0F}"/>
    <cellStyle name="Normal 37 7 2 4" xfId="28228" xr:uid="{91F1991A-923A-48BF-8E62-182C0286C8C1}"/>
    <cellStyle name="Normal 37 7 2 5" xfId="48596" xr:uid="{B1063AD6-A11B-4C27-97ED-3C29D92675AE}"/>
    <cellStyle name="Normal 37 7 3" xfId="11804" xr:uid="{790848EC-C0D2-428B-97D9-0DCC46A28818}"/>
    <cellStyle name="Normal 37 7 3 2" xfId="32172" xr:uid="{C43CFD36-216A-4B92-AC02-2F23EE155736}"/>
    <cellStyle name="Normal 37 7 4" xfId="18591" xr:uid="{3A7718FD-1087-4FCD-A436-0DB81118408A}"/>
    <cellStyle name="Normal 37 7 4 2" xfId="38959" xr:uid="{DBB83F08-65A9-4EF8-B9E4-20178F3FEDFF}"/>
    <cellStyle name="Normal 37 7 5" xfId="25380" xr:uid="{0E6CD73D-A15F-4E52-8143-B666331A971C}"/>
    <cellStyle name="Normal 37 7 6" xfId="45748" xr:uid="{DD7249F9-39FC-4DFE-BBA4-A4DDFFAFE23E}"/>
    <cellStyle name="Normal 37 8" xfId="5298" xr:uid="{7BE119FF-1DE0-4636-B5AB-B9AAC445707F}"/>
    <cellStyle name="Normal 37 8 2" xfId="13940" xr:uid="{7AECB102-34A6-473F-A29E-44C87BF1D504}"/>
    <cellStyle name="Normal 37 8 2 2" xfId="34308" xr:uid="{991B67E3-5065-4214-8D3A-671D7A65DD22}"/>
    <cellStyle name="Normal 37 8 3" xfId="20727" xr:uid="{AFB59967-D4C6-4502-9142-84896834DFD1}"/>
    <cellStyle name="Normal 37 8 3 2" xfId="41095" xr:uid="{F7E5B961-7EBF-4D8E-A85B-AD26C843FE3C}"/>
    <cellStyle name="Normal 37 8 4" xfId="27516" xr:uid="{86B881DE-BBB6-43A5-B8B2-70B9AE77016F}"/>
    <cellStyle name="Normal 37 8 5" xfId="47884" xr:uid="{4B4FEED5-50B4-461B-87BF-FF26BB619E8F}"/>
    <cellStyle name="Normal 37 9" xfId="2242" xr:uid="{9AE4B892-C306-4E97-83BA-CF9961953E7B}"/>
    <cellStyle name="Normal 37 9 2" xfId="11092" xr:uid="{CEDF52DB-B474-4999-8621-811DEE6B27C2}"/>
    <cellStyle name="Normal 37 9 2 2" xfId="31460" xr:uid="{625F589C-19C1-481B-B2F9-13E54BBF31DD}"/>
    <cellStyle name="Normal 37 9 3" xfId="17879" xr:uid="{E3AEED7A-7910-4F2C-943E-7CED38BBE81A}"/>
    <cellStyle name="Normal 37 9 3 2" xfId="38247" xr:uid="{8A85871D-E6CB-4556-9EB2-B215C2A70C20}"/>
    <cellStyle name="Normal 37 9 4" xfId="24668" xr:uid="{C51AAD1E-E178-447F-A82E-EDADBE421BB6}"/>
    <cellStyle name="Normal 37 9 5" xfId="45036" xr:uid="{A2ECA60F-22CA-4C65-ACCE-0CCB21609413}"/>
    <cellStyle name="Normal 37_Exec Drivers" xfId="8180" xr:uid="{38AA24B9-2586-496A-8A21-27EBB92A7462}"/>
    <cellStyle name="Normal 38" xfId="436" xr:uid="{58ECAD51-70EE-43D1-B218-AE83608B1EEB}"/>
    <cellStyle name="Normal 38 10" xfId="23517" xr:uid="{D3227287-D832-48E8-9728-D3F5DC99FEA7}"/>
    <cellStyle name="Normal 38 11" xfId="43885" xr:uid="{6BEC5060-7F16-4D34-BEBD-2955842CA772}"/>
    <cellStyle name="Normal 38 2" xfId="1608" xr:uid="{83477343-74B0-4F5E-8C20-5E3F32B6BA5F}"/>
    <cellStyle name="Normal 38 2 10" xfId="44468" xr:uid="{0F170F43-5576-4AC5-BFF2-1B75CBCDB797}"/>
    <cellStyle name="Normal 38 2 2" xfId="4142" xr:uid="{1D13E737-491D-4225-8EC8-60D7025661FD}"/>
    <cellStyle name="Normal 38 2 2 2" xfId="6990" xr:uid="{0D082047-D7D2-49DB-9613-4E6EE0B78CC6}"/>
    <cellStyle name="Normal 38 2 2 2 2" xfId="15632" xr:uid="{F20D28F5-71EC-401B-9E25-E6FB7CA90137}"/>
    <cellStyle name="Normal 38 2 2 2 2 2" xfId="36000" xr:uid="{4D2E222A-4A50-4EEA-A241-EEE784E21060}"/>
    <cellStyle name="Normal 38 2 2 2 3" xfId="22419" xr:uid="{DF234338-84D1-4191-9EA2-8B90CA1C19F1}"/>
    <cellStyle name="Normal 38 2 2 2 3 2" xfId="42787" xr:uid="{2FE24C0D-1F54-4B08-81B5-5A62A5FE72B2}"/>
    <cellStyle name="Normal 38 2 2 2 4" xfId="29208" xr:uid="{CC58AED3-0082-45B4-AD30-AD92E8CA7B23}"/>
    <cellStyle name="Normal 38 2 2 2 5" xfId="49576" xr:uid="{E63A7263-3866-4658-88F6-F59FB9EE3032}"/>
    <cellStyle name="Normal 38 2 2 3" xfId="12784" xr:uid="{1D6DDED8-B1FE-4C16-9C73-47A1A02A8F2C}"/>
    <cellStyle name="Normal 38 2 2 3 2" xfId="33152" xr:uid="{7EDFE047-6909-4D5C-B379-5C26B9A1D20A}"/>
    <cellStyle name="Normal 38 2 2 4" xfId="19571" xr:uid="{85815868-34DD-473F-A93B-4B7BE045BA44}"/>
    <cellStyle name="Normal 38 2 2 4 2" xfId="39939" xr:uid="{390DE414-1436-4BC9-8D4D-B32DF82ADEB3}"/>
    <cellStyle name="Normal 38 2 2 5" xfId="26360" xr:uid="{E0FD535D-C953-459F-BEA2-DDFEF45F3BF7}"/>
    <cellStyle name="Normal 38 2 2 6" xfId="46728" xr:uid="{2BD26008-E537-4D21-B8DE-CA599066FB71}"/>
    <cellStyle name="Normal 38 2 2_Exec Drivers" xfId="9478" xr:uid="{3E292A28-8E56-4170-9A60-5EC7C56F7CC1}"/>
    <cellStyle name="Normal 38 2 3" xfId="4854" xr:uid="{2E0BDB65-4B99-477F-92B3-E58853304D00}"/>
    <cellStyle name="Normal 38 2 3 2" xfId="7702" xr:uid="{2EB5D037-FBA1-448B-B6B7-2E846EBAC288}"/>
    <cellStyle name="Normal 38 2 3 2 2" xfId="16344" xr:uid="{6EFABAA1-CD28-413C-8D8C-F4FA8DAE61E1}"/>
    <cellStyle name="Normal 38 2 3 2 2 2" xfId="36712" xr:uid="{840AD899-BACA-4087-BC8B-FA054183846A}"/>
    <cellStyle name="Normal 38 2 3 2 3" xfId="23131" xr:uid="{72E520B7-3A3F-4CA6-9AC4-C37EDC9B5301}"/>
    <cellStyle name="Normal 38 2 3 2 3 2" xfId="43499" xr:uid="{8219746D-A320-4508-A31E-C2BB8F640333}"/>
    <cellStyle name="Normal 38 2 3 2 4" xfId="29920" xr:uid="{CE8C5E2F-4F8E-410B-AD50-9DA612F2A072}"/>
    <cellStyle name="Normal 38 2 3 2 5" xfId="50288" xr:uid="{A054866E-7C8A-47DF-A016-65869B187F70}"/>
    <cellStyle name="Normal 38 2 3 3" xfId="13496" xr:uid="{F18A5799-F67D-4D44-B34E-9F8CF8CFBD59}"/>
    <cellStyle name="Normal 38 2 3 3 2" xfId="33864" xr:uid="{547EEB4A-2EEB-4EF2-98B1-4186D44F74A1}"/>
    <cellStyle name="Normal 38 2 3 4" xfId="20283" xr:uid="{B72CEB78-C6FC-4834-961E-9F08DBFCE6FE}"/>
    <cellStyle name="Normal 38 2 3 4 2" xfId="40651" xr:uid="{3DF22E5F-962E-492A-9E2A-B815A7A3172B}"/>
    <cellStyle name="Normal 38 2 3 5" xfId="27072" xr:uid="{53E5800A-29DF-4EE1-8C0B-D4A4B66AFF01}"/>
    <cellStyle name="Normal 38 2 3 6" xfId="47440" xr:uid="{02AE384A-F408-477C-8023-471E64487705}"/>
    <cellStyle name="Normal 38 2 4" xfId="3394" xr:uid="{56E7DD9F-A2D7-4911-9296-999791C2A879}"/>
    <cellStyle name="Normal 38 2 4 2" xfId="6278" xr:uid="{CF59F4DB-FA99-4605-B3A8-DA1C99527E35}"/>
    <cellStyle name="Normal 38 2 4 2 2" xfId="14920" xr:uid="{87C14E47-8390-4E2C-85E3-536A7499BEEB}"/>
    <cellStyle name="Normal 38 2 4 2 2 2" xfId="35288" xr:uid="{66C68ED4-26DF-4003-ABDB-62D12100A66E}"/>
    <cellStyle name="Normal 38 2 4 2 3" xfId="21707" xr:uid="{46D648D0-BE54-4EE3-B57E-2F100DA5F918}"/>
    <cellStyle name="Normal 38 2 4 2 3 2" xfId="42075" xr:uid="{82DF4766-7A9D-42A3-90E1-853C874F68EB}"/>
    <cellStyle name="Normal 38 2 4 2 4" xfId="28496" xr:uid="{AAF159D2-1B81-4524-923E-2630B7FF33A6}"/>
    <cellStyle name="Normal 38 2 4 2 5" xfId="48864" xr:uid="{C40E47A8-4C37-4CF7-927A-A552C30A6A25}"/>
    <cellStyle name="Normal 38 2 4 3" xfId="12072" xr:uid="{E65A8A68-3E58-4CF7-A86C-34BFF4482A51}"/>
    <cellStyle name="Normal 38 2 4 3 2" xfId="32440" xr:uid="{0113D4C9-78C0-41B0-AC34-787960F3327D}"/>
    <cellStyle name="Normal 38 2 4 4" xfId="18859" xr:uid="{FFBC88B9-CA5F-40A3-9B06-60372A6221ED}"/>
    <cellStyle name="Normal 38 2 4 4 2" xfId="39227" xr:uid="{83DFED1D-750C-4D93-82B6-51F87F472DC6}"/>
    <cellStyle name="Normal 38 2 4 5" xfId="25648" xr:uid="{4F28EF3C-F9A8-4A2D-B8DA-35693085DBCF}"/>
    <cellStyle name="Normal 38 2 4 6" xfId="46016" xr:uid="{CE2C009A-64CB-4A02-816C-C893115F00D2}"/>
    <cellStyle name="Normal 38 2 5" xfId="5566" xr:uid="{56DDC562-B1EC-41E6-A034-37F4D1DC1C31}"/>
    <cellStyle name="Normal 38 2 5 2" xfId="14208" xr:uid="{819C9C71-DB30-46DD-BAE9-E48C1CF191ED}"/>
    <cellStyle name="Normal 38 2 5 2 2" xfId="34576" xr:uid="{6783D550-814A-4B18-8B21-AE19179012A2}"/>
    <cellStyle name="Normal 38 2 5 3" xfId="20995" xr:uid="{8E1C626C-8A71-4062-8B5B-66F162044A01}"/>
    <cellStyle name="Normal 38 2 5 3 2" xfId="41363" xr:uid="{372533C6-1EED-4B68-AAFE-C5AAB10020BD}"/>
    <cellStyle name="Normal 38 2 5 4" xfId="27784" xr:uid="{74E1224D-6D41-4983-9254-4883BA3519FD}"/>
    <cellStyle name="Normal 38 2 5 5" xfId="48152" xr:uid="{9B94FC35-1235-4534-930E-91B15C3BFA70}"/>
    <cellStyle name="Normal 38 2 6" xfId="2645" xr:uid="{5A0247E2-2FA4-409F-9429-B93B1ADD41F4}"/>
    <cellStyle name="Normal 38 2 6 2" xfId="11360" xr:uid="{AA05428A-2CDF-4428-8377-AE1792D0979B}"/>
    <cellStyle name="Normal 38 2 6 2 2" xfId="31728" xr:uid="{6FFCB93F-0937-48A6-8B63-EBC7AE009D86}"/>
    <cellStyle name="Normal 38 2 6 3" xfId="18147" xr:uid="{A316ABA5-EFE1-4CBC-9117-17522D612CA3}"/>
    <cellStyle name="Normal 38 2 6 3 2" xfId="38515" xr:uid="{13276A40-7DA4-42F0-8159-B2E5C0D7437B}"/>
    <cellStyle name="Normal 38 2 6 4" xfId="24936" xr:uid="{47240378-0A19-4BA9-BC4E-DDB130890904}"/>
    <cellStyle name="Normal 38 2 6 5" xfId="45304" xr:uid="{308F550A-8494-43C8-9325-51FC72242422}"/>
    <cellStyle name="Normal 38 2 7" xfId="10524" xr:uid="{3FD556DE-972B-422E-880E-CD5F2101EFA3}"/>
    <cellStyle name="Normal 38 2 7 2" xfId="30892" xr:uid="{E7F39CB8-2B78-48BA-81CC-32DF3143ADEF}"/>
    <cellStyle name="Normal 38 2 8" xfId="17311" xr:uid="{770D9536-E24C-4270-8911-E4BE1BFE5E86}"/>
    <cellStyle name="Normal 38 2 8 2" xfId="37679" xr:uid="{8FA862B8-D741-4B44-91A8-43EFC83276F7}"/>
    <cellStyle name="Normal 38 2 9" xfId="24100" xr:uid="{E52DFC38-4548-4650-8EBD-B39D70B2D39A}"/>
    <cellStyle name="Normal 38 2_Exec Drivers" xfId="8646" xr:uid="{7EC8C5BA-09C4-46AF-A38C-571FB55A9FA5}"/>
    <cellStyle name="Normal 38 3" xfId="3841" xr:uid="{657188E1-3A7E-49D5-A038-6C94F79AE1BD}"/>
    <cellStyle name="Normal 38 3 2" xfId="6725" xr:uid="{E7927D7B-A514-423F-8022-D138F6E55460}"/>
    <cellStyle name="Normal 38 3 2 2" xfId="15367" xr:uid="{D0DEC0E9-0E95-4C5A-AA7C-6439B1BCAB46}"/>
    <cellStyle name="Normal 38 3 2 2 2" xfId="35735" xr:uid="{E3DEFBCA-5962-416A-9AEE-EFEB91AAE6B9}"/>
    <cellStyle name="Normal 38 3 2 3" xfId="22154" xr:uid="{1B13C13F-5AD0-4E69-AA7F-5350E3695302}"/>
    <cellStyle name="Normal 38 3 2 3 2" xfId="42522" xr:uid="{4CFA4F7C-DF0C-4815-B114-2DB17A64D1E0}"/>
    <cellStyle name="Normal 38 3 2 4" xfId="28943" xr:uid="{35C6E043-5EBB-40E0-A67C-E8BBB40973BD}"/>
    <cellStyle name="Normal 38 3 2 5" xfId="49311" xr:uid="{D1A5F71B-D7E0-40F5-A452-E11ABDE56DC9}"/>
    <cellStyle name="Normal 38 3 3" xfId="12519" xr:uid="{B7C6FDE5-DB4E-442E-B788-7E6587CF0853}"/>
    <cellStyle name="Normal 38 3 3 2" xfId="32887" xr:uid="{8B18CFF3-205F-4E3B-838D-C275DE7302F3}"/>
    <cellStyle name="Normal 38 3 4" xfId="19306" xr:uid="{41EC486F-A8D9-4E20-94AD-3781FFEBB94F}"/>
    <cellStyle name="Normal 38 3 4 2" xfId="39674" xr:uid="{E6032364-1916-4E97-B34F-B0112AA43F0E}"/>
    <cellStyle name="Normal 38 3 5" xfId="26095" xr:uid="{5B263A86-94CF-4B31-AD7C-E663AE7AE3E6}"/>
    <cellStyle name="Normal 38 3 6" xfId="46463" xr:uid="{AAB4D438-5AD4-4ABD-9669-5BB7C7B689ED}"/>
    <cellStyle name="Normal 38 3_Exec Drivers" xfId="8230" xr:uid="{1DAE0920-0FC3-4B5A-97A0-7B19CC22A389}"/>
    <cellStyle name="Normal 38 4" xfId="4589" xr:uid="{5868E658-95B9-4E89-BE10-8FDB6E9E609E}"/>
    <cellStyle name="Normal 38 4 2" xfId="7437" xr:uid="{CC09A354-00E6-485E-9EC1-3E18B2BD413A}"/>
    <cellStyle name="Normal 38 4 2 2" xfId="16079" xr:uid="{C5CF2CC5-C0D1-419E-A9D9-47EEC8F0D89F}"/>
    <cellStyle name="Normal 38 4 2 2 2" xfId="36447" xr:uid="{F4C281F7-1E80-415A-8132-1664257CAC02}"/>
    <cellStyle name="Normal 38 4 2 3" xfId="22866" xr:uid="{053D7696-E08A-42A0-9A93-4CB32016E08B}"/>
    <cellStyle name="Normal 38 4 2 3 2" xfId="43234" xr:uid="{E77F3D13-7056-407A-BE1E-BA1088761B9C}"/>
    <cellStyle name="Normal 38 4 2 4" xfId="29655" xr:uid="{6F45FA0C-2A36-46D9-9433-642053BCD96D}"/>
    <cellStyle name="Normal 38 4 2 5" xfId="50023" xr:uid="{34666CF2-5BC2-4BF6-9AF9-81523FF154B5}"/>
    <cellStyle name="Normal 38 4 3" xfId="13231" xr:uid="{6A088217-336E-49FB-BB33-850D51053187}"/>
    <cellStyle name="Normal 38 4 3 2" xfId="33599" xr:uid="{325644CC-278E-444E-B56C-FA52C2FB7C60}"/>
    <cellStyle name="Normal 38 4 4" xfId="20018" xr:uid="{C80A19DE-46E3-4DC6-8D02-2BCDC7EC7C43}"/>
    <cellStyle name="Normal 38 4 4 2" xfId="40386" xr:uid="{EFE108A6-2E6F-41B5-9C53-734500E5DD51}"/>
    <cellStyle name="Normal 38 4 5" xfId="26807" xr:uid="{2FAAD94E-2262-4B91-9F63-1AD1ABA33BA7}"/>
    <cellStyle name="Normal 38 4 6" xfId="47175" xr:uid="{92F29D1B-5D35-4362-AF7A-F8172C774658}"/>
    <cellStyle name="Normal 38 5" xfId="3093" xr:uid="{1DD4A6DD-7403-4406-B60C-732219EA4FEF}"/>
    <cellStyle name="Normal 38 5 2" xfId="6013" xr:uid="{B5A7CD3C-4531-471A-98D0-4F6098E697AF}"/>
    <cellStyle name="Normal 38 5 2 2" xfId="14655" xr:uid="{19CF71A5-6170-4343-B201-DA5D4BE7B65B}"/>
    <cellStyle name="Normal 38 5 2 2 2" xfId="35023" xr:uid="{470ECE0A-9E31-42B7-90C9-F10986F427D3}"/>
    <cellStyle name="Normal 38 5 2 3" xfId="21442" xr:uid="{9FEA5D15-88F8-488D-B7E8-85513B55DC1E}"/>
    <cellStyle name="Normal 38 5 2 3 2" xfId="41810" xr:uid="{D10A1446-75EB-4BCF-869F-FCD2DE0C182A}"/>
    <cellStyle name="Normal 38 5 2 4" xfId="28231" xr:uid="{EB1EE855-5A19-407B-B80F-9047BE6E211D}"/>
    <cellStyle name="Normal 38 5 2 5" xfId="48599" xr:uid="{A6E5A807-5198-4AED-8DFD-DA0C65F48C1B}"/>
    <cellStyle name="Normal 38 5 3" xfId="11807" xr:uid="{7591D370-4B02-4E0A-B465-64AA5135CEA2}"/>
    <cellStyle name="Normal 38 5 3 2" xfId="32175" xr:uid="{14570A4A-66AF-4489-A52B-FC1901963EE7}"/>
    <cellStyle name="Normal 38 5 4" xfId="18594" xr:uid="{1D1B7CD2-A4ED-4FFA-9D40-861393369874}"/>
    <cellStyle name="Normal 38 5 4 2" xfId="38962" xr:uid="{8DFF3187-99EE-4208-980B-B98ED6ACBE6A}"/>
    <cellStyle name="Normal 38 5 5" xfId="25383" xr:uid="{CE0787D6-10E3-47E0-8577-65384D47C092}"/>
    <cellStyle name="Normal 38 5 6" xfId="45751" xr:uid="{5BC4CE73-F032-4B8A-9853-B7B862FA8643}"/>
    <cellStyle name="Normal 38 6" xfId="5301" xr:uid="{BCC2B93B-2C54-40CB-B2A0-2A82524ECA10}"/>
    <cellStyle name="Normal 38 6 2" xfId="13943" xr:uid="{BB5D0EA1-7C3C-433E-9ADF-3564E2642C08}"/>
    <cellStyle name="Normal 38 6 2 2" xfId="34311" xr:uid="{87325EF5-0F37-4547-928F-3441880925A0}"/>
    <cellStyle name="Normal 38 6 3" xfId="20730" xr:uid="{BCEFDEF4-7FF2-47ED-A80F-BDD5DFB0775E}"/>
    <cellStyle name="Normal 38 6 3 2" xfId="41098" xr:uid="{628DDB1D-56CC-4C66-81F0-D76E2CDD72D2}"/>
    <cellStyle name="Normal 38 6 4" xfId="27519" xr:uid="{60F30DB4-B8A0-40AE-8155-4DA850E9067D}"/>
    <cellStyle name="Normal 38 6 5" xfId="47887" xr:uid="{D8A71158-8E65-4465-B4D1-14B2865F7A75}"/>
    <cellStyle name="Normal 38 7" xfId="2245" xr:uid="{A6FD0BA9-7532-490E-B780-8C23DB350037}"/>
    <cellStyle name="Normal 38 7 2" xfId="11095" xr:uid="{1B56672E-75BE-4579-9753-C2DFD59F9BDD}"/>
    <cellStyle name="Normal 38 7 2 2" xfId="31463" xr:uid="{9CD777A9-80ED-4115-B9D7-D07E3DC2EEE2}"/>
    <cellStyle name="Normal 38 7 3" xfId="17882" xr:uid="{DDC7CD55-35C3-451D-834F-B49B07282E18}"/>
    <cellStyle name="Normal 38 7 3 2" xfId="38250" xr:uid="{8BEE692A-3EF1-4F26-925D-F28B993C1131}"/>
    <cellStyle name="Normal 38 7 4" xfId="24671" xr:uid="{74AE8837-9929-469C-B5DE-89E19F9A2F97}"/>
    <cellStyle name="Normal 38 7 5" xfId="45039" xr:uid="{FC9B7696-9EB3-4909-96F8-3D5EB54860A7}"/>
    <cellStyle name="Normal 38 8" xfId="9940" xr:uid="{D08CDB6E-B484-46AF-8196-2CA5C66C10D8}"/>
    <cellStyle name="Normal 38 8 2" xfId="30308" xr:uid="{B059763D-B784-4F96-BC69-9822058B7AD7}"/>
    <cellStyle name="Normal 38 9" xfId="16728" xr:uid="{B5CE17C5-88F6-4BBD-8371-842DCA1A2001}"/>
    <cellStyle name="Normal 38 9 2" xfId="37096" xr:uid="{C83AE4D2-DB75-44D3-9194-1889181CA977}"/>
    <cellStyle name="Normal 38_Exec Drivers" xfId="8730" xr:uid="{E538D362-E196-4EF7-A4E0-40A3E6D8CAF4}"/>
    <cellStyle name="Normal 39" xfId="455" xr:uid="{FE065196-97DE-47F8-9672-A02490CD06B1}"/>
    <cellStyle name="Normal 39 10" xfId="23527" xr:uid="{EC80632B-6909-4D42-947A-D20E7FDC2240}"/>
    <cellStyle name="Normal 39 11" xfId="43895" xr:uid="{50849DFA-526E-42CC-8864-CEA8C528F890}"/>
    <cellStyle name="Normal 39 2" xfId="1618" xr:uid="{8FC85033-F039-46AB-A9DB-A1D3BA9DB7C5}"/>
    <cellStyle name="Normal 39 2 10" xfId="44478" xr:uid="{BC451EE9-4FB2-432A-A575-C90742D03520}"/>
    <cellStyle name="Normal 39 2 2" xfId="4152" xr:uid="{1453DDAD-75C7-4E58-AF92-E45D0EBEDDD8}"/>
    <cellStyle name="Normal 39 2 2 2" xfId="7000" xr:uid="{8CF616CE-FB17-4C65-BEF6-C70A6F7A3751}"/>
    <cellStyle name="Normal 39 2 2 2 2" xfId="15642" xr:uid="{78B0EE9E-0E3C-4AE6-A9B5-94A2165340B8}"/>
    <cellStyle name="Normal 39 2 2 2 2 2" xfId="36010" xr:uid="{4C83B3FB-F165-4D76-8FF8-B0ED29E5306F}"/>
    <cellStyle name="Normal 39 2 2 2 3" xfId="22429" xr:uid="{D7E51CE7-E217-4916-A280-8478CDA02F9F}"/>
    <cellStyle name="Normal 39 2 2 2 3 2" xfId="42797" xr:uid="{0C5B06DF-9A1D-47E4-8945-5229E698D307}"/>
    <cellStyle name="Normal 39 2 2 2 4" xfId="29218" xr:uid="{998B61A9-744E-4910-A89D-0B019A01E017}"/>
    <cellStyle name="Normal 39 2 2 2 5" xfId="49586" xr:uid="{B70B32B4-190E-4BE8-A6BE-57FFCFC2A363}"/>
    <cellStyle name="Normal 39 2 2 3" xfId="12794" xr:uid="{AEB7B102-899C-4438-8584-6C042669FF2A}"/>
    <cellStyle name="Normal 39 2 2 3 2" xfId="33162" xr:uid="{461CD0FA-1B00-426B-8147-3CC99A6D2B5E}"/>
    <cellStyle name="Normal 39 2 2 4" xfId="19581" xr:uid="{D34E8DE7-12F8-4470-84C7-7318C905165A}"/>
    <cellStyle name="Normal 39 2 2 4 2" xfId="39949" xr:uid="{542FBC1A-DB04-4B56-8271-0C6AA896B22E}"/>
    <cellStyle name="Normal 39 2 2 5" xfId="26370" xr:uid="{6479DD93-536C-42A3-977C-13967F0E6097}"/>
    <cellStyle name="Normal 39 2 2 6" xfId="46738" xr:uid="{4888125A-F37F-431B-8BC8-809B2899FE72}"/>
    <cellStyle name="Normal 39 2 2_Exec Drivers" xfId="9267" xr:uid="{692BF263-1767-4056-AEF3-9BC906FABCC8}"/>
    <cellStyle name="Normal 39 2 3" xfId="4864" xr:uid="{86F7DAFC-FF1F-4636-A7E7-77A0DBFAED36}"/>
    <cellStyle name="Normal 39 2 3 2" xfId="7712" xr:uid="{DCCF1568-1E82-4184-9BBD-ACB0B5EF6D2E}"/>
    <cellStyle name="Normal 39 2 3 2 2" xfId="16354" xr:uid="{13C034F6-5894-417B-A8AC-D3D597B1671B}"/>
    <cellStyle name="Normal 39 2 3 2 2 2" xfId="36722" xr:uid="{EF3818E5-CD4C-4ABF-994F-8322A1F0C98A}"/>
    <cellStyle name="Normal 39 2 3 2 3" xfId="23141" xr:uid="{14255D29-61DF-4424-8C6E-9A9BA6DBA020}"/>
    <cellStyle name="Normal 39 2 3 2 3 2" xfId="43509" xr:uid="{EDADE9CC-DE08-4FD4-AA67-52FC9CE20E6A}"/>
    <cellStyle name="Normal 39 2 3 2 4" xfId="29930" xr:uid="{AF140FDE-0523-4E3C-AF0C-41C7175D2F46}"/>
    <cellStyle name="Normal 39 2 3 2 5" xfId="50298" xr:uid="{C4B2F3D5-4DCA-449A-992F-156C5BCA54DE}"/>
    <cellStyle name="Normal 39 2 3 3" xfId="13506" xr:uid="{DB3CB767-F931-412B-974F-AF8A721E7C99}"/>
    <cellStyle name="Normal 39 2 3 3 2" xfId="33874" xr:uid="{6EAF958C-FE76-4331-8354-5A08594837AF}"/>
    <cellStyle name="Normal 39 2 3 4" xfId="20293" xr:uid="{9A763D8F-D8C4-4AD4-8D30-DBD8C482E664}"/>
    <cellStyle name="Normal 39 2 3 4 2" xfId="40661" xr:uid="{2692FEC5-4403-4EDB-86D3-240F59F394EC}"/>
    <cellStyle name="Normal 39 2 3 5" xfId="27082" xr:uid="{28854331-168E-4ECE-BA72-E6424C1C2CFB}"/>
    <cellStyle name="Normal 39 2 3 6" xfId="47450" xr:uid="{F6F9F516-8080-44B1-8096-D7FF6F427514}"/>
    <cellStyle name="Normal 39 2 4" xfId="3404" xr:uid="{650DF1E3-60FA-48AD-B45F-F51F6A70938C}"/>
    <cellStyle name="Normal 39 2 4 2" xfId="6288" xr:uid="{D0EAE7EA-E23F-4E6C-A949-D635B2045852}"/>
    <cellStyle name="Normal 39 2 4 2 2" xfId="14930" xr:uid="{4256FB7F-D856-4975-9C24-12BD12211D22}"/>
    <cellStyle name="Normal 39 2 4 2 2 2" xfId="35298" xr:uid="{1EA833BD-4D7A-4274-A5D2-C930A1A5E41A}"/>
    <cellStyle name="Normal 39 2 4 2 3" xfId="21717" xr:uid="{D26622F6-4091-45A0-B34C-27B3D56446E0}"/>
    <cellStyle name="Normal 39 2 4 2 3 2" xfId="42085" xr:uid="{59E2A3FB-0968-4836-8D92-46C0EAD46443}"/>
    <cellStyle name="Normal 39 2 4 2 4" xfId="28506" xr:uid="{5491EE96-7644-4B2C-8C05-093427D549B0}"/>
    <cellStyle name="Normal 39 2 4 2 5" xfId="48874" xr:uid="{2298E640-856E-40B0-9F4B-45DED1D482BB}"/>
    <cellStyle name="Normal 39 2 4 3" xfId="12082" xr:uid="{78231745-5E9C-41F2-BC7F-D0F81F0D350F}"/>
    <cellStyle name="Normal 39 2 4 3 2" xfId="32450" xr:uid="{A7054903-9471-49B2-AF57-2AFAAD4A9955}"/>
    <cellStyle name="Normal 39 2 4 4" xfId="18869" xr:uid="{93FFED04-C401-4885-BC13-437DAA7DB65B}"/>
    <cellStyle name="Normal 39 2 4 4 2" xfId="39237" xr:uid="{E008EC7D-7371-45E5-9886-20B254F33EEF}"/>
    <cellStyle name="Normal 39 2 4 5" xfId="25658" xr:uid="{03A888CD-1CF5-4087-AF69-110D5DCEE4B8}"/>
    <cellStyle name="Normal 39 2 4 6" xfId="46026" xr:uid="{870C749D-18D8-46C5-894B-0475BBC35088}"/>
    <cellStyle name="Normal 39 2 5" xfId="5576" xr:uid="{D6BA3400-25EA-417F-BF59-E81E19CA93BE}"/>
    <cellStyle name="Normal 39 2 5 2" xfId="14218" xr:uid="{93836F83-9105-4F07-A8EA-D6C543A2966D}"/>
    <cellStyle name="Normal 39 2 5 2 2" xfId="34586" xr:uid="{ABFC334A-EFD0-45AC-9C02-68417F03A1B4}"/>
    <cellStyle name="Normal 39 2 5 3" xfId="21005" xr:uid="{D7376A2F-9459-42DB-9A20-73960464B6ED}"/>
    <cellStyle name="Normal 39 2 5 3 2" xfId="41373" xr:uid="{6002A4EA-31D7-49F4-BF5E-091A2D68713C}"/>
    <cellStyle name="Normal 39 2 5 4" xfId="27794" xr:uid="{B6CFBFEC-5887-4138-8B10-14D4BF62143C}"/>
    <cellStyle name="Normal 39 2 5 5" xfId="48162" xr:uid="{91A30FC6-5897-4070-9503-5E4EDFFEFBF3}"/>
    <cellStyle name="Normal 39 2 6" xfId="2655" xr:uid="{2EF679B3-241A-42BF-84EE-D59A209A71E2}"/>
    <cellStyle name="Normal 39 2 6 2" xfId="11370" xr:uid="{FFA41500-6355-4F5F-A4A4-8CEB1D2005DF}"/>
    <cellStyle name="Normal 39 2 6 2 2" xfId="31738" xr:uid="{DF973AB7-AAE2-4E4D-9D16-FF69FEA00AA2}"/>
    <cellStyle name="Normal 39 2 6 3" xfId="18157" xr:uid="{4553411A-4117-44B9-9E0E-841AC9A34C3C}"/>
    <cellStyle name="Normal 39 2 6 3 2" xfId="38525" xr:uid="{B16E9CC6-1D43-4C1F-A3A1-1643A2ED5241}"/>
    <cellStyle name="Normal 39 2 6 4" xfId="24946" xr:uid="{46DAEECD-E388-4BB7-A982-A64BD419F1EF}"/>
    <cellStyle name="Normal 39 2 6 5" xfId="45314" xr:uid="{D09FF9DD-F1EB-4F0F-A43E-834F865FA8E3}"/>
    <cellStyle name="Normal 39 2 7" xfId="10534" xr:uid="{7DDB5DEF-D6D6-4E10-8FCC-1762BAA035E3}"/>
    <cellStyle name="Normal 39 2 7 2" xfId="30902" xr:uid="{71AA6EC8-B466-4E05-9162-D3B1C43BCF83}"/>
    <cellStyle name="Normal 39 2 8" xfId="17321" xr:uid="{935CB13C-2839-430E-B2E4-61E5BD035A9A}"/>
    <cellStyle name="Normal 39 2 8 2" xfId="37689" xr:uid="{D1B53DB4-D6C9-4D42-AF8C-7E430B0775B2}"/>
    <cellStyle name="Normal 39 2 9" xfId="24110" xr:uid="{453EC257-F8CD-480E-81EA-3CF74A9FC072}"/>
    <cellStyle name="Normal 39 2_Exec Drivers" xfId="2174" xr:uid="{54767FBB-6E25-4DF7-94B6-B31B05924143}"/>
    <cellStyle name="Normal 39 3" xfId="3842" xr:uid="{7E79E22A-7B27-4F7E-99CF-0A8EEF92E0B3}"/>
    <cellStyle name="Normal 39 3 2" xfId="6726" xr:uid="{3F954FBD-FC02-4BD5-9551-10B3881785EF}"/>
    <cellStyle name="Normal 39 3 2 2" xfId="15368" xr:uid="{5E9AB398-F90A-44CB-9BDA-8655A83E8ADF}"/>
    <cellStyle name="Normal 39 3 2 2 2" xfId="35736" xr:uid="{19F6F601-ADF0-4E38-AA42-8B7E4647083E}"/>
    <cellStyle name="Normal 39 3 2 3" xfId="22155" xr:uid="{F6CD10A6-F050-4FE1-847E-4FF10C8CFC80}"/>
    <cellStyle name="Normal 39 3 2 3 2" xfId="42523" xr:uid="{11BE5930-9B66-4366-8987-7043065CD99D}"/>
    <cellStyle name="Normal 39 3 2 4" xfId="28944" xr:uid="{12C809BF-A3A8-47A5-B6EE-E97F6F0B5A4C}"/>
    <cellStyle name="Normal 39 3 2 5" xfId="49312" xr:uid="{695FC747-DA56-4C2F-A6A2-942753887FA9}"/>
    <cellStyle name="Normal 39 3 3" xfId="12520" xr:uid="{AE0BD523-892B-4C95-93BF-B0950A9A9440}"/>
    <cellStyle name="Normal 39 3 3 2" xfId="32888" xr:uid="{803F8A1F-0763-4675-95B8-6166D75155D0}"/>
    <cellStyle name="Normal 39 3 4" xfId="19307" xr:uid="{0128EE4B-F8C2-498D-91FA-9EF7C36DEED5}"/>
    <cellStyle name="Normal 39 3 4 2" xfId="39675" xr:uid="{D16C5687-A383-442C-90EA-C85279E01B2E}"/>
    <cellStyle name="Normal 39 3 5" xfId="26096" xr:uid="{DA52166C-B694-4ADA-8F21-94D839833282}"/>
    <cellStyle name="Normal 39 3 6" xfId="46464" xr:uid="{823E58A2-6E13-4768-9199-2E7DEC19455C}"/>
    <cellStyle name="Normal 39 3_Exec Drivers" xfId="8986" xr:uid="{40C646E1-C6A0-44EE-B7B7-7643F5EEDA3A}"/>
    <cellStyle name="Normal 39 4" xfId="4590" xr:uid="{E048ABC2-E6A0-4CFA-BBB1-998AC9846703}"/>
    <cellStyle name="Normal 39 4 2" xfId="7438" xr:uid="{5D4BAE65-5F06-47F3-840D-3C00941DFE0E}"/>
    <cellStyle name="Normal 39 4 2 2" xfId="16080" xr:uid="{E114AF49-8FA5-4C18-A648-C63D64F8A4FA}"/>
    <cellStyle name="Normal 39 4 2 2 2" xfId="36448" xr:uid="{41FD062F-20EB-457E-94B5-FA3517E3323B}"/>
    <cellStyle name="Normal 39 4 2 3" xfId="22867" xr:uid="{432602E9-0386-4362-A933-8265284FEDB9}"/>
    <cellStyle name="Normal 39 4 2 3 2" xfId="43235" xr:uid="{324500A7-DAF1-488A-8B8E-3367FAB67A7B}"/>
    <cellStyle name="Normal 39 4 2 4" xfId="29656" xr:uid="{E8A91B15-7341-4225-BE58-17B41EBBE2EC}"/>
    <cellStyle name="Normal 39 4 2 5" xfId="50024" xr:uid="{9CF25178-4D68-4804-A3D7-9BE5548F4EDF}"/>
    <cellStyle name="Normal 39 4 3" xfId="13232" xr:uid="{C1FA7E4D-2CC0-4E58-A468-94006DF8B7E6}"/>
    <cellStyle name="Normal 39 4 3 2" xfId="33600" xr:uid="{1C3B80A3-0879-49BB-9EC5-43E1D4517BBC}"/>
    <cellStyle name="Normal 39 4 4" xfId="20019" xr:uid="{5E503BE2-B880-49BE-B2BF-E66A16863635}"/>
    <cellStyle name="Normal 39 4 4 2" xfId="40387" xr:uid="{90B611DB-5694-40D4-B7F0-EBEB4D3780F8}"/>
    <cellStyle name="Normal 39 4 5" xfId="26808" xr:uid="{19D72CFF-0057-443A-83FF-19DAE4D1A07C}"/>
    <cellStyle name="Normal 39 4 6" xfId="47176" xr:uid="{33AFD405-7265-4443-93DA-6B47EE21E8E6}"/>
    <cellStyle name="Normal 39 5" xfId="3094" xr:uid="{DF40DDBD-732D-49E3-9B0C-2560DA86AA49}"/>
    <cellStyle name="Normal 39 5 2" xfId="6014" xr:uid="{B54B61DB-0C97-4AD0-BAE6-A449C250E46E}"/>
    <cellStyle name="Normal 39 5 2 2" xfId="14656" xr:uid="{F8EAD340-3E9C-49D7-B978-DD8983709B05}"/>
    <cellStyle name="Normal 39 5 2 2 2" xfId="35024" xr:uid="{3D8D16D7-B03F-4F11-9180-DBE8634708F7}"/>
    <cellStyle name="Normal 39 5 2 3" xfId="21443" xr:uid="{C1BAB994-602F-4A94-B069-A36B3EBB6A83}"/>
    <cellStyle name="Normal 39 5 2 3 2" xfId="41811" xr:uid="{504278AC-9624-4531-895E-287F3FE3A991}"/>
    <cellStyle name="Normal 39 5 2 4" xfId="28232" xr:uid="{5EA37859-EF82-4FFC-B3F4-4C8DD991BBE0}"/>
    <cellStyle name="Normal 39 5 2 5" xfId="48600" xr:uid="{57F67CD1-76EF-4640-BD65-64C9A38B6A51}"/>
    <cellStyle name="Normal 39 5 3" xfId="11808" xr:uid="{1EC4B935-2827-49BF-A03F-D7A086788810}"/>
    <cellStyle name="Normal 39 5 3 2" xfId="32176" xr:uid="{A482D8B5-2A63-4C37-9966-CA430F0211F4}"/>
    <cellStyle name="Normal 39 5 4" xfId="18595" xr:uid="{5F0373B5-A95E-43FD-8C7C-2E15CEC7B9DD}"/>
    <cellStyle name="Normal 39 5 4 2" xfId="38963" xr:uid="{E0565B57-D2E1-4AEC-B134-23E16B0289B6}"/>
    <cellStyle name="Normal 39 5 5" xfId="25384" xr:uid="{24F7A915-D6ED-4D81-B297-F5978C13BF78}"/>
    <cellStyle name="Normal 39 5 6" xfId="45752" xr:uid="{4918651A-4F64-433F-882C-9089DAB278CF}"/>
    <cellStyle name="Normal 39 6" xfId="5302" xr:uid="{2ED99171-971E-4BAA-AE4A-31BC2C97FC20}"/>
    <cellStyle name="Normal 39 6 2" xfId="13944" xr:uid="{041630E0-9B23-41D1-B38C-92CBC3003775}"/>
    <cellStyle name="Normal 39 6 2 2" xfId="34312" xr:uid="{4EE5E313-B869-4249-998C-B6E60099B2B4}"/>
    <cellStyle name="Normal 39 6 3" xfId="20731" xr:uid="{6436C237-AED7-4A3C-B8F2-4DEEE531FE93}"/>
    <cellStyle name="Normal 39 6 3 2" xfId="41099" xr:uid="{82F45A64-57B4-4C3F-970F-D31B96B08FFF}"/>
    <cellStyle name="Normal 39 6 4" xfId="27520" xr:uid="{04ABA2E9-A5D6-450D-A79A-07CFDF3A9C7A}"/>
    <cellStyle name="Normal 39 6 5" xfId="47888" xr:uid="{885637BC-ED6B-45EB-A2C8-D17E718F0442}"/>
    <cellStyle name="Normal 39 7" xfId="2246" xr:uid="{5FD37594-76A5-49AF-BDEB-EFEC1A781226}"/>
    <cellStyle name="Normal 39 7 2" xfId="11096" xr:uid="{D46BD97C-3DCA-47B0-9D68-38038D1DCC77}"/>
    <cellStyle name="Normal 39 7 2 2" xfId="31464" xr:uid="{2B7E87CD-45E3-447A-A916-7B0033523C71}"/>
    <cellStyle name="Normal 39 7 3" xfId="17883" xr:uid="{5051F6CC-8DDB-4C8F-B262-604B4F145B6B}"/>
    <cellStyle name="Normal 39 7 3 2" xfId="38251" xr:uid="{E3A457A6-025D-4116-900C-C977BB95402A}"/>
    <cellStyle name="Normal 39 7 4" xfId="24672" xr:uid="{B303A0C5-EE68-41F3-A46F-2B16C8C9BE42}"/>
    <cellStyle name="Normal 39 7 5" xfId="45040" xr:uid="{6E0E3A1D-090D-4328-9DA4-E35D074E4CDF}"/>
    <cellStyle name="Normal 39 8" xfId="9950" xr:uid="{20776AA2-A9C3-476A-B371-2AA20D65A769}"/>
    <cellStyle name="Normal 39 8 2" xfId="30318" xr:uid="{3A56B09D-6099-44C8-8073-65358D8631AB}"/>
    <cellStyle name="Normal 39 9" xfId="16738" xr:uid="{B1F66821-D8EA-46B8-AE6D-D22B373E3F12}"/>
    <cellStyle name="Normal 39 9 2" xfId="37106" xr:uid="{C3B31615-8C6A-448D-A03B-546769CAC727}"/>
    <cellStyle name="Normal 39_Exec Drivers" xfId="9497" xr:uid="{80182861-3820-45B1-B6CD-C7F8B0688842}"/>
    <cellStyle name="Normal 4" xfId="6" xr:uid="{47E1FAC4-A4CC-4158-A1D9-5A4B231824C8}"/>
    <cellStyle name="Normal 4 10" xfId="607" xr:uid="{E7E51D91-EFD8-4A91-BAE5-E142B32C8DFC}"/>
    <cellStyle name="Normal 4 10 10" xfId="23620" xr:uid="{C07A9C74-E770-4CDC-A263-7ED6DF59139A}"/>
    <cellStyle name="Normal 4 10 11" xfId="43988" xr:uid="{9D7ACE7D-ED6C-438A-A70D-4E9E1D37594A}"/>
    <cellStyle name="Normal 4 10 2" xfId="704" xr:uid="{15C2F18C-638C-4CCE-B7E4-7551605A1605}"/>
    <cellStyle name="Normal 4 10 2 10" xfId="44038" xr:uid="{C99F8D40-8A08-4DE1-814A-CF0577F2A9E0}"/>
    <cellStyle name="Normal 4 10 2 2" xfId="1725" xr:uid="{4B159C52-7AB7-4AD8-8523-BB35FAACE849}"/>
    <cellStyle name="Normal 4 10 2 2 2" xfId="7092" xr:uid="{55A2C9B3-5205-4E21-B916-47D4C7C2174B}"/>
    <cellStyle name="Normal 4 10 2 2 2 2" xfId="15734" xr:uid="{EAA0702A-9139-42BD-B8F1-AD009107CBD8}"/>
    <cellStyle name="Normal 4 10 2 2 2 2 2" xfId="36102" xr:uid="{79145576-D50A-4FFA-862C-216BE21A5B6E}"/>
    <cellStyle name="Normal 4 10 2 2 2 3" xfId="22521" xr:uid="{A26CCC94-FD66-49D6-8CC5-E66827BA499F}"/>
    <cellStyle name="Normal 4 10 2 2 2 3 2" xfId="42889" xr:uid="{5669A458-2847-4C50-B897-6C3D93558D6A}"/>
    <cellStyle name="Normal 4 10 2 2 2 4" xfId="29310" xr:uid="{0FE39B1C-9B19-4D24-9A42-504DF54C6789}"/>
    <cellStyle name="Normal 4 10 2 2 2 5" xfId="49678" xr:uid="{FE71759B-BB02-4D0B-BE79-2887232F29B2}"/>
    <cellStyle name="Normal 4 10 2 2 3" xfId="4244" xr:uid="{D72B365D-B934-4F20-BB36-6181DA71C9FC}"/>
    <cellStyle name="Normal 4 10 2 2 3 2" xfId="12886" xr:uid="{5F599097-1D16-4984-958D-945D1FBAFD5F}"/>
    <cellStyle name="Normal 4 10 2 2 3 2 2" xfId="33254" xr:uid="{090FB034-1403-4E8D-8165-1DB94AA0DABD}"/>
    <cellStyle name="Normal 4 10 2 2 3 3" xfId="19673" xr:uid="{719B9D05-8FE4-4FDD-BE56-56575C57264E}"/>
    <cellStyle name="Normal 4 10 2 2 3 3 2" xfId="40041" xr:uid="{7D38FD82-D3D1-4555-8022-0683134C5020}"/>
    <cellStyle name="Normal 4 10 2 2 3 4" xfId="26462" xr:uid="{76CF146A-5DF9-4D96-A455-3C06BCDD12DC}"/>
    <cellStyle name="Normal 4 10 2 2 3 5" xfId="46830" xr:uid="{BC55B6BC-4022-4D63-AB3D-FB3B8469C503}"/>
    <cellStyle name="Normal 4 10 2 2 4" xfId="10635" xr:uid="{BB020A4C-1A8D-46C2-BB3D-5E59EE966633}"/>
    <cellStyle name="Normal 4 10 2 2 4 2" xfId="31003" xr:uid="{554928E0-CAA7-4302-BFB7-DCBF3D4C0854}"/>
    <cellStyle name="Normal 4 10 2 2 5" xfId="17422" xr:uid="{C691F5CE-A735-4B55-B840-0515183158F7}"/>
    <cellStyle name="Normal 4 10 2 2 5 2" xfId="37790" xr:uid="{D96AD7CE-39D5-41D6-B01B-58816C50663B}"/>
    <cellStyle name="Normal 4 10 2 2 6" xfId="24211" xr:uid="{D230BE50-BC88-418B-BC5C-91E47281098C}"/>
    <cellStyle name="Normal 4 10 2 2 7" xfId="44579" xr:uid="{DBC1E7BE-EAEB-4273-91E1-AAFEE02252AD}"/>
    <cellStyle name="Normal 4 10 2 2_Exec Drivers" xfId="8563" xr:uid="{16BA021E-8AD4-4B2E-830F-82493811D79B}"/>
    <cellStyle name="Normal 4 10 2 3" xfId="4956" xr:uid="{DDC9BBED-BD97-4BD4-9E72-A6E208503583}"/>
    <cellStyle name="Normal 4 10 2 3 2" xfId="7804" xr:uid="{123B5752-FA65-4215-AE99-EC0B41A09FC5}"/>
    <cellStyle name="Normal 4 10 2 3 2 2" xfId="16446" xr:uid="{13BD6306-D8F8-4E79-BB06-DFCED324785D}"/>
    <cellStyle name="Normal 4 10 2 3 2 2 2" xfId="36814" xr:uid="{86BEA06D-D2D9-47D3-8F46-0C0F18DA8C6F}"/>
    <cellStyle name="Normal 4 10 2 3 2 3" xfId="23233" xr:uid="{824067E9-0CEE-4ADE-B1CC-3FBC8BB63120}"/>
    <cellStyle name="Normal 4 10 2 3 2 3 2" xfId="43601" xr:uid="{6568B566-9821-4AD6-828D-F77FE67AE382}"/>
    <cellStyle name="Normal 4 10 2 3 2 4" xfId="30022" xr:uid="{185E7DE1-DA1D-4614-BA1F-EDE4C5BE855D}"/>
    <cellStyle name="Normal 4 10 2 3 2 5" xfId="50390" xr:uid="{152ADEC0-0AB1-4D23-BD82-DE4DBB3A0351}"/>
    <cellStyle name="Normal 4 10 2 3 3" xfId="13598" xr:uid="{B4FD5BEA-E64E-4950-AC84-3E5A6BCDCCFD}"/>
    <cellStyle name="Normal 4 10 2 3 3 2" xfId="33966" xr:uid="{E8D33D7D-1598-4FFC-BD1E-FBAD9BAE9940}"/>
    <cellStyle name="Normal 4 10 2 3 4" xfId="20385" xr:uid="{37F86C9B-B571-4119-AA99-161AB3C06E7F}"/>
    <cellStyle name="Normal 4 10 2 3 4 2" xfId="40753" xr:uid="{47B4B794-82F3-43BE-80B0-815CA97E4359}"/>
    <cellStyle name="Normal 4 10 2 3 5" xfId="27174" xr:uid="{4ADE047D-274E-4704-9327-2D393040AD61}"/>
    <cellStyle name="Normal 4 10 2 3 6" xfId="47542" xr:uid="{098E5213-1962-4308-A98A-C2A186785834}"/>
    <cellStyle name="Normal 4 10 2 3_Exec Drivers" xfId="9411" xr:uid="{BBD11047-DC4C-4D5E-A389-78BDF6ED983B}"/>
    <cellStyle name="Normal 4 10 2 4" xfId="3496" xr:uid="{F5297FEA-4716-4987-B5E7-BE424C129DAF}"/>
    <cellStyle name="Normal 4 10 2 4 2" xfId="6380" xr:uid="{6FC0CE70-285C-4A2F-9F2B-8C37B203EAB1}"/>
    <cellStyle name="Normal 4 10 2 4 2 2" xfId="15022" xr:uid="{061D478C-7695-4BF6-8043-4411D3D03CB3}"/>
    <cellStyle name="Normal 4 10 2 4 2 2 2" xfId="35390" xr:uid="{B64156A9-F87D-41E5-BC23-C31E8263814C}"/>
    <cellStyle name="Normal 4 10 2 4 2 3" xfId="21809" xr:uid="{21994EE3-23C4-4C3E-9129-5B56AF89B0D2}"/>
    <cellStyle name="Normal 4 10 2 4 2 3 2" xfId="42177" xr:uid="{CB453948-F851-4971-843B-91E7815B0AC6}"/>
    <cellStyle name="Normal 4 10 2 4 2 4" xfId="28598" xr:uid="{8D426C61-B030-42ED-BFD4-462FA32721AC}"/>
    <cellStyle name="Normal 4 10 2 4 2 5" xfId="48966" xr:uid="{0AF3D0DA-2A33-4DB4-8055-6914A7682F24}"/>
    <cellStyle name="Normal 4 10 2 4 3" xfId="12174" xr:uid="{8EC21629-FC2E-410B-BBB4-7EDC3644BC62}"/>
    <cellStyle name="Normal 4 10 2 4 3 2" xfId="32542" xr:uid="{30C5CC9B-2E8E-4A2E-9F54-1422A55F8D74}"/>
    <cellStyle name="Normal 4 10 2 4 4" xfId="18961" xr:uid="{380ECDC6-A6C6-47FC-9ED4-6D35457144CB}"/>
    <cellStyle name="Normal 4 10 2 4 4 2" xfId="39329" xr:uid="{4E026D38-34CE-49A6-86E2-8FA573899E86}"/>
    <cellStyle name="Normal 4 10 2 4 5" xfId="25750" xr:uid="{3082DC23-BCCB-4FC6-B6F2-01DF4271A37C}"/>
    <cellStyle name="Normal 4 10 2 4 6" xfId="46118" xr:uid="{46B9A80D-F4AE-432E-8FD2-420ABD038D10}"/>
    <cellStyle name="Normal 4 10 2 5" xfId="5668" xr:uid="{BAA19E9A-D978-4043-968D-49A0351BADC6}"/>
    <cellStyle name="Normal 4 10 2 5 2" xfId="14310" xr:uid="{96FD5F33-729E-49AB-A4CC-418B49450788}"/>
    <cellStyle name="Normal 4 10 2 5 2 2" xfId="34678" xr:uid="{CF67EFC1-4B32-491E-B2FE-A13759A4EEDC}"/>
    <cellStyle name="Normal 4 10 2 5 3" xfId="21097" xr:uid="{905957B1-1D05-4D33-B117-0183463E2EBE}"/>
    <cellStyle name="Normal 4 10 2 5 3 2" xfId="41465" xr:uid="{8E99313B-A30B-44B2-9D9D-F053244CDE97}"/>
    <cellStyle name="Normal 4 10 2 5 4" xfId="27886" xr:uid="{28218F29-B043-4A2F-9FCD-A5BB0E23F97C}"/>
    <cellStyle name="Normal 4 10 2 5 5" xfId="48254" xr:uid="{6AC65288-AB56-4C5D-8DF0-2E77E03D7A94}"/>
    <cellStyle name="Normal 4 10 2 6" xfId="2747" xr:uid="{C56174DB-0562-4E90-B8C9-B3692D28BB78}"/>
    <cellStyle name="Normal 4 10 2 6 2" xfId="11462" xr:uid="{235E2FA4-06A7-4265-A51B-A67B2B864A3F}"/>
    <cellStyle name="Normal 4 10 2 6 2 2" xfId="31830" xr:uid="{A46CD328-E30F-4774-AF5D-CDB9DE3039C8}"/>
    <cellStyle name="Normal 4 10 2 6 3" xfId="18249" xr:uid="{18D52D21-B9EF-418B-A78E-9CD3A5C0D084}"/>
    <cellStyle name="Normal 4 10 2 6 3 2" xfId="38617" xr:uid="{E56230DE-51E7-4E07-AC1A-2575CBDBF4C5}"/>
    <cellStyle name="Normal 4 10 2 6 4" xfId="25038" xr:uid="{EC330785-D423-4AE6-954A-D9741BD6C17B}"/>
    <cellStyle name="Normal 4 10 2 6 5" xfId="45406" xr:uid="{02BFA1BC-3375-43C3-B7EA-50623CB09B32}"/>
    <cellStyle name="Normal 4 10 2 7" xfId="10093" xr:uid="{19B4F057-0681-4161-9832-DD6B307A6D5C}"/>
    <cellStyle name="Normal 4 10 2 7 2" xfId="30461" xr:uid="{45B94566-0C0D-457F-B498-418A6759868A}"/>
    <cellStyle name="Normal 4 10 2 8" xfId="16881" xr:uid="{E4619EA3-E12F-4B35-A6DA-037AC2BEC633}"/>
    <cellStyle name="Normal 4 10 2 8 2" xfId="37249" xr:uid="{9025C657-B423-4B1B-B102-94AC853EF2C7}"/>
    <cellStyle name="Normal 4 10 2 9" xfId="23670" xr:uid="{5D3E4F37-CF81-4B00-B251-228A7469CA79}"/>
    <cellStyle name="Normal 4 10 2_Exec Drivers" xfId="8146" xr:uid="{9EC21412-189B-4F99-839C-3A43AFEB7D09}"/>
    <cellStyle name="Normal 4 10 3" xfId="1239" xr:uid="{B0051D86-7A02-4DE0-8432-3D1A34415161}"/>
    <cellStyle name="Normal 4 10 3 2" xfId="1778" xr:uid="{75736373-AF8F-4CFA-B2A7-0A3BEE7EF544}"/>
    <cellStyle name="Normal 4 10 3 2 2" xfId="6728" xr:uid="{3137BE4F-F03C-4446-BD64-A138A35F74E8}"/>
    <cellStyle name="Normal 4 10 3 2 2 2" xfId="15370" xr:uid="{CE193671-55E7-4B58-9FCD-9E59FE11C67D}"/>
    <cellStyle name="Normal 4 10 3 2 2 2 2" xfId="35738" xr:uid="{967AFB2C-2A3D-458E-8149-9BAB84FDEE67}"/>
    <cellStyle name="Normal 4 10 3 2 2 3" xfId="22157" xr:uid="{487AA9B8-660A-4737-A842-E0540F04165C}"/>
    <cellStyle name="Normal 4 10 3 2 2 3 2" xfId="42525" xr:uid="{F8A095BE-AC9A-4B0C-B576-E0FFDE114157}"/>
    <cellStyle name="Normal 4 10 3 2 2 4" xfId="28946" xr:uid="{19D509B4-B24D-4561-BFA3-FCB4C191762D}"/>
    <cellStyle name="Normal 4 10 3 2 2 5" xfId="49314" xr:uid="{F828D806-286C-4D16-97B1-C83D91A6B407}"/>
    <cellStyle name="Normal 4 10 3 2 3" xfId="10686" xr:uid="{AC001C9A-3B21-43D6-9AD5-F1E424E52F72}"/>
    <cellStyle name="Normal 4 10 3 2 3 2" xfId="31054" xr:uid="{E99D9842-66A5-4B46-A13F-014F86DE98D3}"/>
    <cellStyle name="Normal 4 10 3 2 4" xfId="17473" xr:uid="{DB8D7CA7-EFEE-4E4E-88DE-8F393ECA5D12}"/>
    <cellStyle name="Normal 4 10 3 2 4 2" xfId="37841" xr:uid="{15894C93-9359-4FD6-BB90-80CCA35BD8D1}"/>
    <cellStyle name="Normal 4 10 3 2 5" xfId="24262" xr:uid="{BE0571D6-87EF-4E8A-8B78-02E6808B0D5B}"/>
    <cellStyle name="Normal 4 10 3 2 6" xfId="44630" xr:uid="{CE1DB0ED-AD02-4C67-A6CE-6BC176EB8A39}"/>
    <cellStyle name="Normal 4 10 3 2_Exec Drivers" xfId="8465" xr:uid="{5CBA01D5-5414-47B2-8351-94982236DFCC}"/>
    <cellStyle name="Normal 4 10 3 3" xfId="3844" xr:uid="{D043BFD5-8DDB-4256-81E4-B2649D7BA2FA}"/>
    <cellStyle name="Normal 4 10 3 3 2" xfId="12522" xr:uid="{685BDAA5-1BFE-49B5-A2AB-62193ACD3336}"/>
    <cellStyle name="Normal 4 10 3 3 2 2" xfId="32890" xr:uid="{3F27F80D-C548-4FFD-BFDA-744BAFDE187B}"/>
    <cellStyle name="Normal 4 10 3 3 3" xfId="19309" xr:uid="{FF9951BB-5A1A-448D-A063-9557625878C0}"/>
    <cellStyle name="Normal 4 10 3 3 3 2" xfId="39677" xr:uid="{82827EDB-0158-4F66-99A5-0E69F0D2504C}"/>
    <cellStyle name="Normal 4 10 3 3 4" xfId="26098" xr:uid="{226F203A-F62C-429A-9519-3C21505A31AB}"/>
    <cellStyle name="Normal 4 10 3 3 5" xfId="46466" xr:uid="{A8CB3716-9D79-4B34-97E9-C26F8527CFA8}"/>
    <cellStyle name="Normal 4 10 3 4" xfId="10160" xr:uid="{0939A8E9-DF8F-4F86-9946-818226F8466D}"/>
    <cellStyle name="Normal 4 10 3 4 2" xfId="30528" xr:uid="{080359BF-61C4-4AE3-8977-05F3EFEBE3E0}"/>
    <cellStyle name="Normal 4 10 3 5" xfId="16947" xr:uid="{66B97050-EED5-4475-BFAA-76ED9B16C262}"/>
    <cellStyle name="Normal 4 10 3 5 2" xfId="37315" xr:uid="{F4F44180-AF44-439B-8697-69CE6A0AF501}"/>
    <cellStyle name="Normal 4 10 3 6" xfId="23736" xr:uid="{19DAE419-40F9-42EF-AEFA-95550249F081}"/>
    <cellStyle name="Normal 4 10 3 7" xfId="44104" xr:uid="{443F7AED-1318-4FC8-9647-8A30141B4F8F}"/>
    <cellStyle name="Normal 4 10 3_Exec Drivers" xfId="9090" xr:uid="{2D9A6EA1-AB06-483F-8A9C-5E1D18E5A94D}"/>
    <cellStyle name="Normal 4 10 4" xfId="1297" xr:uid="{D4467C50-94C0-43BA-BD05-EF649695A1AE}"/>
    <cellStyle name="Normal 4 10 4 2" xfId="1834" xr:uid="{017FF294-A9E5-4B38-8F4B-4AFEF4EFA95A}"/>
    <cellStyle name="Normal 4 10 4 2 2" xfId="7440" xr:uid="{506D5E58-6522-4AE0-8794-EE8E80BA673E}"/>
    <cellStyle name="Normal 4 10 4 2 2 2" xfId="16082" xr:uid="{C7BC3D9D-7DAD-4692-A9CF-1C73891FA4B5}"/>
    <cellStyle name="Normal 4 10 4 2 2 2 2" xfId="36450" xr:uid="{A2800AC2-40D0-4008-A38B-E8ADB506EEE2}"/>
    <cellStyle name="Normal 4 10 4 2 2 3" xfId="22869" xr:uid="{55314FEB-286C-4A4E-9E12-85B589BC93CF}"/>
    <cellStyle name="Normal 4 10 4 2 2 3 2" xfId="43237" xr:uid="{CA7A32E1-350A-4DCC-85E0-B1EC0C211B47}"/>
    <cellStyle name="Normal 4 10 4 2 2 4" xfId="29658" xr:uid="{8B3ECC1F-2753-4AF9-91A1-F8B4CD86776F}"/>
    <cellStyle name="Normal 4 10 4 2 2 5" xfId="50026" xr:uid="{3924C7C3-8E53-4D01-9402-DAF8E25A0E1C}"/>
    <cellStyle name="Normal 4 10 4 2 3" xfId="10742" xr:uid="{322CEBB2-0A62-40BD-B002-8A8E13282DDB}"/>
    <cellStyle name="Normal 4 10 4 2 3 2" xfId="31110" xr:uid="{98D8EECD-B075-4BEE-B423-982C2B7AC7C9}"/>
    <cellStyle name="Normal 4 10 4 2 4" xfId="17529" xr:uid="{915E9E6C-C9C0-4CFD-9718-882062B3CC10}"/>
    <cellStyle name="Normal 4 10 4 2 4 2" xfId="37897" xr:uid="{6844EA33-D3E0-4058-B4CA-1EB5785DB286}"/>
    <cellStyle name="Normal 4 10 4 2 5" xfId="24318" xr:uid="{0350F8BF-7BE1-4789-8605-D827DB0B0933}"/>
    <cellStyle name="Normal 4 10 4 2 6" xfId="44686" xr:uid="{90DF8040-EC1D-495C-8A9D-04096BCB0F8C}"/>
    <cellStyle name="Normal 4 10 4 2_Exec Drivers" xfId="8573" xr:uid="{8AA4D92E-AAC3-4C87-BE72-A01801FC5B1F}"/>
    <cellStyle name="Normal 4 10 4 3" xfId="4592" xr:uid="{357B56E8-D870-4758-9475-8EF85CFAF7D2}"/>
    <cellStyle name="Normal 4 10 4 3 2" xfId="13234" xr:uid="{88D47C6D-D18D-4061-AF86-CE2AB7B431CA}"/>
    <cellStyle name="Normal 4 10 4 3 2 2" xfId="33602" xr:uid="{07787013-B1F0-4DF5-8BC8-0431686F3D40}"/>
    <cellStyle name="Normal 4 10 4 3 3" xfId="20021" xr:uid="{DF4BECF9-F278-4565-94FB-7EB8315D2985}"/>
    <cellStyle name="Normal 4 10 4 3 3 2" xfId="40389" xr:uid="{55BB321E-020A-496C-94C8-04DC42CAFE5F}"/>
    <cellStyle name="Normal 4 10 4 3 4" xfId="26810" xr:uid="{593AB13E-4591-442D-99CD-EC94EB840DF2}"/>
    <cellStyle name="Normal 4 10 4 3 5" xfId="47178" xr:uid="{E9F73D96-3123-4F0B-9747-E0A755154EEF}"/>
    <cellStyle name="Normal 4 10 4 4" xfId="10216" xr:uid="{DC3C0512-FFF1-4D6A-8CBD-CF0F1EE4CD50}"/>
    <cellStyle name="Normal 4 10 4 4 2" xfId="30584" xr:uid="{383ED705-FAD6-45E7-9035-7F97AF381439}"/>
    <cellStyle name="Normal 4 10 4 5" xfId="17003" xr:uid="{660D1F8F-6551-4F15-9F12-012F5364C92A}"/>
    <cellStyle name="Normal 4 10 4 5 2" xfId="37371" xr:uid="{468FDFC1-8929-42C4-B9AE-6FB4E30BB4C7}"/>
    <cellStyle name="Normal 4 10 4 6" xfId="23792" xr:uid="{5C2AC6C1-8DB4-4046-A1CF-691658F8486A}"/>
    <cellStyle name="Normal 4 10 4 7" xfId="44160" xr:uid="{EF360382-CA5D-46C6-82CF-93379584D94E}"/>
    <cellStyle name="Normal 4 10 4_Exec Drivers" xfId="2348" xr:uid="{E845A8ED-2297-498B-B3F0-09DAE5B23525}"/>
    <cellStyle name="Normal 4 10 5" xfId="1362" xr:uid="{179252E9-2760-4B3D-A842-79F833B0E7DA}"/>
    <cellStyle name="Normal 4 10 5 2" xfId="6016" xr:uid="{06E079AB-BACD-42D5-A993-495228D479E0}"/>
    <cellStyle name="Normal 4 10 5 2 2" xfId="14658" xr:uid="{FA5C6A44-9625-4CC8-B961-57EFBA5B73CF}"/>
    <cellStyle name="Normal 4 10 5 2 2 2" xfId="35026" xr:uid="{676BC058-2A81-497D-80DC-290BC8A005EF}"/>
    <cellStyle name="Normal 4 10 5 2 3" xfId="21445" xr:uid="{27294933-0163-4A58-97BB-E3917BDAF024}"/>
    <cellStyle name="Normal 4 10 5 2 3 2" xfId="41813" xr:uid="{DB1C93FF-271D-4BC5-9077-EE20C7E4807E}"/>
    <cellStyle name="Normal 4 10 5 2 4" xfId="28234" xr:uid="{51463351-74AE-4B6D-A40B-7CCB3CE88D9F}"/>
    <cellStyle name="Normal 4 10 5 2 5" xfId="48602" xr:uid="{4F177755-04D2-49C2-B802-179C4998B880}"/>
    <cellStyle name="Normal 4 10 5 3" xfId="3096" xr:uid="{DADD24D7-4ECE-41DE-8A49-54CD9B6A81A9}"/>
    <cellStyle name="Normal 4 10 5 3 2" xfId="11810" xr:uid="{0CD42250-417B-49F2-9390-2F219C11CC9E}"/>
    <cellStyle name="Normal 4 10 5 3 2 2" xfId="32178" xr:uid="{98BFA32D-CC7B-4600-AF6A-ECFF279E9DFB}"/>
    <cellStyle name="Normal 4 10 5 3 3" xfId="18597" xr:uid="{D9C63468-270C-44BF-B6AF-FFB6150E5E58}"/>
    <cellStyle name="Normal 4 10 5 3 3 2" xfId="38965" xr:uid="{26B1E226-99DD-4064-ABC6-9FDD81E845EF}"/>
    <cellStyle name="Normal 4 10 5 3 4" xfId="25386" xr:uid="{D0F03A3D-CC00-4F01-AF96-EF397064262F}"/>
    <cellStyle name="Normal 4 10 5 3 5" xfId="45754" xr:uid="{FC31096B-6ADA-4F31-B7BC-0D07F82D7FB6}"/>
    <cellStyle name="Normal 4 10 5 4" xfId="10281" xr:uid="{EAD2E313-B5A7-4A7A-9D38-29FB46F31816}"/>
    <cellStyle name="Normal 4 10 5 4 2" xfId="30649" xr:uid="{020FCBE4-AA87-4C3C-B010-615E64EF73A8}"/>
    <cellStyle name="Normal 4 10 5 5" xfId="17068" xr:uid="{EF4DDF4F-1AFB-4927-AA0E-53FDCF93FE95}"/>
    <cellStyle name="Normal 4 10 5 5 2" xfId="37436" xr:uid="{8CFC2BCC-977D-4766-BFBC-837309326464}"/>
    <cellStyle name="Normal 4 10 5 6" xfId="23857" xr:uid="{85E34914-747B-493C-B24F-EC6F7783AD1C}"/>
    <cellStyle name="Normal 4 10 5 7" xfId="44225" xr:uid="{F6BBCB73-D825-4C61-9AFD-7FA08640019B}"/>
    <cellStyle name="Normal 4 10 5_Exec Drivers" xfId="8559" xr:uid="{C1C08A7D-5CA5-4908-95B9-492DDA1F1A09}"/>
    <cellStyle name="Normal 4 10 6" xfId="5304" xr:uid="{C3B9136D-EA65-429D-B9E2-685D6A60AD1E}"/>
    <cellStyle name="Normal 4 10 6 2" xfId="13946" xr:uid="{6FD76CE3-AB79-4E8F-A0C7-6484A94A767D}"/>
    <cellStyle name="Normal 4 10 6 2 2" xfId="34314" xr:uid="{29794E64-8F1A-45B0-B7AA-7A4633796900}"/>
    <cellStyle name="Normal 4 10 6 3" xfId="20733" xr:uid="{FCEFDAA6-2269-491F-A2EA-F68E7341E154}"/>
    <cellStyle name="Normal 4 10 6 3 2" xfId="41101" xr:uid="{6314130D-44FC-4408-86ED-13579DE21F3E}"/>
    <cellStyle name="Normal 4 10 6 4" xfId="27522" xr:uid="{2F42BB76-2DC7-48C9-A69D-580D08C2C4A0}"/>
    <cellStyle name="Normal 4 10 6 5" xfId="47890" xr:uid="{80068258-3A88-4056-96E1-A5E300A2AC43}"/>
    <cellStyle name="Normal 4 10 7" xfId="2248" xr:uid="{FE68B8BB-5C25-4559-AEDC-59B1C165F2F3}"/>
    <cellStyle name="Normal 4 10 7 2" xfId="11098" xr:uid="{A717AAFA-7293-4915-B5C9-CA0C52935F92}"/>
    <cellStyle name="Normal 4 10 7 2 2" xfId="31466" xr:uid="{CD631D2A-F321-46DE-A3A2-530AFF21D93D}"/>
    <cellStyle name="Normal 4 10 7 3" xfId="17885" xr:uid="{58C65E33-80AE-4E64-96D2-AF1C98EEA545}"/>
    <cellStyle name="Normal 4 10 7 3 2" xfId="38253" xr:uid="{9F63ECFE-30BF-4EC0-B8E8-4921CF95AD5B}"/>
    <cellStyle name="Normal 4 10 7 4" xfId="24674" xr:uid="{96EF2076-FCE0-45FF-8473-FA747BCD4541}"/>
    <cellStyle name="Normal 4 10 7 5" xfId="45042" xr:uid="{789AF86B-7093-40D6-B47C-4B601F491C21}"/>
    <cellStyle name="Normal 4 10 8" xfId="10043" xr:uid="{EDF80CB4-3FA9-41D5-892D-5C3CBADC54E3}"/>
    <cellStyle name="Normal 4 10 8 2" xfId="30411" xr:uid="{195A22B2-1B99-4200-B66F-F4267B3F0711}"/>
    <cellStyle name="Normal 4 10 9" xfId="16831" xr:uid="{79DA3E77-34A3-4DEE-BD61-04C7FD386088}"/>
    <cellStyle name="Normal 4 10 9 2" xfId="37199" xr:uid="{248023A1-86B0-43CD-92CE-697FE2AD0F5D}"/>
    <cellStyle name="Normal 4 10_Exec Drivers" xfId="9704" xr:uid="{D630E7B2-AB33-435D-8DB5-E5FC6BF34B33}"/>
    <cellStyle name="Normal 4 11" xfId="615" xr:uid="{87BE7AD3-0E0D-4ED4-AEEC-26B493ABF1CF}"/>
    <cellStyle name="Normal 4 11 10" xfId="23623" xr:uid="{C385DFB5-5295-4070-8379-74F2E0F88614}"/>
    <cellStyle name="Normal 4 11 11" xfId="43991" xr:uid="{36774E46-03E8-47BB-8691-A7DBBDAA04E8}"/>
    <cellStyle name="Normal 4 11 2" xfId="705" xr:uid="{8DC300CF-8E07-4B6F-8AB7-D6DF435561CD}"/>
    <cellStyle name="Normal 4 11 2 10" xfId="44039" xr:uid="{9BE277C3-B6C2-4E62-947C-7BB9D5AA6B8F}"/>
    <cellStyle name="Normal 4 11 2 2" xfId="1726" xr:uid="{62AA3EB2-3FCF-474D-92B2-103DD48BE6CC}"/>
    <cellStyle name="Normal 4 11 2 2 2" xfId="7095" xr:uid="{833CF815-9C05-4528-957B-C3163170413E}"/>
    <cellStyle name="Normal 4 11 2 2 2 2" xfId="15737" xr:uid="{9F5EE46E-B8A9-467F-98FB-2C843B6BF804}"/>
    <cellStyle name="Normal 4 11 2 2 2 2 2" xfId="36105" xr:uid="{F3C14868-4069-4C6F-9924-E2478F684AAB}"/>
    <cellStyle name="Normal 4 11 2 2 2 3" xfId="22524" xr:uid="{14C05F6C-DD74-4A3F-A790-DC99CE6CCF7C}"/>
    <cellStyle name="Normal 4 11 2 2 2 3 2" xfId="42892" xr:uid="{E59604A4-EB77-45C1-B17D-65DCEB609FC3}"/>
    <cellStyle name="Normal 4 11 2 2 2 4" xfId="29313" xr:uid="{1FBD7B87-B839-4502-8E7A-3A76E4C45BC1}"/>
    <cellStyle name="Normal 4 11 2 2 2 5" xfId="49681" xr:uid="{BCE2D320-E49E-48AE-BAFC-996E7F024C5F}"/>
    <cellStyle name="Normal 4 11 2 2 3" xfId="4247" xr:uid="{8A67A19E-298F-4A30-814A-1C585CD933AD}"/>
    <cellStyle name="Normal 4 11 2 2 3 2" xfId="12889" xr:uid="{D8802C89-9221-4FBF-887C-6F4909BDA305}"/>
    <cellStyle name="Normal 4 11 2 2 3 2 2" xfId="33257" xr:uid="{C8C9589B-3EB9-4DAF-9D2A-F4DA49EA0580}"/>
    <cellStyle name="Normal 4 11 2 2 3 3" xfId="19676" xr:uid="{E1402272-4913-4B89-869F-7F461FE913D2}"/>
    <cellStyle name="Normal 4 11 2 2 3 3 2" xfId="40044" xr:uid="{4D60E8A0-320E-49AF-93CF-830332C0CE4F}"/>
    <cellStyle name="Normal 4 11 2 2 3 4" xfId="26465" xr:uid="{1189667F-1860-4326-89BE-2755C982B09F}"/>
    <cellStyle name="Normal 4 11 2 2 3 5" xfId="46833" xr:uid="{07D30E1A-5580-459F-A2F0-7C2DA165B67D}"/>
    <cellStyle name="Normal 4 11 2 2 4" xfId="10636" xr:uid="{214814E4-710F-4215-B346-366512BA89E8}"/>
    <cellStyle name="Normal 4 11 2 2 4 2" xfId="31004" xr:uid="{CEA90BD3-5F92-4D78-8739-A07D5B358C8C}"/>
    <cellStyle name="Normal 4 11 2 2 5" xfId="17423" xr:uid="{E3341CF3-A81C-495A-9865-0C2A9E98AB5C}"/>
    <cellStyle name="Normal 4 11 2 2 5 2" xfId="37791" xr:uid="{4C1999E1-2844-456C-AA54-59D336F05E75}"/>
    <cellStyle name="Normal 4 11 2 2 6" xfId="24212" xr:uid="{581099E8-F20E-4632-B02E-DFD9E8C76D26}"/>
    <cellStyle name="Normal 4 11 2 2 7" xfId="44580" xr:uid="{BC16E1A7-845D-49EE-8DBA-2BD99B8BD0EF}"/>
    <cellStyle name="Normal 4 11 2 2_Exec Drivers" xfId="8241" xr:uid="{27F3E04D-91C1-4241-80F2-03B447F99596}"/>
    <cellStyle name="Normal 4 11 2 3" xfId="4959" xr:uid="{13725FC9-4497-4C1F-AB52-4516D3D852B4}"/>
    <cellStyle name="Normal 4 11 2 3 2" xfId="7807" xr:uid="{776DCE37-7E40-48E9-95F9-C714853CDE2D}"/>
    <cellStyle name="Normal 4 11 2 3 2 2" xfId="16449" xr:uid="{FD5E7004-896D-4089-86B4-C5243DE36710}"/>
    <cellStyle name="Normal 4 11 2 3 2 2 2" xfId="36817" xr:uid="{513B8C08-BFE1-4DC4-A60D-185BC2842708}"/>
    <cellStyle name="Normal 4 11 2 3 2 3" xfId="23236" xr:uid="{F66E2BC3-06CB-42FC-9077-14E42BBCEEC4}"/>
    <cellStyle name="Normal 4 11 2 3 2 3 2" xfId="43604" xr:uid="{F933FFE7-772D-4922-B8BB-12D365F4D39A}"/>
    <cellStyle name="Normal 4 11 2 3 2 4" xfId="30025" xr:uid="{6C7C87DD-5DB1-4DB4-88C8-B58ADC4B1C89}"/>
    <cellStyle name="Normal 4 11 2 3 2 5" xfId="50393" xr:uid="{A0567CFB-B5E8-4A70-AEF2-24D31DB9D28C}"/>
    <cellStyle name="Normal 4 11 2 3 3" xfId="13601" xr:uid="{B805E193-FE13-4729-A624-E6FD8B1E440D}"/>
    <cellStyle name="Normal 4 11 2 3 3 2" xfId="33969" xr:uid="{E09C4F64-4F02-4107-8F62-4A5AE8022D6B}"/>
    <cellStyle name="Normal 4 11 2 3 4" xfId="20388" xr:uid="{4993DE3E-01EC-4F4F-9D3E-91DB843F5D16}"/>
    <cellStyle name="Normal 4 11 2 3 4 2" xfId="40756" xr:uid="{68764C49-3B42-4B14-A2B2-0A8BEC9C4637}"/>
    <cellStyle name="Normal 4 11 2 3 5" xfId="27177" xr:uid="{C720EF4D-79B6-4987-A6AE-51807B009D31}"/>
    <cellStyle name="Normal 4 11 2 3 6" xfId="47545" xr:uid="{5CF87CDA-6CD8-4CAB-9615-A7386B1A39A6}"/>
    <cellStyle name="Normal 4 11 2 3_Exec Drivers" xfId="9055" xr:uid="{712D60D0-2539-47E7-B24E-EB3851ACBD26}"/>
    <cellStyle name="Normal 4 11 2 4" xfId="3499" xr:uid="{EF36015B-1316-4E25-8E53-BC59D4AE6A52}"/>
    <cellStyle name="Normal 4 11 2 4 2" xfId="6383" xr:uid="{AAD1461F-3FD9-4013-982D-18D38A36F6FD}"/>
    <cellStyle name="Normal 4 11 2 4 2 2" xfId="15025" xr:uid="{86B4A398-DDD5-492E-B9F1-E887A6D9B652}"/>
    <cellStyle name="Normal 4 11 2 4 2 2 2" xfId="35393" xr:uid="{EEEBB7CB-91B8-4805-AB31-4593C878CDF8}"/>
    <cellStyle name="Normal 4 11 2 4 2 3" xfId="21812" xr:uid="{F26B6EE5-DA62-4ADA-8C50-4C7CB6EA0104}"/>
    <cellStyle name="Normal 4 11 2 4 2 3 2" xfId="42180" xr:uid="{58EA3C0C-CA30-461F-A9E1-2CF0F7B05320}"/>
    <cellStyle name="Normal 4 11 2 4 2 4" xfId="28601" xr:uid="{C83C476C-9521-4207-B1D0-334E947F63BF}"/>
    <cellStyle name="Normal 4 11 2 4 2 5" xfId="48969" xr:uid="{6517D430-3C04-4E97-BD46-E9C844C1B027}"/>
    <cellStyle name="Normal 4 11 2 4 3" xfId="12177" xr:uid="{CDCEAE28-0D24-4520-9B7D-53562E19C761}"/>
    <cellStyle name="Normal 4 11 2 4 3 2" xfId="32545" xr:uid="{C22C5DD2-2A62-48E6-82CB-61943953B156}"/>
    <cellStyle name="Normal 4 11 2 4 4" xfId="18964" xr:uid="{AF6C35DE-8012-476B-A197-F1A56BA1E24D}"/>
    <cellStyle name="Normal 4 11 2 4 4 2" xfId="39332" xr:uid="{C9C792E8-6305-4B1B-9C9E-5D2C3798F511}"/>
    <cellStyle name="Normal 4 11 2 4 5" xfId="25753" xr:uid="{5FC673EE-622E-464B-9EF0-CB26517B5B10}"/>
    <cellStyle name="Normal 4 11 2 4 6" xfId="46121" xr:uid="{5F34DCE2-B645-4E46-98B3-D2EFFD68ED86}"/>
    <cellStyle name="Normal 4 11 2 5" xfId="5671" xr:uid="{2ED9B95F-BD1E-4C7C-A0D7-556BC889EF12}"/>
    <cellStyle name="Normal 4 11 2 5 2" xfId="14313" xr:uid="{AB1CE1F0-3DCB-4575-A799-58087612E769}"/>
    <cellStyle name="Normal 4 11 2 5 2 2" xfId="34681" xr:uid="{38A4BE3C-22BE-4401-85B8-4D22302096DB}"/>
    <cellStyle name="Normal 4 11 2 5 3" xfId="21100" xr:uid="{132F3EBD-0F0B-4D64-9A9F-88644DB7B1E5}"/>
    <cellStyle name="Normal 4 11 2 5 3 2" xfId="41468" xr:uid="{6CA8FE08-63F9-4FD8-9C24-02C4CA8A3837}"/>
    <cellStyle name="Normal 4 11 2 5 4" xfId="27889" xr:uid="{3265E462-48EA-420E-AD2A-65A34F81F50A}"/>
    <cellStyle name="Normal 4 11 2 5 5" xfId="48257" xr:uid="{05E07398-D58A-4005-8D51-71806CBB006E}"/>
    <cellStyle name="Normal 4 11 2 6" xfId="2750" xr:uid="{2CA70DD0-A6C5-4F92-9FD1-041A8131FEA1}"/>
    <cellStyle name="Normal 4 11 2 6 2" xfId="11465" xr:uid="{516BA8A4-AE47-4801-82D5-9EA7E0550D3C}"/>
    <cellStyle name="Normal 4 11 2 6 2 2" xfId="31833" xr:uid="{A8ADB00B-255D-4A12-9643-21A4719A9FC2}"/>
    <cellStyle name="Normal 4 11 2 6 3" xfId="18252" xr:uid="{DF83F0EB-FA02-4090-B3F2-0074AA3692C8}"/>
    <cellStyle name="Normal 4 11 2 6 3 2" xfId="38620" xr:uid="{396FE2A0-4BF8-4992-AEE8-CE96E1D3B705}"/>
    <cellStyle name="Normal 4 11 2 6 4" xfId="25041" xr:uid="{BCFC69C6-C4D9-48A0-8E90-4EABA8BB3E67}"/>
    <cellStyle name="Normal 4 11 2 6 5" xfId="45409" xr:uid="{5DA1162D-1E34-4E31-9745-5B46F1A6F24C}"/>
    <cellStyle name="Normal 4 11 2 7" xfId="10094" xr:uid="{AB176C67-8290-4946-A412-8EBFE288D6AD}"/>
    <cellStyle name="Normal 4 11 2 7 2" xfId="30462" xr:uid="{422FBA29-0223-4506-A76B-66EC9E09DA9E}"/>
    <cellStyle name="Normal 4 11 2 8" xfId="16882" xr:uid="{48E726EB-4CF2-4198-8D61-2A99E92F33F0}"/>
    <cellStyle name="Normal 4 11 2 8 2" xfId="37250" xr:uid="{24793D12-9C1B-4F1B-B1FB-BF4EF8D26BA5}"/>
    <cellStyle name="Normal 4 11 2 9" xfId="23671" xr:uid="{7E7A78D7-A4DD-43CC-84F2-28DBC71BEF97}"/>
    <cellStyle name="Normal 4 11 2_Exec Drivers" xfId="9421" xr:uid="{E3455024-CB43-44BE-B93D-7DF45BA4643F}"/>
    <cellStyle name="Normal 4 11 3" xfId="1238" xr:uid="{E6A42B37-F870-4456-968B-DB4ED9E472AA}"/>
    <cellStyle name="Normal 4 11 3 2" xfId="1777" xr:uid="{BB0865FE-4130-4CDD-B451-FAE10E6AA79E}"/>
    <cellStyle name="Normal 4 11 3 2 2" xfId="6729" xr:uid="{4D173C49-3E85-4F1E-8F86-1BAC34550A64}"/>
    <cellStyle name="Normal 4 11 3 2 2 2" xfId="15371" xr:uid="{F1B84F9F-C76C-49B5-92AA-EC41F47C43FB}"/>
    <cellStyle name="Normal 4 11 3 2 2 2 2" xfId="35739" xr:uid="{6CB2D063-9C23-403C-BCA2-5CC834532A0A}"/>
    <cellStyle name="Normal 4 11 3 2 2 3" xfId="22158" xr:uid="{E0CBDADE-9C8C-4C85-A8B1-6DEFB11A33D7}"/>
    <cellStyle name="Normal 4 11 3 2 2 3 2" xfId="42526" xr:uid="{095F2F3C-9001-428A-A3CA-A967CF34CE3C}"/>
    <cellStyle name="Normal 4 11 3 2 2 4" xfId="28947" xr:uid="{13E176A7-A6FB-4450-B37F-6F72987FD77E}"/>
    <cellStyle name="Normal 4 11 3 2 2 5" xfId="49315" xr:uid="{1F004494-2736-4A31-85CC-5403F6981EF1}"/>
    <cellStyle name="Normal 4 11 3 2 3" xfId="10685" xr:uid="{7FCE9116-B9E2-4ECA-87E2-539A1B15318C}"/>
    <cellStyle name="Normal 4 11 3 2 3 2" xfId="31053" xr:uid="{D1C254A0-091C-47D4-BAFC-4C91058BE1A0}"/>
    <cellStyle name="Normal 4 11 3 2 4" xfId="17472" xr:uid="{14D10D92-5972-4C1B-BA04-6B2D90983B25}"/>
    <cellStyle name="Normal 4 11 3 2 4 2" xfId="37840" xr:uid="{6AAA90D0-E70A-4947-BF9D-16C9763CA20A}"/>
    <cellStyle name="Normal 4 11 3 2 5" xfId="24261" xr:uid="{36503C03-DC6D-4C69-9A03-F79E7A329B6E}"/>
    <cellStyle name="Normal 4 11 3 2 6" xfId="44629" xr:uid="{396B5878-219A-44A8-8D24-63FDC4506E43}"/>
    <cellStyle name="Normal 4 11 3 2_Exec Drivers" xfId="8685" xr:uid="{167FD170-DFC1-47B3-B63E-A456E22A4292}"/>
    <cellStyle name="Normal 4 11 3 3" xfId="3845" xr:uid="{DA6ABE6B-F760-43A8-A794-420AF31119A6}"/>
    <cellStyle name="Normal 4 11 3 3 2" xfId="12523" xr:uid="{6F91B67F-65F4-45A9-865C-FFFF3739BA22}"/>
    <cellStyle name="Normal 4 11 3 3 2 2" xfId="32891" xr:uid="{26D2E033-5665-4727-89EC-2BE43E772FF5}"/>
    <cellStyle name="Normal 4 11 3 3 3" xfId="19310" xr:uid="{99C21328-D154-4350-B043-5FA9A40B3AF8}"/>
    <cellStyle name="Normal 4 11 3 3 3 2" xfId="39678" xr:uid="{617651B8-B66A-4338-BE3A-8941C8DEF238}"/>
    <cellStyle name="Normal 4 11 3 3 4" xfId="26099" xr:uid="{DC6B22D2-EB1A-4818-94E2-02E469738063}"/>
    <cellStyle name="Normal 4 11 3 3 5" xfId="46467" xr:uid="{9752C190-071F-4BA4-A4C9-792F28D9BB55}"/>
    <cellStyle name="Normal 4 11 3 4" xfId="10159" xr:uid="{5F158474-FD8C-45D7-8786-F691791874D1}"/>
    <cellStyle name="Normal 4 11 3 4 2" xfId="30527" xr:uid="{B6E5BB19-C4D9-48C9-B305-FA945041F0A5}"/>
    <cellStyle name="Normal 4 11 3 5" xfId="16946" xr:uid="{2000DC2B-2E6D-495C-8497-75E8C4D3BB66}"/>
    <cellStyle name="Normal 4 11 3 5 2" xfId="37314" xr:uid="{AECBF587-174F-48AE-B1AF-A6154BAB79FA}"/>
    <cellStyle name="Normal 4 11 3 6" xfId="23735" xr:uid="{CCFE3845-ABDF-4C3F-A818-D22B850FC05D}"/>
    <cellStyle name="Normal 4 11 3 7" xfId="44103" xr:uid="{67AE71C5-B29A-46AA-B61A-11836E495D45}"/>
    <cellStyle name="Normal 4 11 3_Exec Drivers" xfId="8795" xr:uid="{76AD30FB-63C6-4BA0-AC2A-870349605274}"/>
    <cellStyle name="Normal 4 11 4" xfId="1298" xr:uid="{205DED42-CF2C-404E-AB5B-6825870F29AC}"/>
    <cellStyle name="Normal 4 11 4 2" xfId="1835" xr:uid="{2EB8CD74-DE47-48FC-9698-FC88465EF1B4}"/>
    <cellStyle name="Normal 4 11 4 2 2" xfId="7441" xr:uid="{AC90ABBC-95A6-4DDD-ADE3-480A9EECE839}"/>
    <cellStyle name="Normal 4 11 4 2 2 2" xfId="16083" xr:uid="{CDB87F04-8949-4E52-808B-19904966B83F}"/>
    <cellStyle name="Normal 4 11 4 2 2 2 2" xfId="36451" xr:uid="{820F1136-51DF-4911-B84D-52A34C379A42}"/>
    <cellStyle name="Normal 4 11 4 2 2 3" xfId="22870" xr:uid="{DC3C6966-C604-47AB-A4A0-84C8D72316BA}"/>
    <cellStyle name="Normal 4 11 4 2 2 3 2" xfId="43238" xr:uid="{4589A4DF-BA4E-4930-896B-444D19018991}"/>
    <cellStyle name="Normal 4 11 4 2 2 4" xfId="29659" xr:uid="{E4EB9452-2722-4E8E-B162-DEADE4FB83B6}"/>
    <cellStyle name="Normal 4 11 4 2 2 5" xfId="50027" xr:uid="{506BD545-F523-477A-9160-A884FA0AB441}"/>
    <cellStyle name="Normal 4 11 4 2 3" xfId="10743" xr:uid="{4025C097-DDC3-4BB8-A0E3-B446A0A6FBBF}"/>
    <cellStyle name="Normal 4 11 4 2 3 2" xfId="31111" xr:uid="{967002BC-E074-4C28-80E5-610B7EA8750C}"/>
    <cellStyle name="Normal 4 11 4 2 4" xfId="17530" xr:uid="{23DBA17C-2BBD-4AF1-A971-F5AC7CBEC2C1}"/>
    <cellStyle name="Normal 4 11 4 2 4 2" xfId="37898" xr:uid="{51B02E34-3C4E-4F56-B891-52D27BB0BC71}"/>
    <cellStyle name="Normal 4 11 4 2 5" xfId="24319" xr:uid="{60A792AA-F80D-4F24-A965-ABE64CAFDF04}"/>
    <cellStyle name="Normal 4 11 4 2 6" xfId="44687" xr:uid="{5977609B-D8A2-42F4-A5B8-923FB34510FB}"/>
    <cellStyle name="Normal 4 11 4 2_Exec Drivers" xfId="8522" xr:uid="{46F12B41-A51C-4225-89E5-0F4338B22803}"/>
    <cellStyle name="Normal 4 11 4 3" xfId="4593" xr:uid="{06BC1931-52FB-4D92-ABB0-885A794090D4}"/>
    <cellStyle name="Normal 4 11 4 3 2" xfId="13235" xr:uid="{14E612A8-4800-4ADE-A241-03E23E037956}"/>
    <cellStyle name="Normal 4 11 4 3 2 2" xfId="33603" xr:uid="{2AA7F3C6-BDDE-4660-BB72-7A4E933FA8AD}"/>
    <cellStyle name="Normal 4 11 4 3 3" xfId="20022" xr:uid="{D3CC6AC1-94EB-4B96-9226-D493B69673E2}"/>
    <cellStyle name="Normal 4 11 4 3 3 2" xfId="40390" xr:uid="{53451091-42EB-4F68-B349-BA297DE0147F}"/>
    <cellStyle name="Normal 4 11 4 3 4" xfId="26811" xr:uid="{DF6E3431-B077-4F0D-AE38-47C1A69F724B}"/>
    <cellStyle name="Normal 4 11 4 3 5" xfId="47179" xr:uid="{20C3FB0C-E78C-41C0-B390-724CC4F7CEBF}"/>
    <cellStyle name="Normal 4 11 4 4" xfId="10217" xr:uid="{2A200EB3-D2D6-4704-AA57-29361C79B80E}"/>
    <cellStyle name="Normal 4 11 4 4 2" xfId="30585" xr:uid="{193BC4CC-DC5E-4823-BB96-92547B98BF11}"/>
    <cellStyle name="Normal 4 11 4 5" xfId="17004" xr:uid="{0242D0B8-C1D0-44C2-BD2D-ECA0FCC7CA2B}"/>
    <cellStyle name="Normal 4 11 4 5 2" xfId="37372" xr:uid="{7E5871F1-D1BF-4389-A581-7C7F550989AA}"/>
    <cellStyle name="Normal 4 11 4 6" xfId="23793" xr:uid="{E538C994-609A-48D6-B677-C2D46F0728EE}"/>
    <cellStyle name="Normal 4 11 4 7" xfId="44161" xr:uid="{5267D580-5208-4676-881F-FEC6502C6349}"/>
    <cellStyle name="Normal 4 11 4_Exec Drivers" xfId="9060" xr:uid="{F5646AE5-1DBD-4818-9430-23B78CC34501}"/>
    <cellStyle name="Normal 4 11 5" xfId="1363" xr:uid="{D0ABE857-E81A-443A-BDC2-92A54DBA5CAE}"/>
    <cellStyle name="Normal 4 11 5 2" xfId="6017" xr:uid="{587F203A-24CB-44C0-A84D-A341A7CBF1B5}"/>
    <cellStyle name="Normal 4 11 5 2 2" xfId="14659" xr:uid="{8C87ACBE-3D57-42F4-B642-5B50E310F9B5}"/>
    <cellStyle name="Normal 4 11 5 2 2 2" xfId="35027" xr:uid="{8F642991-E067-4DF9-85CC-F7DDC7383DB4}"/>
    <cellStyle name="Normal 4 11 5 2 3" xfId="21446" xr:uid="{A2682726-FD9F-4DA9-ABEA-5C5664833A9F}"/>
    <cellStyle name="Normal 4 11 5 2 3 2" xfId="41814" xr:uid="{F7FD11A1-0500-45F5-90D9-CE0F58B2A859}"/>
    <cellStyle name="Normal 4 11 5 2 4" xfId="28235" xr:uid="{E56BC92F-420C-4F69-9818-7D7A95523E9F}"/>
    <cellStyle name="Normal 4 11 5 2 5" xfId="48603" xr:uid="{520BDA3F-F469-4310-9481-EEAC672B1A36}"/>
    <cellStyle name="Normal 4 11 5 3" xfId="3097" xr:uid="{623F7CE7-0B5E-42E1-909B-E2B7476EA520}"/>
    <cellStyle name="Normal 4 11 5 3 2" xfId="11811" xr:uid="{E24943FC-05D8-4675-9EA5-86B92AEC93AE}"/>
    <cellStyle name="Normal 4 11 5 3 2 2" xfId="32179" xr:uid="{B3470B3C-FC2A-4C1C-946D-6A5DFBCB4475}"/>
    <cellStyle name="Normal 4 11 5 3 3" xfId="18598" xr:uid="{D452B945-3F06-476C-BE6B-9C95A9B9257E}"/>
    <cellStyle name="Normal 4 11 5 3 3 2" xfId="38966" xr:uid="{D79CD8C3-0EFA-4F35-A50F-D265528D3B4F}"/>
    <cellStyle name="Normal 4 11 5 3 4" xfId="25387" xr:uid="{F9AFA055-9F85-4A2F-9AD9-979E76AD1DE9}"/>
    <cellStyle name="Normal 4 11 5 3 5" xfId="45755" xr:uid="{A95733D9-7E45-441B-8BB4-10B49AA3759F}"/>
    <cellStyle name="Normal 4 11 5 4" xfId="10282" xr:uid="{832E1493-ED83-4664-85FF-B6D0C9C69AF8}"/>
    <cellStyle name="Normal 4 11 5 4 2" xfId="30650" xr:uid="{544DCF10-1C2E-4BCF-B4E6-54DBAAB76370}"/>
    <cellStyle name="Normal 4 11 5 5" xfId="17069" xr:uid="{69FA1249-678B-4879-AAC9-EBC25C3D6962}"/>
    <cellStyle name="Normal 4 11 5 5 2" xfId="37437" xr:uid="{E06D33C1-6B33-4B61-A3C7-4BBE0ACEDE6E}"/>
    <cellStyle name="Normal 4 11 5 6" xfId="23858" xr:uid="{5D98B0D0-46C3-49EA-869D-1F9E0ACB8596}"/>
    <cellStyle name="Normal 4 11 5 7" xfId="44226" xr:uid="{E09925F5-9295-465E-9472-C03DDD4F5256}"/>
    <cellStyle name="Normal 4 11 5_Exec Drivers" xfId="9193" xr:uid="{2E276EB2-8BA7-4CDB-8508-325282F527C9}"/>
    <cellStyle name="Normal 4 11 6" xfId="5305" xr:uid="{6DA70860-D5FE-4FA9-A54B-BBA6CEED8EBC}"/>
    <cellStyle name="Normal 4 11 6 2" xfId="13947" xr:uid="{66F13D6B-D13B-440F-B806-708917931F5E}"/>
    <cellStyle name="Normal 4 11 6 2 2" xfId="34315" xr:uid="{D2886BFE-DFAA-483C-8676-D0504C0B1920}"/>
    <cellStyle name="Normal 4 11 6 3" xfId="20734" xr:uid="{17219754-5317-4CC0-B206-1790C184FA7B}"/>
    <cellStyle name="Normal 4 11 6 3 2" xfId="41102" xr:uid="{DC19DA62-8035-4732-95E0-7FB973FDE80D}"/>
    <cellStyle name="Normal 4 11 6 4" xfId="27523" xr:uid="{BA4221B9-0790-435F-AA6E-866D7106969D}"/>
    <cellStyle name="Normal 4 11 6 5" xfId="47891" xr:uid="{F0783919-CE5C-4D58-9BB9-D0EB666B3D7C}"/>
    <cellStyle name="Normal 4 11 7" xfId="2249" xr:uid="{F1D2A358-5A0A-4A74-9885-75847B30F54C}"/>
    <cellStyle name="Normal 4 11 7 2" xfId="11099" xr:uid="{E1A3D8B0-2CA3-4192-AF5E-62CDA92241EC}"/>
    <cellStyle name="Normal 4 11 7 2 2" xfId="31467" xr:uid="{1E2A959F-DDC8-4862-A6F0-B030D53E5563}"/>
    <cellStyle name="Normal 4 11 7 3" xfId="17886" xr:uid="{E5681E45-1A79-4CB0-9A6B-30A364F7F8DD}"/>
    <cellStyle name="Normal 4 11 7 3 2" xfId="38254" xr:uid="{122D58F5-12CD-44F7-BD9A-3F873AA133DF}"/>
    <cellStyle name="Normal 4 11 7 4" xfId="24675" xr:uid="{945FFB1C-ACFC-409E-AC30-79BA6DDF92BD}"/>
    <cellStyle name="Normal 4 11 7 5" xfId="45043" xr:uid="{EB5FA2C5-3B4A-447A-8639-CCE47B95EB67}"/>
    <cellStyle name="Normal 4 11 8" xfId="10046" xr:uid="{C352BAF4-8124-46D6-94F3-455AC0115A4A}"/>
    <cellStyle name="Normal 4 11 8 2" xfId="30414" xr:uid="{9AD0390D-31E6-4B59-A2CA-5C14024B1766}"/>
    <cellStyle name="Normal 4 11 9" xfId="16834" xr:uid="{368EF8B9-E323-439D-93E8-01976A186091}"/>
    <cellStyle name="Normal 4 11 9 2" xfId="37202" xr:uid="{F7A51F48-1464-42DF-9480-ABD3192B8169}"/>
    <cellStyle name="Normal 4 11_Exec Drivers" xfId="9366" xr:uid="{B92D0822-0D00-4D5A-AF0E-EB0A804A24DD}"/>
    <cellStyle name="Normal 4 12" xfId="568" xr:uid="{EF8A2B50-04A6-439F-AE01-47FF9CECC031}"/>
    <cellStyle name="Normal 4 12 10" xfId="23605" xr:uid="{3BD5304E-9C71-42EF-8FCF-747BF598BDFA}"/>
    <cellStyle name="Normal 4 12 11" xfId="43973" xr:uid="{1ADE850C-F686-485F-B95B-A3E027BA3FD8}"/>
    <cellStyle name="Normal 4 12 2" xfId="706" xr:uid="{81CA3B77-3328-474E-BCF1-4C19F0B1F284}"/>
    <cellStyle name="Normal 4 12 2 10" xfId="44040" xr:uid="{ACAFE7A8-5F1A-4EA4-B80A-A3975E2D69D3}"/>
    <cellStyle name="Normal 4 12 2 2" xfId="1727" xr:uid="{6C984526-E709-4070-8D02-1CCE7B858125}"/>
    <cellStyle name="Normal 4 12 2 2 2" xfId="7078" xr:uid="{73A14682-C7DA-44BE-A008-1176129CFAD0}"/>
    <cellStyle name="Normal 4 12 2 2 2 2" xfId="15720" xr:uid="{A9E36DE7-88F8-498E-91FF-8FE86DC4B22E}"/>
    <cellStyle name="Normal 4 12 2 2 2 2 2" xfId="36088" xr:uid="{5310C5B0-1950-4757-845B-A2814D2EB703}"/>
    <cellStyle name="Normal 4 12 2 2 2 3" xfId="22507" xr:uid="{BA88FD1E-56EF-4A8D-B7E1-3A5995D1530A}"/>
    <cellStyle name="Normal 4 12 2 2 2 3 2" xfId="42875" xr:uid="{BF8E3D7B-2206-477D-8639-E9E05E26F5E8}"/>
    <cellStyle name="Normal 4 12 2 2 2 4" xfId="29296" xr:uid="{053BA325-F9BC-4980-B4A0-1E7C0D461830}"/>
    <cellStyle name="Normal 4 12 2 2 2 5" xfId="49664" xr:uid="{C0C8F928-9956-4064-8B9C-66DB240BCD02}"/>
    <cellStyle name="Normal 4 12 2 2 3" xfId="4230" xr:uid="{5364629C-B94D-4E8B-806C-3B8B804FFC28}"/>
    <cellStyle name="Normal 4 12 2 2 3 2" xfId="12872" xr:uid="{E80B05BD-CC11-4ECA-99FA-4A8140B30A17}"/>
    <cellStyle name="Normal 4 12 2 2 3 2 2" xfId="33240" xr:uid="{89D5A714-DFDA-434D-B314-2179DDB6001F}"/>
    <cellStyle name="Normal 4 12 2 2 3 3" xfId="19659" xr:uid="{23532B52-3D8B-4336-B094-74DBB3D751D7}"/>
    <cellStyle name="Normal 4 12 2 2 3 3 2" xfId="40027" xr:uid="{9DD8C2E0-00B9-4F9A-9BFD-D63EED941DE5}"/>
    <cellStyle name="Normal 4 12 2 2 3 4" xfId="26448" xr:uid="{1640DE89-0A4B-477C-BEF0-0D1C3BA3CE60}"/>
    <cellStyle name="Normal 4 12 2 2 3 5" xfId="46816" xr:uid="{95A09E1F-8856-4483-988A-1D42051022CB}"/>
    <cellStyle name="Normal 4 12 2 2 4" xfId="10637" xr:uid="{0AB15E56-D9E9-495C-8600-2995C77D7421}"/>
    <cellStyle name="Normal 4 12 2 2 4 2" xfId="31005" xr:uid="{14E998E9-DA24-4260-B70C-9D0A6B39FCDD}"/>
    <cellStyle name="Normal 4 12 2 2 5" xfId="17424" xr:uid="{C94744A6-818C-4968-AC02-2B7F95C44697}"/>
    <cellStyle name="Normal 4 12 2 2 5 2" xfId="37792" xr:uid="{357EE5F4-46B0-4850-8849-44EE417C9323}"/>
    <cellStyle name="Normal 4 12 2 2 6" xfId="24213" xr:uid="{F71A6961-6BEE-4EC2-A25C-49750C7DED98}"/>
    <cellStyle name="Normal 4 12 2 2 7" xfId="44581" xr:uid="{66E4C1C0-18C9-4375-B494-BC496A3545B5}"/>
    <cellStyle name="Normal 4 12 2 2_Exec Drivers" xfId="9173" xr:uid="{6B7C3F2A-B9FD-40BD-8D10-DDFA13070D63}"/>
    <cellStyle name="Normal 4 12 2 3" xfId="4942" xr:uid="{B1F6185B-7F78-4B4F-95C6-6D0C3F13EC06}"/>
    <cellStyle name="Normal 4 12 2 3 2" xfId="7790" xr:uid="{0E9A09E8-AC3A-4076-80FE-4C09A14C79A9}"/>
    <cellStyle name="Normal 4 12 2 3 2 2" xfId="16432" xr:uid="{8851AFC9-4B8B-4DD5-B4F9-9E9FC6BBEA37}"/>
    <cellStyle name="Normal 4 12 2 3 2 2 2" xfId="36800" xr:uid="{9D95C1CB-1311-44E7-9E92-AFA2CA269D26}"/>
    <cellStyle name="Normal 4 12 2 3 2 3" xfId="23219" xr:uid="{F80E37E8-9B6B-4792-AA6B-2071944F2E29}"/>
    <cellStyle name="Normal 4 12 2 3 2 3 2" xfId="43587" xr:uid="{FAA70B71-2034-4C42-B51D-13EF170ACA4D}"/>
    <cellStyle name="Normal 4 12 2 3 2 4" xfId="30008" xr:uid="{7993E5C2-BAEC-4330-84A2-7ADC88D7B70E}"/>
    <cellStyle name="Normal 4 12 2 3 2 5" xfId="50376" xr:uid="{E657C258-338F-409E-9B72-36A6BD759556}"/>
    <cellStyle name="Normal 4 12 2 3 3" xfId="13584" xr:uid="{FD215098-844C-490D-9FDF-0E6064789909}"/>
    <cellStyle name="Normal 4 12 2 3 3 2" xfId="33952" xr:uid="{CAE97006-4ADB-4F00-B1A6-5EB37EAAA917}"/>
    <cellStyle name="Normal 4 12 2 3 4" xfId="20371" xr:uid="{33A31836-84F2-4424-A999-EACBF044AAA3}"/>
    <cellStyle name="Normal 4 12 2 3 4 2" xfId="40739" xr:uid="{65564B93-0261-423B-B970-EA481D6B8A9E}"/>
    <cellStyle name="Normal 4 12 2 3 5" xfId="27160" xr:uid="{256ED07F-C3FA-4313-9929-2B56D78FD9A0}"/>
    <cellStyle name="Normal 4 12 2 3 6" xfId="47528" xr:uid="{A09CF299-F9EC-48F3-9BEA-895324EA2718}"/>
    <cellStyle name="Normal 4 12 2 3_Exec Drivers" xfId="2103" xr:uid="{89FB9263-CEDC-4E2B-8C72-16C64891A6B3}"/>
    <cellStyle name="Normal 4 12 2 4" xfId="3482" xr:uid="{59D62709-E5A3-4CD1-A446-62DD720C2025}"/>
    <cellStyle name="Normal 4 12 2 4 2" xfId="6366" xr:uid="{D6B25998-290A-4485-8585-9718A4476C06}"/>
    <cellStyle name="Normal 4 12 2 4 2 2" xfId="15008" xr:uid="{E4C41C6F-C205-4C00-9773-36D9AEAB57B6}"/>
    <cellStyle name="Normal 4 12 2 4 2 2 2" xfId="35376" xr:uid="{E4EC0D0A-599A-4E3F-BEE7-F0C4828BD1D9}"/>
    <cellStyle name="Normal 4 12 2 4 2 3" xfId="21795" xr:uid="{19571205-4400-41AE-9BE8-DE9E5A4CDF85}"/>
    <cellStyle name="Normal 4 12 2 4 2 3 2" xfId="42163" xr:uid="{008AB7D8-D0B0-4AD4-84D9-5740DD0C5A10}"/>
    <cellStyle name="Normal 4 12 2 4 2 4" xfId="28584" xr:uid="{0AAE8F02-170F-4287-83BF-2505C5C903DB}"/>
    <cellStyle name="Normal 4 12 2 4 2 5" xfId="48952" xr:uid="{1813964E-968E-485D-828F-E74B5D7C6F44}"/>
    <cellStyle name="Normal 4 12 2 4 3" xfId="12160" xr:uid="{D8978678-2216-4BFF-A921-31318A220E1D}"/>
    <cellStyle name="Normal 4 12 2 4 3 2" xfId="32528" xr:uid="{00C290D9-5840-4B52-98CE-DA4DA2F7FF62}"/>
    <cellStyle name="Normal 4 12 2 4 4" xfId="18947" xr:uid="{606374FC-F354-4A7F-8FEE-F9160A2D43D9}"/>
    <cellStyle name="Normal 4 12 2 4 4 2" xfId="39315" xr:uid="{CAEEF73D-56D8-4E9B-B24D-E06AE7C9AE52}"/>
    <cellStyle name="Normal 4 12 2 4 5" xfId="25736" xr:uid="{EF84D914-FC8E-48B1-A44C-4D0CD1BAE1C0}"/>
    <cellStyle name="Normal 4 12 2 4 6" xfId="46104" xr:uid="{75167F37-0580-416D-BEF8-584B36F42AFF}"/>
    <cellStyle name="Normal 4 12 2 5" xfId="5654" xr:uid="{22D6D770-4FE3-4FBA-9AB9-25A6082E1FB2}"/>
    <cellStyle name="Normal 4 12 2 5 2" xfId="14296" xr:uid="{16D96841-05C7-48C7-BFFF-DF1D060F20A7}"/>
    <cellStyle name="Normal 4 12 2 5 2 2" xfId="34664" xr:uid="{7860098A-CBE7-4C5E-8B12-FD5C939FDCFE}"/>
    <cellStyle name="Normal 4 12 2 5 3" xfId="21083" xr:uid="{3349D4DB-46F3-4D79-A6C4-BE2C8DEBB2E9}"/>
    <cellStyle name="Normal 4 12 2 5 3 2" xfId="41451" xr:uid="{BD360834-93E1-4BCA-ADD4-8156E0938323}"/>
    <cellStyle name="Normal 4 12 2 5 4" xfId="27872" xr:uid="{CF551C3A-63E4-4B5C-B0BF-114E863AB538}"/>
    <cellStyle name="Normal 4 12 2 5 5" xfId="48240" xr:uid="{734CB409-DF72-49DE-929B-A4EAA4EE9C34}"/>
    <cellStyle name="Normal 4 12 2 6" xfId="2733" xr:uid="{75729FB2-ED51-4DF3-8609-ECFF2B8780FB}"/>
    <cellStyle name="Normal 4 12 2 6 2" xfId="11448" xr:uid="{848689EE-E207-4D54-B3D6-D655A0FF6CEC}"/>
    <cellStyle name="Normal 4 12 2 6 2 2" xfId="31816" xr:uid="{8C103EC8-A852-4F94-8B60-42417B319945}"/>
    <cellStyle name="Normal 4 12 2 6 3" xfId="18235" xr:uid="{7AC88827-ADAB-48FA-9197-4E1EB318579D}"/>
    <cellStyle name="Normal 4 12 2 6 3 2" xfId="38603" xr:uid="{98AE07CB-A62D-4EF2-8178-74EA9E1336F3}"/>
    <cellStyle name="Normal 4 12 2 6 4" xfId="25024" xr:uid="{207D6443-992E-4596-984A-4E5DF35C96E9}"/>
    <cellStyle name="Normal 4 12 2 6 5" xfId="45392" xr:uid="{C4D2A449-F351-4E8F-A02D-8FFB97BF0F19}"/>
    <cellStyle name="Normal 4 12 2 7" xfId="10095" xr:uid="{85650FD6-AE79-484B-9203-011D66959A36}"/>
    <cellStyle name="Normal 4 12 2 7 2" xfId="30463" xr:uid="{6D767F31-B1EB-4068-9351-F3663E4EB42A}"/>
    <cellStyle name="Normal 4 12 2 8" xfId="16883" xr:uid="{8D1A69CD-EDD5-4796-9F26-97009B692560}"/>
    <cellStyle name="Normal 4 12 2 8 2" xfId="37251" xr:uid="{6BE112F2-EEFF-4C07-AD54-96836BC17C53}"/>
    <cellStyle name="Normal 4 12 2 9" xfId="23672" xr:uid="{D5A6CC1A-E466-49A1-8B88-F512F98602AF}"/>
    <cellStyle name="Normal 4 12 2_Exec Drivers" xfId="8900" xr:uid="{6D461F9E-174B-4BA1-867B-B5AD2BD0F579}"/>
    <cellStyle name="Normal 4 12 3" xfId="1237" xr:uid="{E8AC0F08-2D0A-4128-AE5E-65A229D1A471}"/>
    <cellStyle name="Normal 4 12 3 2" xfId="1776" xr:uid="{2B2D135C-B090-46F9-A7EF-939E258E879F}"/>
    <cellStyle name="Normal 4 12 3 2 2" xfId="6730" xr:uid="{66D29686-E90D-43AB-8529-A94CD1C42EAD}"/>
    <cellStyle name="Normal 4 12 3 2 2 2" xfId="15372" xr:uid="{DF2D1A8E-EAF9-47E3-9766-6CCE9326A9BF}"/>
    <cellStyle name="Normal 4 12 3 2 2 2 2" xfId="35740" xr:uid="{2AA7FBBE-DBAE-4327-9AB8-06A90929EA5C}"/>
    <cellStyle name="Normal 4 12 3 2 2 3" xfId="22159" xr:uid="{19D3A7D9-A54A-4425-9B10-64B9E7C17595}"/>
    <cellStyle name="Normal 4 12 3 2 2 3 2" xfId="42527" xr:uid="{23C01777-FDDE-49CE-B546-9BC4ECCD4FC4}"/>
    <cellStyle name="Normal 4 12 3 2 2 4" xfId="28948" xr:uid="{8E390FF1-6A63-4CD8-9034-A2AC283C8F29}"/>
    <cellStyle name="Normal 4 12 3 2 2 5" xfId="49316" xr:uid="{7FE94FCA-8238-4DBE-864A-B45D27E880BD}"/>
    <cellStyle name="Normal 4 12 3 2 3" xfId="10684" xr:uid="{E9981DF2-B4FC-40A0-AD95-A6344567F622}"/>
    <cellStyle name="Normal 4 12 3 2 3 2" xfId="31052" xr:uid="{9AE859FB-01F8-40B2-9E99-B7307A142502}"/>
    <cellStyle name="Normal 4 12 3 2 4" xfId="17471" xr:uid="{0E3660B1-7D3F-4B63-83C8-AAEFC0EAA92C}"/>
    <cellStyle name="Normal 4 12 3 2 4 2" xfId="37839" xr:uid="{56D332A4-F82C-478F-9ED2-3D99D6558F1F}"/>
    <cellStyle name="Normal 4 12 3 2 5" xfId="24260" xr:uid="{A0F7BE4E-D6CA-47EF-936C-BBBDEE1997E5}"/>
    <cellStyle name="Normal 4 12 3 2 6" xfId="44628" xr:uid="{48134393-D976-4A5A-922A-B71052B5DBFC}"/>
    <cellStyle name="Normal 4 12 3 2_Exec Drivers" xfId="9028" xr:uid="{95ACED20-A792-4005-A69F-B847FB77189E}"/>
    <cellStyle name="Normal 4 12 3 3" xfId="3846" xr:uid="{B11B869A-E203-4BAA-813D-814F948D5C2D}"/>
    <cellStyle name="Normal 4 12 3 3 2" xfId="12524" xr:uid="{2788028A-89F6-4460-88A8-31BA399E4625}"/>
    <cellStyle name="Normal 4 12 3 3 2 2" xfId="32892" xr:uid="{8C628E23-8386-418F-9144-ACE51C067419}"/>
    <cellStyle name="Normal 4 12 3 3 3" xfId="19311" xr:uid="{2A216D3D-142E-44EC-9D23-176858E82D06}"/>
    <cellStyle name="Normal 4 12 3 3 3 2" xfId="39679" xr:uid="{3AC3030F-0031-4A59-ADAA-6B438E4FF036}"/>
    <cellStyle name="Normal 4 12 3 3 4" xfId="26100" xr:uid="{DDBF12C4-1BEB-4BE0-B480-83953987E657}"/>
    <cellStyle name="Normal 4 12 3 3 5" xfId="46468" xr:uid="{71F162A0-BA08-423D-8431-365C518D3BA5}"/>
    <cellStyle name="Normal 4 12 3 4" xfId="10158" xr:uid="{FC0CEF09-64BE-4B3B-80F3-5BC442D12301}"/>
    <cellStyle name="Normal 4 12 3 4 2" xfId="30526" xr:uid="{66C5472F-8A2B-4C5A-B847-B594F1885D9E}"/>
    <cellStyle name="Normal 4 12 3 5" xfId="16945" xr:uid="{C41F5570-8222-46AA-9953-F6746834534C}"/>
    <cellStyle name="Normal 4 12 3 5 2" xfId="37313" xr:uid="{E6D7F09B-20ED-49D7-BE9C-157D8BEE4BA4}"/>
    <cellStyle name="Normal 4 12 3 6" xfId="23734" xr:uid="{37795528-4EDD-448C-BBE9-02E299FC2319}"/>
    <cellStyle name="Normal 4 12 3 7" xfId="44102" xr:uid="{B0C2DE2A-A55F-4D91-BC1C-4B0225063505}"/>
    <cellStyle name="Normal 4 12 3_Exec Drivers" xfId="9439" xr:uid="{0E72F23B-7BDA-49B9-A3C0-CF99BEC2C1EC}"/>
    <cellStyle name="Normal 4 12 4" xfId="1299" xr:uid="{AB87019D-E8D3-47EA-B4BE-4638B2E8674B}"/>
    <cellStyle name="Normal 4 12 4 2" xfId="1836" xr:uid="{7091F902-7898-4066-A907-25039D47076E}"/>
    <cellStyle name="Normal 4 12 4 2 2" xfId="7442" xr:uid="{D21BC9A1-F90A-4304-B006-738FB1D10DED}"/>
    <cellStyle name="Normal 4 12 4 2 2 2" xfId="16084" xr:uid="{491DCF50-68AC-4488-AF3B-E9E6435C82C8}"/>
    <cellStyle name="Normal 4 12 4 2 2 2 2" xfId="36452" xr:uid="{FE32C93A-A614-4C2C-8842-93075EAF8438}"/>
    <cellStyle name="Normal 4 12 4 2 2 3" xfId="22871" xr:uid="{F8BFC859-BF03-4100-A927-FB1E8B899805}"/>
    <cellStyle name="Normal 4 12 4 2 2 3 2" xfId="43239" xr:uid="{71DC270B-4FC4-47F5-9D75-7252780EFA4A}"/>
    <cellStyle name="Normal 4 12 4 2 2 4" xfId="29660" xr:uid="{30495E34-B71B-4656-ABB8-550831800747}"/>
    <cellStyle name="Normal 4 12 4 2 2 5" xfId="50028" xr:uid="{EBE6FB6C-0D0A-41AB-B058-8ED0579A53AD}"/>
    <cellStyle name="Normal 4 12 4 2 3" xfId="10744" xr:uid="{B04A0B74-51F9-4278-BAB8-038754931319}"/>
    <cellStyle name="Normal 4 12 4 2 3 2" xfId="31112" xr:uid="{3FEEC479-5C95-454E-B3BA-CDE0B6FB70BC}"/>
    <cellStyle name="Normal 4 12 4 2 4" xfId="17531" xr:uid="{5CA50C3C-A341-46A2-9E5A-A5CA5C1ABDBE}"/>
    <cellStyle name="Normal 4 12 4 2 4 2" xfId="37899" xr:uid="{85ED678E-6B6A-4CFB-9B8A-C4509E0BF4C7}"/>
    <cellStyle name="Normal 4 12 4 2 5" xfId="24320" xr:uid="{B31A116C-C5DF-46A8-9E08-89EE87F8D38B}"/>
    <cellStyle name="Normal 4 12 4 2 6" xfId="44688" xr:uid="{9D78B8E2-D046-4D69-8B36-02F2804A2812}"/>
    <cellStyle name="Normal 4 12 4 2_Exec Drivers" xfId="8958" xr:uid="{BC5CE4CC-AB81-47B2-A6FC-637FF3745876}"/>
    <cellStyle name="Normal 4 12 4 3" xfId="4594" xr:uid="{D0FC9278-8EAC-46F7-BA88-6283C550CCBE}"/>
    <cellStyle name="Normal 4 12 4 3 2" xfId="13236" xr:uid="{32DA9488-E608-44EA-8127-DB65CC4B6CC0}"/>
    <cellStyle name="Normal 4 12 4 3 2 2" xfId="33604" xr:uid="{8E10390B-F6BD-4DA2-984B-8EEF9BF5AA5B}"/>
    <cellStyle name="Normal 4 12 4 3 3" xfId="20023" xr:uid="{46AF1A95-5039-4CBD-AF39-9A40533E1910}"/>
    <cellStyle name="Normal 4 12 4 3 3 2" xfId="40391" xr:uid="{953FC425-C224-489E-8F77-6C05C230B907}"/>
    <cellStyle name="Normal 4 12 4 3 4" xfId="26812" xr:uid="{1D0A1F35-55AC-4F1D-AA50-F3775BA339D8}"/>
    <cellStyle name="Normal 4 12 4 3 5" xfId="47180" xr:uid="{0A2DA82F-8D89-4C4C-899F-BD8CCDDE72A6}"/>
    <cellStyle name="Normal 4 12 4 4" xfId="10218" xr:uid="{495C44BF-57B1-4386-B49C-E769E9D7C932}"/>
    <cellStyle name="Normal 4 12 4 4 2" xfId="30586" xr:uid="{E758170E-673E-473B-99CA-51AEC028E266}"/>
    <cellStyle name="Normal 4 12 4 5" xfId="17005" xr:uid="{DFF8600C-0E2D-4F83-ABBB-5AFB0B1FC298}"/>
    <cellStyle name="Normal 4 12 4 5 2" xfId="37373" xr:uid="{0F451D0B-1D61-46AC-891A-88D388E00CA8}"/>
    <cellStyle name="Normal 4 12 4 6" xfId="23794" xr:uid="{9CE26CBC-95B8-4012-9C3B-C1F29BD0B528}"/>
    <cellStyle name="Normal 4 12 4 7" xfId="44162" xr:uid="{69949633-4DB3-4CFA-9B6B-08CCD0471AD8}"/>
    <cellStyle name="Normal 4 12 4_Exec Drivers" xfId="8604" xr:uid="{54A4C8A1-C7E1-4595-B784-1490C71D92F8}"/>
    <cellStyle name="Normal 4 12 5" xfId="1364" xr:uid="{3D18396C-CE8C-451F-B43E-69A122A5E5DF}"/>
    <cellStyle name="Normal 4 12 5 2" xfId="6018" xr:uid="{CB5CE3EF-9ABE-42B2-8433-5CBB45FF79F7}"/>
    <cellStyle name="Normal 4 12 5 2 2" xfId="14660" xr:uid="{67452DCD-B8E8-418B-90BB-7FCCA5EB9058}"/>
    <cellStyle name="Normal 4 12 5 2 2 2" xfId="35028" xr:uid="{6C9830EA-F4B8-4687-95A4-42558F6AB6A9}"/>
    <cellStyle name="Normal 4 12 5 2 3" xfId="21447" xr:uid="{8CA29981-77BB-4A64-886F-81078651A72E}"/>
    <cellStyle name="Normal 4 12 5 2 3 2" xfId="41815" xr:uid="{A64D7DDE-023A-4057-9D29-47E8220543FE}"/>
    <cellStyle name="Normal 4 12 5 2 4" xfId="28236" xr:uid="{041D06B4-E685-4A00-BB12-FDA1D35BB502}"/>
    <cellStyle name="Normal 4 12 5 2 5" xfId="48604" xr:uid="{11E1F22C-045D-4663-9E27-1784B6D1A11C}"/>
    <cellStyle name="Normal 4 12 5 3" xfId="3098" xr:uid="{AB4B41BA-41CD-4281-A49F-843CB78E1CDF}"/>
    <cellStyle name="Normal 4 12 5 3 2" xfId="11812" xr:uid="{D29A8D3E-1FD5-4922-951D-1B5834600327}"/>
    <cellStyle name="Normal 4 12 5 3 2 2" xfId="32180" xr:uid="{64684827-0FFE-4C0B-AC4B-249106FE8981}"/>
    <cellStyle name="Normal 4 12 5 3 3" xfId="18599" xr:uid="{83A02D0F-FD51-40A6-AB75-F3A5779D3A70}"/>
    <cellStyle name="Normal 4 12 5 3 3 2" xfId="38967" xr:uid="{27321653-8EB3-4B99-80E8-417365EC1B7E}"/>
    <cellStyle name="Normal 4 12 5 3 4" xfId="25388" xr:uid="{E3B800F5-B6FE-446A-B17F-EF3CE658A283}"/>
    <cellStyle name="Normal 4 12 5 3 5" xfId="45756" xr:uid="{82D70E46-2079-42D1-8370-737DA7AE15A9}"/>
    <cellStyle name="Normal 4 12 5 4" xfId="10283" xr:uid="{B27A103B-6942-4C9A-ADCE-70994E2D17C2}"/>
    <cellStyle name="Normal 4 12 5 4 2" xfId="30651" xr:uid="{F1FBF5F5-C24E-464A-AD5E-2693EDC33A06}"/>
    <cellStyle name="Normal 4 12 5 5" xfId="17070" xr:uid="{9425EF6F-594A-4A53-8511-796EE6771BEF}"/>
    <cellStyle name="Normal 4 12 5 5 2" xfId="37438" xr:uid="{15825110-0699-42F6-84BA-A43906D6D9D6}"/>
    <cellStyle name="Normal 4 12 5 6" xfId="23859" xr:uid="{A8BF7BC4-0E8F-45C5-8168-99FC9D2EACD5}"/>
    <cellStyle name="Normal 4 12 5 7" xfId="44227" xr:uid="{6033DECA-78CC-4FB8-A6C0-19FDB3A02D57}"/>
    <cellStyle name="Normal 4 12 5_Exec Drivers" xfId="8219" xr:uid="{1BD17E1B-D802-4A32-98A7-FB0EE55047CE}"/>
    <cellStyle name="Normal 4 12 6" xfId="5306" xr:uid="{E0A92069-4335-4B2A-B865-6E28A8453933}"/>
    <cellStyle name="Normal 4 12 6 2" xfId="13948" xr:uid="{A73EDE8D-D81B-4326-943D-0EC73A97DA30}"/>
    <cellStyle name="Normal 4 12 6 2 2" xfId="34316" xr:uid="{9B64E9F5-A6FB-49B1-86D9-51D47C9BB816}"/>
    <cellStyle name="Normal 4 12 6 3" xfId="20735" xr:uid="{34B4958E-9B90-40A9-BA54-A57792B79B9A}"/>
    <cellStyle name="Normal 4 12 6 3 2" xfId="41103" xr:uid="{297C86DE-C00E-48CC-93ED-549FACE387F7}"/>
    <cellStyle name="Normal 4 12 6 4" xfId="27524" xr:uid="{0832068B-1F8E-4BD5-8821-4265D2C9214F}"/>
    <cellStyle name="Normal 4 12 6 5" xfId="47892" xr:uid="{74F66441-2C4C-4580-8088-AE4F348B2E77}"/>
    <cellStyle name="Normal 4 12 7" xfId="2250" xr:uid="{34433D8B-F30E-4897-B1E1-5D251DD36A71}"/>
    <cellStyle name="Normal 4 12 7 2" xfId="11100" xr:uid="{21710DAA-D111-4651-B8D1-67EA7B527E2C}"/>
    <cellStyle name="Normal 4 12 7 2 2" xfId="31468" xr:uid="{8FE591F0-5C3F-4ACC-A0ED-CAFFDD61FFD1}"/>
    <cellStyle name="Normal 4 12 7 3" xfId="17887" xr:uid="{2DE6FF2B-37A0-4A99-AF5E-E18EEADA32F3}"/>
    <cellStyle name="Normal 4 12 7 3 2" xfId="38255" xr:uid="{A11FEC9C-C4FC-4EEA-A2F6-00FE09337F7F}"/>
    <cellStyle name="Normal 4 12 7 4" xfId="24676" xr:uid="{0978A834-E3D9-4840-8E29-56552537FE0F}"/>
    <cellStyle name="Normal 4 12 7 5" xfId="45044" xr:uid="{EFD8C581-9D6A-4229-994A-17075625B402}"/>
    <cellStyle name="Normal 4 12 8" xfId="10028" xr:uid="{8AED74CC-5438-470C-9805-45412C887244}"/>
    <cellStyle name="Normal 4 12 8 2" xfId="30396" xr:uid="{7B5FD0FC-5CF5-4D70-B467-CF75C13BDD8A}"/>
    <cellStyle name="Normal 4 12 9" xfId="16816" xr:uid="{45CF1A99-48CE-45E5-9BFA-B1C0554FC4B1}"/>
    <cellStyle name="Normal 4 12 9 2" xfId="37184" xr:uid="{E7545A9E-26CD-469A-B826-FE99A51F3C49}"/>
    <cellStyle name="Normal 4 12_Exec Drivers" xfId="8740" xr:uid="{0A5C45A5-E2B2-4E30-B7C7-B6267E2A0921}"/>
    <cellStyle name="Normal 4 13" xfId="582" xr:uid="{72CA2950-B56A-46AB-A266-7E9671558876}"/>
    <cellStyle name="Normal 4 13 10" xfId="23609" xr:uid="{115F3118-15A9-40DB-8B66-18C0C52ABA82}"/>
    <cellStyle name="Normal 4 13 11" xfId="43977" xr:uid="{AE1B439C-812C-47F6-A74B-5B8EE5BF2AB0}"/>
    <cellStyle name="Normal 4 13 2" xfId="707" xr:uid="{EB9F28AA-CA07-48F8-B080-C9F1E63C4DF1}"/>
    <cellStyle name="Normal 4 13 2 10" xfId="44041" xr:uid="{118AC2A8-5B53-4D60-9672-B1CF51DE4515}"/>
    <cellStyle name="Normal 4 13 2 2" xfId="1728" xr:uid="{ECAD98DF-A9A1-4B2D-92F9-95F618DB8231}"/>
    <cellStyle name="Normal 4 13 2 2 2" xfId="7082" xr:uid="{9CA52A0C-8AB6-4739-82BC-1E896D174852}"/>
    <cellStyle name="Normal 4 13 2 2 2 2" xfId="15724" xr:uid="{ED58BCAB-41FC-441B-A694-22B5ECB84DCB}"/>
    <cellStyle name="Normal 4 13 2 2 2 2 2" xfId="36092" xr:uid="{F2283149-4CA4-41FC-A2DD-64E4B4FED6E4}"/>
    <cellStyle name="Normal 4 13 2 2 2 3" xfId="22511" xr:uid="{BA6607DE-AA17-43A8-A1F1-92A094BFB81E}"/>
    <cellStyle name="Normal 4 13 2 2 2 3 2" xfId="42879" xr:uid="{592D1CBE-E177-45FC-95F9-24D743D967C7}"/>
    <cellStyle name="Normal 4 13 2 2 2 4" xfId="29300" xr:uid="{5FFED2AF-E477-454A-A09B-A3F1BE94E459}"/>
    <cellStyle name="Normal 4 13 2 2 2 5" xfId="49668" xr:uid="{C73FC19E-E6A2-4E28-BBF8-0B07058EE115}"/>
    <cellStyle name="Normal 4 13 2 2 3" xfId="4234" xr:uid="{6FD0DFA0-DA02-4B8E-ADEC-F3D6D1445EE1}"/>
    <cellStyle name="Normal 4 13 2 2 3 2" xfId="12876" xr:uid="{06FC192B-FB30-4D98-9569-DF597F511928}"/>
    <cellStyle name="Normal 4 13 2 2 3 2 2" xfId="33244" xr:uid="{785CDD87-6D15-4F3C-AC36-8EBE5EA61180}"/>
    <cellStyle name="Normal 4 13 2 2 3 3" xfId="19663" xr:uid="{C95B33B9-93BA-4B7D-9ABC-C62AFCAA9DB6}"/>
    <cellStyle name="Normal 4 13 2 2 3 3 2" xfId="40031" xr:uid="{601D7CBB-F1EF-4982-8146-44E005063568}"/>
    <cellStyle name="Normal 4 13 2 2 3 4" xfId="26452" xr:uid="{9F710946-7BD4-4021-B7AA-413DFF074F79}"/>
    <cellStyle name="Normal 4 13 2 2 3 5" xfId="46820" xr:uid="{A1198175-1E0A-4E0C-9B4D-4EE1F47A99CC}"/>
    <cellStyle name="Normal 4 13 2 2 4" xfId="10638" xr:uid="{1CB63F79-3407-4A0B-A21C-1AAEA10EAB0F}"/>
    <cellStyle name="Normal 4 13 2 2 4 2" xfId="31006" xr:uid="{C13A959E-022F-40A2-A5C5-ED544439F461}"/>
    <cellStyle name="Normal 4 13 2 2 5" xfId="17425" xr:uid="{9B6E3210-7109-4AF6-8388-FF839795896C}"/>
    <cellStyle name="Normal 4 13 2 2 5 2" xfId="37793" xr:uid="{5DD7563B-FCA9-454E-9548-ABF1D7A2D089}"/>
    <cellStyle name="Normal 4 13 2 2 6" xfId="24214" xr:uid="{C77984D5-CA66-4903-8014-59F5E17A6994}"/>
    <cellStyle name="Normal 4 13 2 2 7" xfId="44582" xr:uid="{78ADF0C7-D226-4815-8D55-34C29BF2D142}"/>
    <cellStyle name="Normal 4 13 2 2_Exec Drivers" xfId="9013" xr:uid="{271576DD-8121-4447-86DC-BB8FA72E66AD}"/>
    <cellStyle name="Normal 4 13 2 3" xfId="4946" xr:uid="{C4E68ABA-6A0F-4D31-8494-60C0B663E2CF}"/>
    <cellStyle name="Normal 4 13 2 3 2" xfId="7794" xr:uid="{0E3562D6-F4A1-4373-8B82-E6644D8978A2}"/>
    <cellStyle name="Normal 4 13 2 3 2 2" xfId="16436" xr:uid="{E162EB5A-6253-4C95-ADA2-FC3C9CA56DD4}"/>
    <cellStyle name="Normal 4 13 2 3 2 2 2" xfId="36804" xr:uid="{58629E36-D53B-4A11-BBA0-85009F899092}"/>
    <cellStyle name="Normal 4 13 2 3 2 3" xfId="23223" xr:uid="{F92A81DD-87FC-41D6-9B46-B5A61A3B5B63}"/>
    <cellStyle name="Normal 4 13 2 3 2 3 2" xfId="43591" xr:uid="{1E66DA36-61CE-4F92-BA08-E15CA1AB32AC}"/>
    <cellStyle name="Normal 4 13 2 3 2 4" xfId="30012" xr:uid="{D2FF1B2F-C5ED-4B5E-B62A-17F491AD6F64}"/>
    <cellStyle name="Normal 4 13 2 3 2 5" xfId="50380" xr:uid="{4965C8D3-712C-4F7D-BFF6-CD8255E45939}"/>
    <cellStyle name="Normal 4 13 2 3 3" xfId="13588" xr:uid="{EDA75294-8DDE-48E1-B73C-E7BC0569300F}"/>
    <cellStyle name="Normal 4 13 2 3 3 2" xfId="33956" xr:uid="{779E0411-EAE7-4E87-AEA0-E2DB96BED22D}"/>
    <cellStyle name="Normal 4 13 2 3 4" xfId="20375" xr:uid="{8F4E0059-28A4-44C7-9A2B-E68D4AD5EF12}"/>
    <cellStyle name="Normal 4 13 2 3 4 2" xfId="40743" xr:uid="{F4EB546D-1231-4EB5-BA59-1156071D9A85}"/>
    <cellStyle name="Normal 4 13 2 3 5" xfId="27164" xr:uid="{84728B0E-E026-42F3-996D-8F7062E1B895}"/>
    <cellStyle name="Normal 4 13 2 3 6" xfId="47532" xr:uid="{6D6ACFD7-CC7B-4996-8FDB-4891713FC8DB}"/>
    <cellStyle name="Normal 4 13 2 3_Exec Drivers" xfId="8351" xr:uid="{7B56BB51-C8D3-43D8-BCB8-92231350DB62}"/>
    <cellStyle name="Normal 4 13 2 4" xfId="3486" xr:uid="{B8A33912-508F-4748-B33E-E6F171284472}"/>
    <cellStyle name="Normal 4 13 2 4 2" xfId="6370" xr:uid="{A739FA17-4432-41C6-B743-86E1EA5EEFC6}"/>
    <cellStyle name="Normal 4 13 2 4 2 2" xfId="15012" xr:uid="{BE54E29E-F5A3-4C4C-AD53-3917DB4A7E1A}"/>
    <cellStyle name="Normal 4 13 2 4 2 2 2" xfId="35380" xr:uid="{CA35D5BF-BDE4-4FB7-A0F2-985797480F70}"/>
    <cellStyle name="Normal 4 13 2 4 2 3" xfId="21799" xr:uid="{4CD1C74A-9201-42A0-8167-82D95E69EFE0}"/>
    <cellStyle name="Normal 4 13 2 4 2 3 2" xfId="42167" xr:uid="{A82A46BC-15F7-4C79-8149-A08BE9F58F91}"/>
    <cellStyle name="Normal 4 13 2 4 2 4" xfId="28588" xr:uid="{E0E27E1E-AFF1-4A83-B7B8-EEA1CF9EF823}"/>
    <cellStyle name="Normal 4 13 2 4 2 5" xfId="48956" xr:uid="{C07C89C3-E928-4B03-BBF4-FF5BECEF741C}"/>
    <cellStyle name="Normal 4 13 2 4 3" xfId="12164" xr:uid="{3437BB50-F304-4F43-9F73-40945DF0BFD3}"/>
    <cellStyle name="Normal 4 13 2 4 3 2" xfId="32532" xr:uid="{7DF819B8-62B2-435D-AFF1-A77F5033A69C}"/>
    <cellStyle name="Normal 4 13 2 4 4" xfId="18951" xr:uid="{D88EE5E6-83B9-4B87-BEE8-1E364E14C290}"/>
    <cellStyle name="Normal 4 13 2 4 4 2" xfId="39319" xr:uid="{E7ECFF29-FE77-45F3-BDDC-B71FD11B3975}"/>
    <cellStyle name="Normal 4 13 2 4 5" xfId="25740" xr:uid="{DFD08891-19E6-4344-95EA-F4E953E3DAC1}"/>
    <cellStyle name="Normal 4 13 2 4 6" xfId="46108" xr:uid="{7AE9E87C-BA5E-4AA1-B457-8A0187CBAE67}"/>
    <cellStyle name="Normal 4 13 2 5" xfId="5658" xr:uid="{DF7481E7-F12D-4C55-B501-674A02B6857C}"/>
    <cellStyle name="Normal 4 13 2 5 2" xfId="14300" xr:uid="{1081235A-5CD3-4CD5-993F-05DBA5A33899}"/>
    <cellStyle name="Normal 4 13 2 5 2 2" xfId="34668" xr:uid="{24C12E10-A40D-4815-B888-69221ED8613E}"/>
    <cellStyle name="Normal 4 13 2 5 3" xfId="21087" xr:uid="{8642A6F9-9C20-4653-910A-4B83FD540B1A}"/>
    <cellStyle name="Normal 4 13 2 5 3 2" xfId="41455" xr:uid="{EEE2E900-C765-43D0-8937-7B9743CBCE3D}"/>
    <cellStyle name="Normal 4 13 2 5 4" xfId="27876" xr:uid="{A64CFED6-C700-4A7D-BB6E-B8C562D56BE4}"/>
    <cellStyle name="Normal 4 13 2 5 5" xfId="48244" xr:uid="{FD4F6AFB-6D93-4E89-82FD-228B898057DF}"/>
    <cellStyle name="Normal 4 13 2 6" xfId="2737" xr:uid="{E9328676-7EFF-4ACC-9EC6-D5BF17C7B758}"/>
    <cellStyle name="Normal 4 13 2 6 2" xfId="11452" xr:uid="{6BA7C9EB-1018-4A92-A027-161D2E3E7D54}"/>
    <cellStyle name="Normal 4 13 2 6 2 2" xfId="31820" xr:uid="{C7E46857-625D-42C3-AF43-4AE58D83AEC0}"/>
    <cellStyle name="Normal 4 13 2 6 3" xfId="18239" xr:uid="{D2C48EEF-12B6-4B15-9A04-95CD634A04E1}"/>
    <cellStyle name="Normal 4 13 2 6 3 2" xfId="38607" xr:uid="{3002F754-EF82-4CEF-8DE0-680C258C3719}"/>
    <cellStyle name="Normal 4 13 2 6 4" xfId="25028" xr:uid="{F6FDB11F-5B0E-4FB5-9E9A-1025DFA86173}"/>
    <cellStyle name="Normal 4 13 2 6 5" xfId="45396" xr:uid="{FECBB418-C7B6-4642-AE1C-C9D15FF5CE0D}"/>
    <cellStyle name="Normal 4 13 2 7" xfId="10096" xr:uid="{65371AF2-A336-4D0A-AF39-1FD795A0FFEA}"/>
    <cellStyle name="Normal 4 13 2 7 2" xfId="30464" xr:uid="{C87F9B6C-E060-434A-98B1-1C5BC95C1577}"/>
    <cellStyle name="Normal 4 13 2 8" xfId="16884" xr:uid="{2635D154-12B9-4552-8B48-D9A95FDC6863}"/>
    <cellStyle name="Normal 4 13 2 8 2" xfId="37252" xr:uid="{291B883F-F0F9-4755-832E-72F077E6EBC8}"/>
    <cellStyle name="Normal 4 13 2 9" xfId="23673" xr:uid="{C9423F0D-5083-4124-90AB-713173742A70}"/>
    <cellStyle name="Normal 4 13 2_Exec Drivers" xfId="8165" xr:uid="{B45B3639-169E-4FC4-8E3C-B0B57B4D3AE8}"/>
    <cellStyle name="Normal 4 13 3" xfId="1236" xr:uid="{52F896D2-96D2-4FD5-9E6E-47DA572E1101}"/>
    <cellStyle name="Normal 4 13 3 2" xfId="1775" xr:uid="{A21C06D5-6E90-4BAE-8B5A-A9563E6B0093}"/>
    <cellStyle name="Normal 4 13 3 2 2" xfId="6731" xr:uid="{7C8D0D4E-FBFF-4202-B5A8-8089983890EF}"/>
    <cellStyle name="Normal 4 13 3 2 2 2" xfId="15373" xr:uid="{687B0C88-C5E4-435C-A892-2F658F9EB048}"/>
    <cellStyle name="Normal 4 13 3 2 2 2 2" xfId="35741" xr:uid="{0F554122-1C6B-46FC-A8C8-F230F386A14F}"/>
    <cellStyle name="Normal 4 13 3 2 2 3" xfId="22160" xr:uid="{098A0097-7034-49D1-AFDA-C59079D48C07}"/>
    <cellStyle name="Normal 4 13 3 2 2 3 2" xfId="42528" xr:uid="{62079CDE-AF26-451E-B20B-C7905548A70C}"/>
    <cellStyle name="Normal 4 13 3 2 2 4" xfId="28949" xr:uid="{77E07840-E8A9-4765-9A53-C8B892505628}"/>
    <cellStyle name="Normal 4 13 3 2 2 5" xfId="49317" xr:uid="{E62A9823-8E6E-458B-AE62-12F7C2EFCB7E}"/>
    <cellStyle name="Normal 4 13 3 2 3" xfId="10683" xr:uid="{D5076DAC-3491-4435-9A1B-9360C043A005}"/>
    <cellStyle name="Normal 4 13 3 2 3 2" xfId="31051" xr:uid="{E3FBE45C-2FA1-48F1-A36C-1C98098EEE04}"/>
    <cellStyle name="Normal 4 13 3 2 4" xfId="17470" xr:uid="{EBFB1E92-2599-4555-851C-89DCC10755E1}"/>
    <cellStyle name="Normal 4 13 3 2 4 2" xfId="37838" xr:uid="{3405BDB8-E0C2-4BFD-B69F-7F16DEC00BFC}"/>
    <cellStyle name="Normal 4 13 3 2 5" xfId="24259" xr:uid="{DB00D4E9-BFED-4BE8-B3CA-99A7F2791C93}"/>
    <cellStyle name="Normal 4 13 3 2 6" xfId="44627" xr:uid="{DFE34751-AA59-470F-95E0-96352521CA7C}"/>
    <cellStyle name="Normal 4 13 3 2_Exec Drivers" xfId="8325" xr:uid="{0F85D10B-EE1E-47EE-9640-303BDE9E36F9}"/>
    <cellStyle name="Normal 4 13 3 3" xfId="3847" xr:uid="{9702F1E3-C33A-49A4-9C8E-8A36842A47D5}"/>
    <cellStyle name="Normal 4 13 3 3 2" xfId="12525" xr:uid="{04586BF4-259C-46DE-89AC-B958D89911E0}"/>
    <cellStyle name="Normal 4 13 3 3 2 2" xfId="32893" xr:uid="{5E90CC28-C179-4CDD-9DBA-3D27EC2C23B9}"/>
    <cellStyle name="Normal 4 13 3 3 3" xfId="19312" xr:uid="{D397027B-6314-44A5-986C-6ECC4B71D7D7}"/>
    <cellStyle name="Normal 4 13 3 3 3 2" xfId="39680" xr:uid="{8097281B-39C4-4F21-9243-01E70283DC59}"/>
    <cellStyle name="Normal 4 13 3 3 4" xfId="26101" xr:uid="{B26E2A22-8951-49A7-B28D-AF123EAD2199}"/>
    <cellStyle name="Normal 4 13 3 3 5" xfId="46469" xr:uid="{53D77C5D-5528-4FD3-8A90-FF85AE05BB98}"/>
    <cellStyle name="Normal 4 13 3 4" xfId="10157" xr:uid="{F03CDE7E-0D7D-41CC-9DE1-15929BFFEDFA}"/>
    <cellStyle name="Normal 4 13 3 4 2" xfId="30525" xr:uid="{2816F42B-EBD6-4F05-8257-720079565986}"/>
    <cellStyle name="Normal 4 13 3 5" xfId="16944" xr:uid="{6C4B18D8-097F-44E5-A3D4-03962AD07C82}"/>
    <cellStyle name="Normal 4 13 3 5 2" xfId="37312" xr:uid="{99F00822-7A78-4FD6-A14B-6CD3FD2E8452}"/>
    <cellStyle name="Normal 4 13 3 6" xfId="23733" xr:uid="{180C0876-33C0-45B5-86A0-9BBA7A3C0290}"/>
    <cellStyle name="Normal 4 13 3 7" xfId="44101" xr:uid="{6B855928-2143-47F9-8677-A9D0E0B7A5A4}"/>
    <cellStyle name="Normal 4 13 3_Exec Drivers" xfId="9074" xr:uid="{B5D00401-5C37-4BBC-9E73-5A5C183765DB}"/>
    <cellStyle name="Normal 4 13 4" xfId="1300" xr:uid="{5DC3BAAD-7CDC-449F-8A9E-1A597798B48F}"/>
    <cellStyle name="Normal 4 13 4 2" xfId="1837" xr:uid="{EBA9F710-6DEA-4CC3-B579-A967AB03C59B}"/>
    <cellStyle name="Normal 4 13 4 2 2" xfId="7443" xr:uid="{7D871284-FA28-4753-A041-47EDD3B41503}"/>
    <cellStyle name="Normal 4 13 4 2 2 2" xfId="16085" xr:uid="{35EEBE04-2AF9-4D50-977E-97CA95A0E4FC}"/>
    <cellStyle name="Normal 4 13 4 2 2 2 2" xfId="36453" xr:uid="{E21BE36E-42D9-40D2-B99D-C5E1D855C0BB}"/>
    <cellStyle name="Normal 4 13 4 2 2 3" xfId="22872" xr:uid="{F8F07EB9-3CCD-4337-AEF0-1948FAB26933}"/>
    <cellStyle name="Normal 4 13 4 2 2 3 2" xfId="43240" xr:uid="{BA764CD5-7668-4BF6-9636-DD57785F6224}"/>
    <cellStyle name="Normal 4 13 4 2 2 4" xfId="29661" xr:uid="{92013254-F81B-4CEF-9527-3EC3896C5A32}"/>
    <cellStyle name="Normal 4 13 4 2 2 5" xfId="50029" xr:uid="{7468F83A-AEB4-4E71-802A-BB397C56F755}"/>
    <cellStyle name="Normal 4 13 4 2 3" xfId="10745" xr:uid="{C74DF310-EB37-4894-B796-D219D68B8284}"/>
    <cellStyle name="Normal 4 13 4 2 3 2" xfId="31113" xr:uid="{4A0D9040-6D2C-4A38-81A3-16F0A24C2C2F}"/>
    <cellStyle name="Normal 4 13 4 2 4" xfId="17532" xr:uid="{D4856EAC-449C-4CCB-9CE9-036A81E4D683}"/>
    <cellStyle name="Normal 4 13 4 2 4 2" xfId="37900" xr:uid="{6777CF66-E452-4A58-B7BE-2FC6A239703D}"/>
    <cellStyle name="Normal 4 13 4 2 5" xfId="24321" xr:uid="{0B5956CA-4500-489D-9384-A7E9A52B5406}"/>
    <cellStyle name="Normal 4 13 4 2 6" xfId="44689" xr:uid="{FA678115-107F-4CB1-BDFE-A66803F7FC77}"/>
    <cellStyle name="Normal 4 13 4 2_Exec Drivers" xfId="2346" xr:uid="{311B491A-1A54-464D-B647-B87E00A3F6CB}"/>
    <cellStyle name="Normal 4 13 4 3" xfId="4595" xr:uid="{90199842-80E4-4803-A5DD-F5041FBBBA75}"/>
    <cellStyle name="Normal 4 13 4 3 2" xfId="13237" xr:uid="{726441F5-1AD2-486B-8157-83482D0F336A}"/>
    <cellStyle name="Normal 4 13 4 3 2 2" xfId="33605" xr:uid="{0BFD952F-E508-4FA5-A055-BC277CD8B6FF}"/>
    <cellStyle name="Normal 4 13 4 3 3" xfId="20024" xr:uid="{58697DEE-701A-42A1-BE83-3EA94F4F2926}"/>
    <cellStyle name="Normal 4 13 4 3 3 2" xfId="40392" xr:uid="{F56A9839-D9F7-4755-A37F-27DC0A234EA9}"/>
    <cellStyle name="Normal 4 13 4 3 4" xfId="26813" xr:uid="{DC698E1E-052B-4168-AAAE-EAEEFAC1455A}"/>
    <cellStyle name="Normal 4 13 4 3 5" xfId="47181" xr:uid="{8929BED6-F44C-41BB-9B43-4500BB34D8F2}"/>
    <cellStyle name="Normal 4 13 4 4" xfId="10219" xr:uid="{A938101F-3A34-41CE-8B33-219DD8D32544}"/>
    <cellStyle name="Normal 4 13 4 4 2" xfId="30587" xr:uid="{34787FAA-2F13-44BD-9BAE-D97B9D28C7F6}"/>
    <cellStyle name="Normal 4 13 4 5" xfId="17006" xr:uid="{5E4B8B15-5F62-438D-A717-9BCBB62B9A26}"/>
    <cellStyle name="Normal 4 13 4 5 2" xfId="37374" xr:uid="{A229A10C-6F2B-449F-A72E-E238FFCCE51F}"/>
    <cellStyle name="Normal 4 13 4 6" xfId="23795" xr:uid="{B512E44C-FB81-4D20-8496-DE4EC1EF73A7}"/>
    <cellStyle name="Normal 4 13 4 7" xfId="44163" xr:uid="{CAA66CCA-A9E9-4942-A628-AA5BD1C36A6F}"/>
    <cellStyle name="Normal 4 13 4_Exec Drivers" xfId="9708" xr:uid="{DA7B2F8D-A7E1-4F62-AA25-682CEDD8E329}"/>
    <cellStyle name="Normal 4 13 5" xfId="1365" xr:uid="{0E0998E6-D926-44DA-86D7-4692480A7EE5}"/>
    <cellStyle name="Normal 4 13 5 2" xfId="6019" xr:uid="{C3E93BB2-04F0-441D-8D58-C1989018D279}"/>
    <cellStyle name="Normal 4 13 5 2 2" xfId="14661" xr:uid="{BD6C4E81-EC47-4F8A-8837-9DB59C95990F}"/>
    <cellStyle name="Normal 4 13 5 2 2 2" xfId="35029" xr:uid="{E4E800EF-1E0F-4E82-9368-FD186692666F}"/>
    <cellStyle name="Normal 4 13 5 2 3" xfId="21448" xr:uid="{6BBD60A7-D400-4C30-B632-2154D5BF8AA8}"/>
    <cellStyle name="Normal 4 13 5 2 3 2" xfId="41816" xr:uid="{7D0BC781-5130-4ADA-B35B-767BDDBCFB2B}"/>
    <cellStyle name="Normal 4 13 5 2 4" xfId="28237" xr:uid="{DFA3F748-FB01-4536-95FD-0FB1413EE4EF}"/>
    <cellStyle name="Normal 4 13 5 2 5" xfId="48605" xr:uid="{6AE4D850-E513-4CE0-827A-AA35E21F82DA}"/>
    <cellStyle name="Normal 4 13 5 3" xfId="3099" xr:uid="{1A3E305E-FDDC-4EED-B3BB-BE7B8226D4FC}"/>
    <cellStyle name="Normal 4 13 5 3 2" xfId="11813" xr:uid="{753597AC-0DA0-4C50-AFED-35E37C7585C4}"/>
    <cellStyle name="Normal 4 13 5 3 2 2" xfId="32181" xr:uid="{EE0A314F-4B4E-4D6D-9206-41905C45966B}"/>
    <cellStyle name="Normal 4 13 5 3 3" xfId="18600" xr:uid="{2EA5283B-EF56-4FB4-B1AD-B205C58CCA16}"/>
    <cellStyle name="Normal 4 13 5 3 3 2" xfId="38968" xr:uid="{92683F8A-BEFC-4879-98FC-6B585BBD7A6E}"/>
    <cellStyle name="Normal 4 13 5 3 4" xfId="25389" xr:uid="{55DEAB95-A7AB-4B1D-A35A-AD74B942BBC9}"/>
    <cellStyle name="Normal 4 13 5 3 5" xfId="45757" xr:uid="{40930442-9803-4751-9487-D33E2E5907A0}"/>
    <cellStyle name="Normal 4 13 5 4" xfId="10284" xr:uid="{C694DB1B-1282-4B69-AD3F-23B0FB4C2FA4}"/>
    <cellStyle name="Normal 4 13 5 4 2" xfId="30652" xr:uid="{8A8C39E0-6809-46ED-A757-11F93FDFB942}"/>
    <cellStyle name="Normal 4 13 5 5" xfId="17071" xr:uid="{30177203-95C8-4FB3-A8F6-87D42FF893D4}"/>
    <cellStyle name="Normal 4 13 5 5 2" xfId="37439" xr:uid="{50A313AD-359E-4C16-829B-DDB33A9FADBC}"/>
    <cellStyle name="Normal 4 13 5 6" xfId="23860" xr:uid="{5917CB19-EF0A-449A-945E-B3A3406BF83F}"/>
    <cellStyle name="Normal 4 13 5 7" xfId="44228" xr:uid="{869C5C57-C8CA-4614-BFD9-62E64095A874}"/>
    <cellStyle name="Normal 4 13 5_Exec Drivers" xfId="9317" xr:uid="{DF383338-8AC7-4167-AEFA-1BDEB5356298}"/>
    <cellStyle name="Normal 4 13 6" xfId="5307" xr:uid="{2A1D4FDA-DE49-4B97-8987-A989D3FD0205}"/>
    <cellStyle name="Normal 4 13 6 2" xfId="13949" xr:uid="{9A39407D-2DCA-4537-AC8E-24A6AE63ABB1}"/>
    <cellStyle name="Normal 4 13 6 2 2" xfId="34317" xr:uid="{42E2B434-80C7-4CE4-BF19-B73FE476C372}"/>
    <cellStyle name="Normal 4 13 6 3" xfId="20736" xr:uid="{46F81932-7072-414F-B2C5-F454BC7AB287}"/>
    <cellStyle name="Normal 4 13 6 3 2" xfId="41104" xr:uid="{B4D47035-2325-4B74-9E7E-0E8D3C2A4CD4}"/>
    <cellStyle name="Normal 4 13 6 4" xfId="27525" xr:uid="{9A76E526-5527-4669-AA62-2454B8A10C86}"/>
    <cellStyle name="Normal 4 13 6 5" xfId="47893" xr:uid="{04D7A49B-8FA0-4B47-A4E1-BE208662FA69}"/>
    <cellStyle name="Normal 4 13 7" xfId="2251" xr:uid="{9CC97616-5AAF-4175-B5B5-74E17B6E6BEF}"/>
    <cellStyle name="Normal 4 13 7 2" xfId="11101" xr:uid="{948F4222-9C27-4ABC-8117-BD2B2EF14F14}"/>
    <cellStyle name="Normal 4 13 7 2 2" xfId="31469" xr:uid="{99739C85-D56F-42D3-806A-50C8A2529294}"/>
    <cellStyle name="Normal 4 13 7 3" xfId="17888" xr:uid="{25C3EB53-1332-4A9F-A5B6-F357BA7ED04D}"/>
    <cellStyle name="Normal 4 13 7 3 2" xfId="38256" xr:uid="{AC718939-40D8-4FD3-9CEB-8258B2DD39EB}"/>
    <cellStyle name="Normal 4 13 7 4" xfId="24677" xr:uid="{053A8A40-1140-4B17-AA69-87A987962032}"/>
    <cellStyle name="Normal 4 13 7 5" xfId="45045" xr:uid="{23BDB9E3-C9E9-4D0E-9DC2-FB77BE8408CF}"/>
    <cellStyle name="Normal 4 13 8" xfId="10032" xr:uid="{6B7F916E-F977-4714-ABE6-A73A1FE39E34}"/>
    <cellStyle name="Normal 4 13 8 2" xfId="30400" xr:uid="{1EA1B896-F52D-4792-A46C-FB5E447D651B}"/>
    <cellStyle name="Normal 4 13 9" xfId="16820" xr:uid="{F23EF958-DADE-4EB6-A9CA-2B888552ACE2}"/>
    <cellStyle name="Normal 4 13 9 2" xfId="37188" xr:uid="{92641E36-3F5F-4AD8-9679-E9F60A225F28}"/>
    <cellStyle name="Normal 4 13_Exec Drivers" xfId="2309" xr:uid="{80BAA35B-F4AE-48A4-B22F-B4BB6290AB89}"/>
    <cellStyle name="Normal 4 14" xfId="630" xr:uid="{810E5F0B-7ECF-4945-B612-FA7B45FB06F7}"/>
    <cellStyle name="Normal 4 14 10" xfId="23628" xr:uid="{2D153703-BAC3-4BCA-8409-789B9B069C57}"/>
    <cellStyle name="Normal 4 14 11" xfId="43996" xr:uid="{A1D610A4-3082-4019-AC4C-773C31AA5F68}"/>
    <cellStyle name="Normal 4 14 2" xfId="708" xr:uid="{8EAFF14E-8EC2-4C1C-9B52-BF15AF807742}"/>
    <cellStyle name="Normal 4 14 2 10" xfId="44042" xr:uid="{BD4790FA-4FE5-4ACA-8589-613460B96A21}"/>
    <cellStyle name="Normal 4 14 2 2" xfId="1729" xr:uid="{9EF44DFA-B721-4789-939C-EFC054CB2135}"/>
    <cellStyle name="Normal 4 14 2 2 2" xfId="7100" xr:uid="{4401A439-FC9D-460F-BCCC-E7FB47415572}"/>
    <cellStyle name="Normal 4 14 2 2 2 2" xfId="15742" xr:uid="{AF6E273C-50D5-410E-820D-FF24908C191C}"/>
    <cellStyle name="Normal 4 14 2 2 2 2 2" xfId="36110" xr:uid="{D38D4263-30A9-46ED-8958-A7E5BC14C77B}"/>
    <cellStyle name="Normal 4 14 2 2 2 3" xfId="22529" xr:uid="{FF36739F-2C37-4929-AF56-F323FCDAC105}"/>
    <cellStyle name="Normal 4 14 2 2 2 3 2" xfId="42897" xr:uid="{72071010-D02F-4E28-87D8-84D4E235C402}"/>
    <cellStyle name="Normal 4 14 2 2 2 4" xfId="29318" xr:uid="{04E12AA5-5102-43D1-8B19-26A5D0584DB0}"/>
    <cellStyle name="Normal 4 14 2 2 2 5" xfId="49686" xr:uid="{3E35A9A5-0C63-4C55-AC93-248A2F313C55}"/>
    <cellStyle name="Normal 4 14 2 2 3" xfId="4252" xr:uid="{CF79938C-0860-4E3C-9B2C-284F99905828}"/>
    <cellStyle name="Normal 4 14 2 2 3 2" xfId="12894" xr:uid="{F9E64E69-6113-4696-8070-AD6C3C355B8D}"/>
    <cellStyle name="Normal 4 14 2 2 3 2 2" xfId="33262" xr:uid="{C75F0B2F-641F-475E-A122-8773FE8F7C6E}"/>
    <cellStyle name="Normal 4 14 2 2 3 3" xfId="19681" xr:uid="{5947D063-2AC4-4A0B-A019-AC3DAEED6647}"/>
    <cellStyle name="Normal 4 14 2 2 3 3 2" xfId="40049" xr:uid="{A6BD06F7-327E-4029-AC35-657B890C3A5B}"/>
    <cellStyle name="Normal 4 14 2 2 3 4" xfId="26470" xr:uid="{9768005C-67D4-4B9D-B2D6-EECDA6AE0654}"/>
    <cellStyle name="Normal 4 14 2 2 3 5" xfId="46838" xr:uid="{04C810F9-970F-49B4-A242-EBE4B4C97DDD}"/>
    <cellStyle name="Normal 4 14 2 2 4" xfId="10639" xr:uid="{CA9DDD2E-2DF4-408B-8B60-AB76DCC51713}"/>
    <cellStyle name="Normal 4 14 2 2 4 2" xfId="31007" xr:uid="{3DB2D290-D356-437D-9DD3-9ECABE8D9C6E}"/>
    <cellStyle name="Normal 4 14 2 2 5" xfId="17426" xr:uid="{8D9C2828-9359-44A6-B2A4-BC73AFDF5B86}"/>
    <cellStyle name="Normal 4 14 2 2 5 2" xfId="37794" xr:uid="{A155C430-037D-4AA8-942E-F5A183B184A6}"/>
    <cellStyle name="Normal 4 14 2 2 6" xfId="24215" xr:uid="{0EF5B502-4139-47B7-A174-C8A1CA3FCAA0}"/>
    <cellStyle name="Normal 4 14 2 2 7" xfId="44583" xr:uid="{C25E18DC-FFB2-405F-9F9C-3F491F4E7126}"/>
    <cellStyle name="Normal 4 14 2 2_Exec Drivers" xfId="9506" xr:uid="{99F479AC-E609-4971-AE69-F2F0D561A458}"/>
    <cellStyle name="Normal 4 14 2 3" xfId="4964" xr:uid="{AD0D37E4-DCF9-4740-9AA1-2FD3156FE382}"/>
    <cellStyle name="Normal 4 14 2 3 2" xfId="7812" xr:uid="{071474FC-DF3B-4299-B892-8A2E2E8E65C5}"/>
    <cellStyle name="Normal 4 14 2 3 2 2" xfId="16454" xr:uid="{AC549811-75E8-4FF9-BE08-0385389B33EA}"/>
    <cellStyle name="Normal 4 14 2 3 2 2 2" xfId="36822" xr:uid="{C612B499-60FD-480E-8B3B-F1A7A4F148C9}"/>
    <cellStyle name="Normal 4 14 2 3 2 3" xfId="23241" xr:uid="{133465CE-BDB1-4165-82E9-E319C0386D67}"/>
    <cellStyle name="Normal 4 14 2 3 2 3 2" xfId="43609" xr:uid="{B458ADE9-9411-4FE2-8B40-FCD2E81B3B64}"/>
    <cellStyle name="Normal 4 14 2 3 2 4" xfId="30030" xr:uid="{A30E0E24-D4F1-4B81-A936-C0582424B414}"/>
    <cellStyle name="Normal 4 14 2 3 2 5" xfId="50398" xr:uid="{DB8DD70E-007B-4DD2-BE2F-6230C17CCFD7}"/>
    <cellStyle name="Normal 4 14 2 3 3" xfId="13606" xr:uid="{3D2D90A7-3DFF-4A78-825E-6751D51DF5FF}"/>
    <cellStyle name="Normal 4 14 2 3 3 2" xfId="33974" xr:uid="{DD31BF50-68F4-4372-91D0-F5E36AC9BA5C}"/>
    <cellStyle name="Normal 4 14 2 3 4" xfId="20393" xr:uid="{3FA5E6BF-E9CA-4399-9A3B-0FAB6D79996B}"/>
    <cellStyle name="Normal 4 14 2 3 4 2" xfId="40761" xr:uid="{A79025C7-B6A6-41C1-AE43-AD9E147A344A}"/>
    <cellStyle name="Normal 4 14 2 3 5" xfId="27182" xr:uid="{7F0BB6C7-DAF1-4FCF-B017-80A3855D1323}"/>
    <cellStyle name="Normal 4 14 2 3 6" xfId="47550" xr:uid="{E0D15C58-7F4C-421A-80DA-636773D5DE1B}"/>
    <cellStyle name="Normal 4 14 2 3_Exec Drivers" xfId="2276" xr:uid="{980536AE-808C-45A4-93AB-417D7FB4E2F8}"/>
    <cellStyle name="Normal 4 14 2 4" xfId="3504" xr:uid="{BF291F9C-4F47-4B8B-A367-3AB01D40134C}"/>
    <cellStyle name="Normal 4 14 2 4 2" xfId="6388" xr:uid="{FE0F08AA-53C3-43DF-A7CB-A1977FDEAC85}"/>
    <cellStyle name="Normal 4 14 2 4 2 2" xfId="15030" xr:uid="{93072B80-B339-4628-90B5-87FF4FEE26E2}"/>
    <cellStyle name="Normal 4 14 2 4 2 2 2" xfId="35398" xr:uid="{8AA3DDBE-E0B9-46F0-B7EE-3B10D1870A50}"/>
    <cellStyle name="Normal 4 14 2 4 2 3" xfId="21817" xr:uid="{3E25D623-80B8-45DA-9078-79E88A833067}"/>
    <cellStyle name="Normal 4 14 2 4 2 3 2" xfId="42185" xr:uid="{01596909-94BC-4CB2-9A60-7A3B608EE20F}"/>
    <cellStyle name="Normal 4 14 2 4 2 4" xfId="28606" xr:uid="{C425860C-6F61-4D77-8702-6E3BB3801B81}"/>
    <cellStyle name="Normal 4 14 2 4 2 5" xfId="48974" xr:uid="{DB9D111B-4910-4AD1-8A96-E06806AEA03E}"/>
    <cellStyle name="Normal 4 14 2 4 3" xfId="12182" xr:uid="{D534B3E6-E31C-4FDE-AD2A-2B93C18BC77C}"/>
    <cellStyle name="Normal 4 14 2 4 3 2" xfId="32550" xr:uid="{B1FE6279-A478-420C-A72D-0B4CCF5A1722}"/>
    <cellStyle name="Normal 4 14 2 4 4" xfId="18969" xr:uid="{B1304FF6-30EF-4BF6-8B18-2156252CC3FA}"/>
    <cellStyle name="Normal 4 14 2 4 4 2" xfId="39337" xr:uid="{99085356-438C-4FDC-8EE7-063F92269BC6}"/>
    <cellStyle name="Normal 4 14 2 4 5" xfId="25758" xr:uid="{A756499A-C4B6-47C2-8EEE-46F8A854DCAC}"/>
    <cellStyle name="Normal 4 14 2 4 6" xfId="46126" xr:uid="{40D70A52-3A8B-4D36-8D53-84BF78903254}"/>
    <cellStyle name="Normal 4 14 2 5" xfId="5676" xr:uid="{CB79835E-388C-4B69-AF93-CDBFA870A44E}"/>
    <cellStyle name="Normal 4 14 2 5 2" xfId="14318" xr:uid="{E4546EDB-302C-47E4-B911-453AC5C71FF1}"/>
    <cellStyle name="Normal 4 14 2 5 2 2" xfId="34686" xr:uid="{BF0303E9-D874-4473-B49F-1CF8F7B1DBD6}"/>
    <cellStyle name="Normal 4 14 2 5 3" xfId="21105" xr:uid="{8D608EF1-2D3A-42E0-AAC4-0E179C216073}"/>
    <cellStyle name="Normal 4 14 2 5 3 2" xfId="41473" xr:uid="{8F74F617-A097-4763-8330-1E284B93CCC1}"/>
    <cellStyle name="Normal 4 14 2 5 4" xfId="27894" xr:uid="{5EBC8A19-B7A0-4AE8-A43E-0B158B992D80}"/>
    <cellStyle name="Normal 4 14 2 5 5" xfId="48262" xr:uid="{12841292-2F40-4C8A-9E68-EC3D94AA07F7}"/>
    <cellStyle name="Normal 4 14 2 6" xfId="2755" xr:uid="{FD8ED74F-0B0C-496A-999B-0115C49BA019}"/>
    <cellStyle name="Normal 4 14 2 6 2" xfId="11470" xr:uid="{188A3B77-F7B0-4456-B55B-213FBEB26BB8}"/>
    <cellStyle name="Normal 4 14 2 6 2 2" xfId="31838" xr:uid="{BCB0117B-5785-4C28-BE12-AC0C9F2A67C3}"/>
    <cellStyle name="Normal 4 14 2 6 3" xfId="18257" xr:uid="{2A3298FE-80FB-4F65-B1A4-681D494611C9}"/>
    <cellStyle name="Normal 4 14 2 6 3 2" xfId="38625" xr:uid="{5FF5A7E4-D0C5-469F-ABFD-BC167AE2307E}"/>
    <cellStyle name="Normal 4 14 2 6 4" xfId="25046" xr:uid="{3DB6C405-47E7-4FD5-AA64-DA51212A74E9}"/>
    <cellStyle name="Normal 4 14 2 6 5" xfId="45414" xr:uid="{DF7BE18F-64DE-4FB3-BEEE-87A85E5C264C}"/>
    <cellStyle name="Normal 4 14 2 7" xfId="10097" xr:uid="{B1C96467-9B93-4265-9C98-1DA6F741E3AB}"/>
    <cellStyle name="Normal 4 14 2 7 2" xfId="30465" xr:uid="{B8852BCB-FCC5-436C-A87B-91B51391E3C2}"/>
    <cellStyle name="Normal 4 14 2 8" xfId="16885" xr:uid="{A7989187-904C-454E-86AB-60CC1100FE2B}"/>
    <cellStyle name="Normal 4 14 2 8 2" xfId="37253" xr:uid="{8EE6EA22-860B-46B3-B6B5-D21182F13293}"/>
    <cellStyle name="Normal 4 14 2 9" xfId="23674" xr:uid="{26D6F452-C992-40B7-9C2A-4EEA64A558A4}"/>
    <cellStyle name="Normal 4 14 2_Exec Drivers" xfId="8112" xr:uid="{555CF046-F078-4169-947E-60BE2F04C140}"/>
    <cellStyle name="Normal 4 14 3" xfId="1235" xr:uid="{8C9EB836-6585-475F-9D19-0AA75DDB2921}"/>
    <cellStyle name="Normal 4 14 3 2" xfId="1774" xr:uid="{C9B62D6D-9500-4E0D-A423-8110C539C766}"/>
    <cellStyle name="Normal 4 14 3 2 2" xfId="6732" xr:uid="{2EDD903F-D75D-409C-AF70-28163D61E5E7}"/>
    <cellStyle name="Normal 4 14 3 2 2 2" xfId="15374" xr:uid="{A647B6B9-B081-4D77-8DD8-0762946C4643}"/>
    <cellStyle name="Normal 4 14 3 2 2 2 2" xfId="35742" xr:uid="{E2975509-6618-4518-95E4-7718CB14026E}"/>
    <cellStyle name="Normal 4 14 3 2 2 3" xfId="22161" xr:uid="{9CAA1872-706F-4A05-B45B-4E6AD3E5EC88}"/>
    <cellStyle name="Normal 4 14 3 2 2 3 2" xfId="42529" xr:uid="{8BEE1D0F-0F48-4AD2-A743-83E3579002BE}"/>
    <cellStyle name="Normal 4 14 3 2 2 4" xfId="28950" xr:uid="{E6C9047D-B5D3-4B68-8AE3-52B572616F4C}"/>
    <cellStyle name="Normal 4 14 3 2 2 5" xfId="49318" xr:uid="{8CB1CAB3-73CE-4848-8FD9-46FBCF51083E}"/>
    <cellStyle name="Normal 4 14 3 2 3" xfId="10682" xr:uid="{D6383D14-6706-4C07-AD11-1DA1F1A8D59C}"/>
    <cellStyle name="Normal 4 14 3 2 3 2" xfId="31050" xr:uid="{09497F05-C30D-4E80-96CC-B6CC83E0A230}"/>
    <cellStyle name="Normal 4 14 3 2 4" xfId="17469" xr:uid="{2AD0A117-9B60-45B5-9994-9642E2A22DF1}"/>
    <cellStyle name="Normal 4 14 3 2 4 2" xfId="37837" xr:uid="{F92B078D-17B9-4AED-AD30-7C81548C5A1B}"/>
    <cellStyle name="Normal 4 14 3 2 5" xfId="24258" xr:uid="{2A67A6DF-DDCD-4C13-A312-0E4EEFDD9238}"/>
    <cellStyle name="Normal 4 14 3 2 6" xfId="44626" xr:uid="{545F87BD-25CF-4D0B-B03D-B1DF6432DA6F}"/>
    <cellStyle name="Normal 4 14 3 2_Exec Drivers" xfId="9029" xr:uid="{85A717F6-A02B-4AD3-A848-BC97FC22A1BC}"/>
    <cellStyle name="Normal 4 14 3 3" xfId="3848" xr:uid="{E2D1C3CD-C1E6-4AB9-89E4-F13D58F4D20C}"/>
    <cellStyle name="Normal 4 14 3 3 2" xfId="12526" xr:uid="{2A688C5D-1399-4BE3-9DAA-67385792C7AF}"/>
    <cellStyle name="Normal 4 14 3 3 2 2" xfId="32894" xr:uid="{21E683E8-81C6-4C36-904C-7066602D6CFF}"/>
    <cellStyle name="Normal 4 14 3 3 3" xfId="19313" xr:uid="{74F41705-50FE-4D85-A573-08EF1B57B2AF}"/>
    <cellStyle name="Normal 4 14 3 3 3 2" xfId="39681" xr:uid="{FB2619AE-0580-4DEE-A476-928748D3AC5F}"/>
    <cellStyle name="Normal 4 14 3 3 4" xfId="26102" xr:uid="{9FAE6825-DCAA-45A7-8809-92C95E10051D}"/>
    <cellStyle name="Normal 4 14 3 3 5" xfId="46470" xr:uid="{655D8581-14F0-4209-897D-6C4CC02FE36E}"/>
    <cellStyle name="Normal 4 14 3 4" xfId="10156" xr:uid="{384EC9CA-6220-4609-B842-9D894AB92A48}"/>
    <cellStyle name="Normal 4 14 3 4 2" xfId="30524" xr:uid="{6F8E862A-BD73-472B-8164-9767AAF99CCC}"/>
    <cellStyle name="Normal 4 14 3 5" xfId="16943" xr:uid="{0A74EC8A-701A-4FFE-B15A-66513C98DE2A}"/>
    <cellStyle name="Normal 4 14 3 5 2" xfId="37311" xr:uid="{F97D3D14-E873-4A51-AFB0-459EF1894386}"/>
    <cellStyle name="Normal 4 14 3 6" xfId="23732" xr:uid="{0D390893-DE7B-49FF-AC9A-CDC9196A0BAE}"/>
    <cellStyle name="Normal 4 14 3 7" xfId="44100" xr:uid="{50FE5844-6B00-4788-8801-8D21184104C2}"/>
    <cellStyle name="Normal 4 14 3_Exec Drivers" xfId="8461" xr:uid="{D28E65B1-F402-4CEE-A211-28F7CDE45137}"/>
    <cellStyle name="Normal 4 14 4" xfId="1301" xr:uid="{FF559847-90CA-4464-988B-0FBD2DDC291A}"/>
    <cellStyle name="Normal 4 14 4 2" xfId="1838" xr:uid="{9151B505-3AFB-4739-A273-CA0A09AB6A3D}"/>
    <cellStyle name="Normal 4 14 4 2 2" xfId="7444" xr:uid="{A9C4AFA8-28F8-4DFD-A110-E5FB02D5DAF8}"/>
    <cellStyle name="Normal 4 14 4 2 2 2" xfId="16086" xr:uid="{A8EE0E70-351D-49BE-8333-98082C6E5137}"/>
    <cellStyle name="Normal 4 14 4 2 2 2 2" xfId="36454" xr:uid="{18CD31FF-EAEE-430C-9E7C-D3E9FD0A9AB2}"/>
    <cellStyle name="Normal 4 14 4 2 2 3" xfId="22873" xr:uid="{411DD65F-5B0D-4AC8-BAC2-E9F6F9759F5A}"/>
    <cellStyle name="Normal 4 14 4 2 2 3 2" xfId="43241" xr:uid="{75A48D1E-E516-4F52-96BB-E482CC65DDFB}"/>
    <cellStyle name="Normal 4 14 4 2 2 4" xfId="29662" xr:uid="{9511D962-9F19-4A02-B8E9-9BB5DF8B37E4}"/>
    <cellStyle name="Normal 4 14 4 2 2 5" xfId="50030" xr:uid="{638EDCF0-FA49-426C-8E52-EDD7751369DE}"/>
    <cellStyle name="Normal 4 14 4 2 3" xfId="10746" xr:uid="{8325F040-72F0-494D-89E4-C370B74D1252}"/>
    <cellStyle name="Normal 4 14 4 2 3 2" xfId="31114" xr:uid="{B8BE790C-FCF4-43FB-869A-7AC64DC30A36}"/>
    <cellStyle name="Normal 4 14 4 2 4" xfId="17533" xr:uid="{1434C9ED-95C9-4CAF-89CB-CCA6395264CD}"/>
    <cellStyle name="Normal 4 14 4 2 4 2" xfId="37901" xr:uid="{C9EB09C7-8179-4540-B6B2-371BEB4A9603}"/>
    <cellStyle name="Normal 4 14 4 2 5" xfId="24322" xr:uid="{BACC9BF7-406D-4BBD-ADAB-6E32491D8B6E}"/>
    <cellStyle name="Normal 4 14 4 2 6" xfId="44690" xr:uid="{728E36D0-C98C-4C66-8873-33B2E7A0BF78}"/>
    <cellStyle name="Normal 4 14 4 2_Exec Drivers" xfId="9172" xr:uid="{E5711226-30C0-4C62-B71F-1DBE7E1EAA45}"/>
    <cellStyle name="Normal 4 14 4 3" xfId="4596" xr:uid="{77B435F9-C08E-4F71-AE5E-09C4F43CD058}"/>
    <cellStyle name="Normal 4 14 4 3 2" xfId="13238" xr:uid="{6B1E1AC3-2E19-4038-8675-23F9254DCB09}"/>
    <cellStyle name="Normal 4 14 4 3 2 2" xfId="33606" xr:uid="{D4E38D17-C2AB-4C5D-BD34-91DFBEFF025C}"/>
    <cellStyle name="Normal 4 14 4 3 3" xfId="20025" xr:uid="{6FBB736C-6748-41AA-806D-D51A39B0781A}"/>
    <cellStyle name="Normal 4 14 4 3 3 2" xfId="40393" xr:uid="{CAF5EBD2-EF4B-42F3-87D6-578E6C1A0848}"/>
    <cellStyle name="Normal 4 14 4 3 4" xfId="26814" xr:uid="{45C4870D-2FEC-4C77-9717-833A0329C284}"/>
    <cellStyle name="Normal 4 14 4 3 5" xfId="47182" xr:uid="{9F7ED626-5A54-40E3-BFB9-8BF6A4DC09F4}"/>
    <cellStyle name="Normal 4 14 4 4" xfId="10220" xr:uid="{C110C260-1D51-4824-8280-BBFAE7415B57}"/>
    <cellStyle name="Normal 4 14 4 4 2" xfId="30588" xr:uid="{BA964C66-AFCD-4B2D-812F-193135900DC8}"/>
    <cellStyle name="Normal 4 14 4 5" xfId="17007" xr:uid="{D75BB63F-04BD-489D-8614-0729E79202B7}"/>
    <cellStyle name="Normal 4 14 4 5 2" xfId="37375" xr:uid="{321943E3-5506-41DD-89D2-7681351E9D0C}"/>
    <cellStyle name="Normal 4 14 4 6" xfId="23796" xr:uid="{D2F5B914-A514-4D30-A551-49DFC1710A92}"/>
    <cellStyle name="Normal 4 14 4 7" xfId="44164" xr:uid="{7328431B-E97E-43CE-AA7D-1ACD314E5A22}"/>
    <cellStyle name="Normal 4 14 4_Exec Drivers" xfId="8992" xr:uid="{FE3E8A52-5A9F-47FE-9409-637C384EF7EE}"/>
    <cellStyle name="Normal 4 14 5" xfId="1366" xr:uid="{FE4B992C-9349-4842-8F0F-94FF543CC563}"/>
    <cellStyle name="Normal 4 14 5 2" xfId="6020" xr:uid="{9616B2D4-9343-4720-9406-FF23F42403B3}"/>
    <cellStyle name="Normal 4 14 5 2 2" xfId="14662" xr:uid="{CACF92B8-A2C0-49D0-AB2D-AB4BFE2199D6}"/>
    <cellStyle name="Normal 4 14 5 2 2 2" xfId="35030" xr:uid="{32421B4A-3FFC-4F23-B045-EAF772DE4730}"/>
    <cellStyle name="Normal 4 14 5 2 3" xfId="21449" xr:uid="{7491F05C-ED3B-4FE1-9E46-E6023241DD7F}"/>
    <cellStyle name="Normal 4 14 5 2 3 2" xfId="41817" xr:uid="{D4ABA049-951E-4D4A-AD61-EFC3AB511B65}"/>
    <cellStyle name="Normal 4 14 5 2 4" xfId="28238" xr:uid="{8C07FFB1-0B28-45A9-B66C-F02CA96CFA96}"/>
    <cellStyle name="Normal 4 14 5 2 5" xfId="48606" xr:uid="{1EB47363-E552-4849-A688-385765A8B444}"/>
    <cellStyle name="Normal 4 14 5 3" xfId="3100" xr:uid="{4C08A392-E22F-434F-9B7D-7A92548BD466}"/>
    <cellStyle name="Normal 4 14 5 3 2" xfId="11814" xr:uid="{7B32E263-347C-461C-B5CB-D4A358C36330}"/>
    <cellStyle name="Normal 4 14 5 3 2 2" xfId="32182" xr:uid="{593DAD67-578C-426E-8FF7-BBEE0971DB65}"/>
    <cellStyle name="Normal 4 14 5 3 3" xfId="18601" xr:uid="{5A039F11-79FA-4F4A-82D4-C2A69F4B55BA}"/>
    <cellStyle name="Normal 4 14 5 3 3 2" xfId="38969" xr:uid="{D27A3759-B36E-46C6-B41E-C3B9AF2C89BF}"/>
    <cellStyle name="Normal 4 14 5 3 4" xfId="25390" xr:uid="{470C5B61-6A53-4D71-B491-2A6514320AC8}"/>
    <cellStyle name="Normal 4 14 5 3 5" xfId="45758" xr:uid="{9281E4F5-8FBF-4897-B1A2-D00AA4E3BE74}"/>
    <cellStyle name="Normal 4 14 5 4" xfId="10285" xr:uid="{FA63ED6B-F3AF-4981-A49D-82815EA229B8}"/>
    <cellStyle name="Normal 4 14 5 4 2" xfId="30653" xr:uid="{2AAF6BC5-C618-41AA-87FC-60DD2B21134E}"/>
    <cellStyle name="Normal 4 14 5 5" xfId="17072" xr:uid="{3618AE72-5DCC-41A1-8B09-6B3879F3E89A}"/>
    <cellStyle name="Normal 4 14 5 5 2" xfId="37440" xr:uid="{EC35575D-9F9A-4A62-B363-1F2825638BBB}"/>
    <cellStyle name="Normal 4 14 5 6" xfId="23861" xr:uid="{93C5F091-1F67-4F31-8CD1-E27F5BEDA1EA}"/>
    <cellStyle name="Normal 4 14 5 7" xfId="44229" xr:uid="{0073C192-D002-4AF7-B62E-6A45553C3F9D}"/>
    <cellStyle name="Normal 4 14 5_Exec Drivers" xfId="2301" xr:uid="{97195371-EB9A-4750-8249-606D3149C222}"/>
    <cellStyle name="Normal 4 14 6" xfId="5308" xr:uid="{CCD76A49-8E6C-419D-B757-ED56C37C90A3}"/>
    <cellStyle name="Normal 4 14 6 2" xfId="13950" xr:uid="{9E9B154D-7C3D-4CEB-ACEB-285CBBF853C8}"/>
    <cellStyle name="Normal 4 14 6 2 2" xfId="34318" xr:uid="{759E00C6-2E62-4C7D-BD41-712066F23C54}"/>
    <cellStyle name="Normal 4 14 6 3" xfId="20737" xr:uid="{4D2E4158-4BF7-4217-B014-F6D66BAA138A}"/>
    <cellStyle name="Normal 4 14 6 3 2" xfId="41105" xr:uid="{C49A0F65-8AAF-420A-93C9-EF10ECEBF7E8}"/>
    <cellStyle name="Normal 4 14 6 4" xfId="27526" xr:uid="{159F520D-B752-4FF3-8156-DFBF7BEC5E24}"/>
    <cellStyle name="Normal 4 14 6 5" xfId="47894" xr:uid="{126E7BEA-BAF9-4B51-BC26-161247D9C78E}"/>
    <cellStyle name="Normal 4 14 7" xfId="2252" xr:uid="{6A02BEC8-C6D5-4BFF-AE87-2D10A9C126CF}"/>
    <cellStyle name="Normal 4 14 7 2" xfId="11102" xr:uid="{2D16AC10-B3DC-46F1-BFF7-45A54509ADDC}"/>
    <cellStyle name="Normal 4 14 7 2 2" xfId="31470" xr:uid="{554A21F6-FD3A-44BB-A6DF-9CB9220AF063}"/>
    <cellStyle name="Normal 4 14 7 3" xfId="17889" xr:uid="{140585D2-C8F6-45B9-ABA1-BCAE8C135577}"/>
    <cellStyle name="Normal 4 14 7 3 2" xfId="38257" xr:uid="{9A711A93-7542-42BC-BA95-8F75C24842A4}"/>
    <cellStyle name="Normal 4 14 7 4" xfId="24678" xr:uid="{5D38F35E-BE80-4C18-9CFC-D7818692E0F4}"/>
    <cellStyle name="Normal 4 14 7 5" xfId="45046" xr:uid="{FC7C1C47-0158-4CA4-8361-7449468151CE}"/>
    <cellStyle name="Normal 4 14 8" xfId="10051" xr:uid="{FA81A111-CE8D-4EEC-A378-36E7F1418B37}"/>
    <cellStyle name="Normal 4 14 8 2" xfId="30419" xr:uid="{A327988C-3C7E-40EB-8EBB-CA007E137119}"/>
    <cellStyle name="Normal 4 14 9" xfId="16839" xr:uid="{69FB6917-B1B5-4B7A-92ED-8A1F4B4B5E36}"/>
    <cellStyle name="Normal 4 14 9 2" xfId="37207" xr:uid="{510665DF-FE51-437D-A1ED-A6366DB15454}"/>
    <cellStyle name="Normal 4 14_Exec Drivers" xfId="8194" xr:uid="{40EFD663-7B5D-4347-95DE-478AA6C8658D}"/>
    <cellStyle name="Normal 4 15" xfId="616" xr:uid="{4569F1BC-1532-4A34-BA12-8F33DDFDF195}"/>
    <cellStyle name="Normal 4 15 10" xfId="23624" xr:uid="{3232580B-3B12-4A7C-8AFB-44C461899045}"/>
    <cellStyle name="Normal 4 15 11" xfId="43992" xr:uid="{646E5377-8578-45BF-B99D-05539073D1FF}"/>
    <cellStyle name="Normal 4 15 2" xfId="709" xr:uid="{816ACA79-9426-4EA0-B99E-89F0938DF6D8}"/>
    <cellStyle name="Normal 4 15 2 10" xfId="44043" xr:uid="{BFC28216-6EB9-49A3-B676-61A7EF76E895}"/>
    <cellStyle name="Normal 4 15 2 2" xfId="1730" xr:uid="{71204690-BE20-448A-8341-65814093E6C8}"/>
    <cellStyle name="Normal 4 15 2 2 2" xfId="7096" xr:uid="{C5A16C63-0157-4628-91F2-95823C59DE0A}"/>
    <cellStyle name="Normal 4 15 2 2 2 2" xfId="15738" xr:uid="{C006D053-B0CF-46D4-8552-E3DB3E3A2CB6}"/>
    <cellStyle name="Normal 4 15 2 2 2 2 2" xfId="36106" xr:uid="{5D3F655B-CD95-4CE5-A1FD-81E24E6E4583}"/>
    <cellStyle name="Normal 4 15 2 2 2 3" xfId="22525" xr:uid="{5546342A-0979-44FA-8BC2-408A486E2F70}"/>
    <cellStyle name="Normal 4 15 2 2 2 3 2" xfId="42893" xr:uid="{DCB4D05E-4D04-4472-ADBF-7BF8F4054D19}"/>
    <cellStyle name="Normal 4 15 2 2 2 4" xfId="29314" xr:uid="{60711EB8-7B59-4EDF-AE83-3C1F0D5E5E39}"/>
    <cellStyle name="Normal 4 15 2 2 2 5" xfId="49682" xr:uid="{9AD972E7-2EB1-432B-BEC3-A78E6ADE1A10}"/>
    <cellStyle name="Normal 4 15 2 2 3" xfId="4248" xr:uid="{313AD863-3334-4773-BE48-CAA505EE7A6B}"/>
    <cellStyle name="Normal 4 15 2 2 3 2" xfId="12890" xr:uid="{1E4ED4CA-36F1-4D3B-B0CD-DEB9CF40551A}"/>
    <cellStyle name="Normal 4 15 2 2 3 2 2" xfId="33258" xr:uid="{BB78A15D-D313-4704-8647-F58AB68BF8DD}"/>
    <cellStyle name="Normal 4 15 2 2 3 3" xfId="19677" xr:uid="{DE8BD941-45FB-4552-AF41-048550DA8EAA}"/>
    <cellStyle name="Normal 4 15 2 2 3 3 2" xfId="40045" xr:uid="{F8126434-B59E-4F6F-8CBD-C71727F61B79}"/>
    <cellStyle name="Normal 4 15 2 2 3 4" xfId="26466" xr:uid="{A987F04B-ABE6-49D7-8818-DFD6750CACEC}"/>
    <cellStyle name="Normal 4 15 2 2 3 5" xfId="46834" xr:uid="{3063EFE1-FCF8-415A-BD65-E4D96B4924B7}"/>
    <cellStyle name="Normal 4 15 2 2 4" xfId="10640" xr:uid="{80C027BD-EB0B-4A7D-9CB7-6072489D1237}"/>
    <cellStyle name="Normal 4 15 2 2 4 2" xfId="31008" xr:uid="{98D82FB7-2491-4378-840A-463E5BFC944E}"/>
    <cellStyle name="Normal 4 15 2 2 5" xfId="17427" xr:uid="{2E0EF7D8-06F6-4D9A-A22C-08F716BF2730}"/>
    <cellStyle name="Normal 4 15 2 2 5 2" xfId="37795" xr:uid="{399AE5D9-1BB5-4C55-857B-795C864D5E5B}"/>
    <cellStyle name="Normal 4 15 2 2 6" xfId="24216" xr:uid="{B196BE7E-F767-43BE-AA01-290BC07E736F}"/>
    <cellStyle name="Normal 4 15 2 2 7" xfId="44584" xr:uid="{5D938C75-81EF-4E01-9565-E66C070DA465}"/>
    <cellStyle name="Normal 4 15 2 2_Exec Drivers" xfId="8776" xr:uid="{481CE464-399A-46B1-ADE8-E9F0C3CDD022}"/>
    <cellStyle name="Normal 4 15 2 3" xfId="4960" xr:uid="{BCDFEC77-03D3-42A0-B084-B6C954028ED2}"/>
    <cellStyle name="Normal 4 15 2 3 2" xfId="7808" xr:uid="{21962F67-84E7-4423-B99F-133268AB74FB}"/>
    <cellStyle name="Normal 4 15 2 3 2 2" xfId="16450" xr:uid="{123CC3D6-20B6-425B-9EA1-AA08D24E5796}"/>
    <cellStyle name="Normal 4 15 2 3 2 2 2" xfId="36818" xr:uid="{E9C3F937-A448-47BB-981F-9F5FB8D50D87}"/>
    <cellStyle name="Normal 4 15 2 3 2 3" xfId="23237" xr:uid="{765839BC-B3A0-4FB8-A1EE-8BDCD9F88134}"/>
    <cellStyle name="Normal 4 15 2 3 2 3 2" xfId="43605" xr:uid="{B865391A-489C-4109-9C66-98B0EAE1FE6F}"/>
    <cellStyle name="Normal 4 15 2 3 2 4" xfId="30026" xr:uid="{36DA20A9-4404-4406-A67D-0D4E56427FAB}"/>
    <cellStyle name="Normal 4 15 2 3 2 5" xfId="50394" xr:uid="{C453CAAC-4536-4ACF-9D5B-2E31D0AA17B6}"/>
    <cellStyle name="Normal 4 15 2 3 3" xfId="13602" xr:uid="{67F559DE-FB9F-4FE2-862E-D1E78C33AA2B}"/>
    <cellStyle name="Normal 4 15 2 3 3 2" xfId="33970" xr:uid="{E7FCB7D5-D0B6-43E1-AC9C-F37275A46978}"/>
    <cellStyle name="Normal 4 15 2 3 4" xfId="20389" xr:uid="{F036FB29-812E-431C-B302-CAFCA51814CC}"/>
    <cellStyle name="Normal 4 15 2 3 4 2" xfId="40757" xr:uid="{1D5ED1BA-9794-4F75-93C6-2639FD812A2D}"/>
    <cellStyle name="Normal 4 15 2 3 5" xfId="27178" xr:uid="{B0407DAD-EB7F-4994-B9C2-0338C08A4BB9}"/>
    <cellStyle name="Normal 4 15 2 3 6" xfId="47546" xr:uid="{743EFB0E-D554-4920-AD70-309740EB31B7}"/>
    <cellStyle name="Normal 4 15 2 3_Exec Drivers" xfId="8238" xr:uid="{BF2067E7-4EFD-414A-8FA2-3063222098BE}"/>
    <cellStyle name="Normal 4 15 2 4" xfId="3500" xr:uid="{55B48F90-DC06-408D-8770-566E1955CEFC}"/>
    <cellStyle name="Normal 4 15 2 4 2" xfId="6384" xr:uid="{48130E89-DB07-4FFE-BA60-DB94BE4C04B0}"/>
    <cellStyle name="Normal 4 15 2 4 2 2" xfId="15026" xr:uid="{92305FFE-4663-4D59-BBEB-5C98ACB125C9}"/>
    <cellStyle name="Normal 4 15 2 4 2 2 2" xfId="35394" xr:uid="{4DB3D1C5-9533-41C1-9D23-6EE69BA15FE8}"/>
    <cellStyle name="Normal 4 15 2 4 2 3" xfId="21813" xr:uid="{E3DAE6FF-743B-41A3-A6EC-D55A598BD096}"/>
    <cellStyle name="Normal 4 15 2 4 2 3 2" xfId="42181" xr:uid="{062DCFF0-1226-479E-9101-C37281B49F72}"/>
    <cellStyle name="Normal 4 15 2 4 2 4" xfId="28602" xr:uid="{06C2BC8C-520E-4360-B500-F788E0AAB7B4}"/>
    <cellStyle name="Normal 4 15 2 4 2 5" xfId="48970" xr:uid="{30002F0D-D624-47A5-BCD5-2CEBE2A67A54}"/>
    <cellStyle name="Normal 4 15 2 4 3" xfId="12178" xr:uid="{AFE66A61-5189-43FC-A8CF-B9FCBEC1DA0C}"/>
    <cellStyle name="Normal 4 15 2 4 3 2" xfId="32546" xr:uid="{E0075E19-0CE0-48B0-8990-875C544CD54B}"/>
    <cellStyle name="Normal 4 15 2 4 4" xfId="18965" xr:uid="{3E013AC9-A854-4BA4-A003-C7B4140D9712}"/>
    <cellStyle name="Normal 4 15 2 4 4 2" xfId="39333" xr:uid="{65A30A9B-9412-4185-93A9-4E02BDB2F602}"/>
    <cellStyle name="Normal 4 15 2 4 5" xfId="25754" xr:uid="{B9DBAA4B-8018-436C-BC17-17EB220ED95E}"/>
    <cellStyle name="Normal 4 15 2 4 6" xfId="46122" xr:uid="{FAB87DEE-2B7B-47D4-9489-21AF5B12E81F}"/>
    <cellStyle name="Normal 4 15 2 5" xfId="5672" xr:uid="{D385E219-3F50-4EB7-B603-C49CDD3D8287}"/>
    <cellStyle name="Normal 4 15 2 5 2" xfId="14314" xr:uid="{C9C9489A-5399-42D4-A9C8-D2B80CD7509F}"/>
    <cellStyle name="Normal 4 15 2 5 2 2" xfId="34682" xr:uid="{7E9A412E-BAD0-4834-9E01-89C70A3DB0CA}"/>
    <cellStyle name="Normal 4 15 2 5 3" xfId="21101" xr:uid="{0EFC31B4-A4A9-4149-A26A-ABE9134A1E48}"/>
    <cellStyle name="Normal 4 15 2 5 3 2" xfId="41469" xr:uid="{62FCDD7A-33BB-44A0-B2E7-59DEF7C4A228}"/>
    <cellStyle name="Normal 4 15 2 5 4" xfId="27890" xr:uid="{97DC8FC6-9012-4C28-B29B-E449719457E6}"/>
    <cellStyle name="Normal 4 15 2 5 5" xfId="48258" xr:uid="{9072F1C7-9959-44DD-9480-14AAEAC9C023}"/>
    <cellStyle name="Normal 4 15 2 6" xfId="2751" xr:uid="{A1367813-2BAB-4EC0-9693-3A28372D040E}"/>
    <cellStyle name="Normal 4 15 2 6 2" xfId="11466" xr:uid="{E49F8032-F05B-4F43-8390-9ACB951BFEB4}"/>
    <cellStyle name="Normal 4 15 2 6 2 2" xfId="31834" xr:uid="{8D97A091-7898-4585-86A9-FFCDD720CD95}"/>
    <cellStyle name="Normal 4 15 2 6 3" xfId="18253" xr:uid="{CB594A1C-317B-4143-83F6-3B4B873A1018}"/>
    <cellStyle name="Normal 4 15 2 6 3 2" xfId="38621" xr:uid="{BFE67200-CA97-44DB-B2AE-38761F264C70}"/>
    <cellStyle name="Normal 4 15 2 6 4" xfId="25042" xr:uid="{8F7D71A7-E4E7-47C8-8C3C-DE9DA3232A5C}"/>
    <cellStyle name="Normal 4 15 2 6 5" xfId="45410" xr:uid="{03F0654E-2035-4C9F-B82B-AB40E4740FC7}"/>
    <cellStyle name="Normal 4 15 2 7" xfId="10098" xr:uid="{88A4C722-AC66-4D11-8747-D12AD045ECDF}"/>
    <cellStyle name="Normal 4 15 2 7 2" xfId="30466" xr:uid="{75405ADA-D1E3-4BC1-A0CE-9F04E1D16DA0}"/>
    <cellStyle name="Normal 4 15 2 8" xfId="16886" xr:uid="{436FCB22-CBFE-479B-8235-DDF5B9F1F46A}"/>
    <cellStyle name="Normal 4 15 2 8 2" xfId="37254" xr:uid="{90D1D2E3-8F97-4C5F-B6BD-2CAA7A7FD57B}"/>
    <cellStyle name="Normal 4 15 2 9" xfId="23675" xr:uid="{B52A938B-5F21-4ECB-A5D6-22454DE4EF7A}"/>
    <cellStyle name="Normal 4 15 2_Exec Drivers" xfId="9387" xr:uid="{3A18D00B-A6B1-46F2-AF66-AFEC0C167D16}"/>
    <cellStyle name="Normal 4 15 3" xfId="1234" xr:uid="{68092A82-83B3-4399-8137-F4A2059BF86C}"/>
    <cellStyle name="Normal 4 15 3 2" xfId="1773" xr:uid="{9AB63C41-265F-4BB2-B0E2-50F78317C764}"/>
    <cellStyle name="Normal 4 15 3 2 2" xfId="6733" xr:uid="{D9AE0E2A-CF04-4B2B-92FC-4EDE0EAA3C09}"/>
    <cellStyle name="Normal 4 15 3 2 2 2" xfId="15375" xr:uid="{47C6E52E-2376-4498-B7E7-F622EFB02814}"/>
    <cellStyle name="Normal 4 15 3 2 2 2 2" xfId="35743" xr:uid="{EE8DA822-E526-4331-AFB6-E588FE336F86}"/>
    <cellStyle name="Normal 4 15 3 2 2 3" xfId="22162" xr:uid="{0AA88EE2-DD25-453F-80A5-6913342A7142}"/>
    <cellStyle name="Normal 4 15 3 2 2 3 2" xfId="42530" xr:uid="{C7CE6B75-F7D9-48D2-9CD3-8060FDC021EC}"/>
    <cellStyle name="Normal 4 15 3 2 2 4" xfId="28951" xr:uid="{6E52EE43-1F1B-4929-8D22-5328A828DB92}"/>
    <cellStyle name="Normal 4 15 3 2 2 5" xfId="49319" xr:uid="{9E3894E2-BB22-4D6A-B8BF-30B6B4262F65}"/>
    <cellStyle name="Normal 4 15 3 2 3" xfId="10681" xr:uid="{FC7545B0-4CF0-4D77-A7E3-BA8BF63A774F}"/>
    <cellStyle name="Normal 4 15 3 2 3 2" xfId="31049" xr:uid="{D4BD2BD3-8979-475B-8082-699CB582F08C}"/>
    <cellStyle name="Normal 4 15 3 2 4" xfId="17468" xr:uid="{B0FF426A-A334-4B64-90BD-23522508D104}"/>
    <cellStyle name="Normal 4 15 3 2 4 2" xfId="37836" xr:uid="{5AE658E1-471F-475C-B987-42A189FB575F}"/>
    <cellStyle name="Normal 4 15 3 2 5" xfId="24257" xr:uid="{7D5AC95A-9D71-4B1D-A1F6-19F85BECEF42}"/>
    <cellStyle name="Normal 4 15 3 2 6" xfId="44625" xr:uid="{7FFC5B8E-011E-42C0-B850-AF60FFAAF0FD}"/>
    <cellStyle name="Normal 4 15 3 2_Exec Drivers" xfId="2109" xr:uid="{A1762B53-0DC6-40CD-9B96-A962AA922FE6}"/>
    <cellStyle name="Normal 4 15 3 3" xfId="3849" xr:uid="{84F943A6-DE11-4323-9226-B9C06E750691}"/>
    <cellStyle name="Normal 4 15 3 3 2" xfId="12527" xr:uid="{1BA7987D-8F80-4754-8B82-62D80E38E8E2}"/>
    <cellStyle name="Normal 4 15 3 3 2 2" xfId="32895" xr:uid="{A5A5F5CF-8243-4F15-81A3-2E2BD9C0DFAE}"/>
    <cellStyle name="Normal 4 15 3 3 3" xfId="19314" xr:uid="{A87F8949-1F5B-42FC-82EF-AF247C75CEC9}"/>
    <cellStyle name="Normal 4 15 3 3 3 2" xfId="39682" xr:uid="{E51B7BD8-A1A8-4DC9-BDFB-5AD9B85E91A8}"/>
    <cellStyle name="Normal 4 15 3 3 4" xfId="26103" xr:uid="{5A77D375-07A5-43CA-AF46-DA1DB78C1BBB}"/>
    <cellStyle name="Normal 4 15 3 3 5" xfId="46471" xr:uid="{C852EFF2-36BC-4FC1-92E6-4113E26D9218}"/>
    <cellStyle name="Normal 4 15 3 4" xfId="10155" xr:uid="{F5C93F7A-31C7-4C59-A4CA-6BE343942AAB}"/>
    <cellStyle name="Normal 4 15 3 4 2" xfId="30523" xr:uid="{5CB211FE-1D1B-4814-9D3D-CF6D30D4FCB7}"/>
    <cellStyle name="Normal 4 15 3 5" xfId="16942" xr:uid="{0AAA92D9-DB29-43CA-BD0C-6A963BFAC406}"/>
    <cellStyle name="Normal 4 15 3 5 2" xfId="37310" xr:uid="{C53064E8-DA76-4889-B8E5-BFC2B523743C}"/>
    <cellStyle name="Normal 4 15 3 6" xfId="23731" xr:uid="{3737BCA8-1D66-4EB8-B726-E2621CA0E3D3}"/>
    <cellStyle name="Normal 4 15 3 7" xfId="44099" xr:uid="{47E1D15D-873A-4EE0-8F39-E8FD6AC2D791}"/>
    <cellStyle name="Normal 4 15 3_Exec Drivers" xfId="8150" xr:uid="{146550A1-4EED-4976-836C-53C8A6A7838D}"/>
    <cellStyle name="Normal 4 15 4" xfId="1302" xr:uid="{1C1B0679-54E3-4D3C-8559-D571A139CD08}"/>
    <cellStyle name="Normal 4 15 4 2" xfId="1839" xr:uid="{B4F69241-8F20-4832-824D-2CD4A8B1B528}"/>
    <cellStyle name="Normal 4 15 4 2 2" xfId="7445" xr:uid="{5BC9480F-3E40-4946-9C38-D9E422A75BCA}"/>
    <cellStyle name="Normal 4 15 4 2 2 2" xfId="16087" xr:uid="{4F4F7AE0-31AF-475E-80EC-90E342952334}"/>
    <cellStyle name="Normal 4 15 4 2 2 2 2" xfId="36455" xr:uid="{172B5801-26AB-412A-92BA-8D33119B82E5}"/>
    <cellStyle name="Normal 4 15 4 2 2 3" xfId="22874" xr:uid="{E2F32F9F-8B08-48A4-86DC-0861704F0317}"/>
    <cellStyle name="Normal 4 15 4 2 2 3 2" xfId="43242" xr:uid="{9CCB0B8C-D491-4A3F-9836-624324A08495}"/>
    <cellStyle name="Normal 4 15 4 2 2 4" xfId="29663" xr:uid="{CF1BC14D-717A-4D73-B67A-C9715C5394B8}"/>
    <cellStyle name="Normal 4 15 4 2 2 5" xfId="50031" xr:uid="{3693FC1D-0C10-4FFF-8926-F46CEEA2330E}"/>
    <cellStyle name="Normal 4 15 4 2 3" xfId="10747" xr:uid="{9617F171-C05F-4EE9-ACA0-B487D116E52F}"/>
    <cellStyle name="Normal 4 15 4 2 3 2" xfId="31115" xr:uid="{0F7D55A4-0BA0-4AA7-8F98-1CB94E53BCB2}"/>
    <cellStyle name="Normal 4 15 4 2 4" xfId="17534" xr:uid="{1674AF0D-3C4E-4532-8462-9BDCA0756EEA}"/>
    <cellStyle name="Normal 4 15 4 2 4 2" xfId="37902" xr:uid="{63059584-17D8-4BDE-92E9-B3321853F0DB}"/>
    <cellStyle name="Normal 4 15 4 2 5" xfId="24323" xr:uid="{A1BF8B04-48BB-4F2E-833A-C60FF34F8EE7}"/>
    <cellStyle name="Normal 4 15 4 2 6" xfId="44691" xr:uid="{AEDE8051-CA6D-4361-A620-BF09C1A4B4B7}"/>
    <cellStyle name="Normal 4 15 4 2_Exec Drivers" xfId="8690" xr:uid="{6FCF40AF-AF4C-4F59-A912-C1739E575B54}"/>
    <cellStyle name="Normal 4 15 4 3" xfId="4597" xr:uid="{E3635AFE-AD1D-46F4-8E0D-E1880E1558C5}"/>
    <cellStyle name="Normal 4 15 4 3 2" xfId="13239" xr:uid="{DFDAC048-E698-4D70-87D7-63B6DFE217F8}"/>
    <cellStyle name="Normal 4 15 4 3 2 2" xfId="33607" xr:uid="{4C4B6DB9-ED22-4B2E-B7BB-B846257BADC1}"/>
    <cellStyle name="Normal 4 15 4 3 3" xfId="20026" xr:uid="{125A75C5-E4A9-4C75-B48A-827DF525E992}"/>
    <cellStyle name="Normal 4 15 4 3 3 2" xfId="40394" xr:uid="{E5273656-90DF-4F4B-A02F-72D96C6D70E3}"/>
    <cellStyle name="Normal 4 15 4 3 4" xfId="26815" xr:uid="{23D8D789-B19F-4DA2-8270-A8F955D80BA5}"/>
    <cellStyle name="Normal 4 15 4 3 5" xfId="47183" xr:uid="{27ADA881-5EC5-4C28-B6CE-753A491519C5}"/>
    <cellStyle name="Normal 4 15 4 4" xfId="10221" xr:uid="{C75D6DC1-3A0F-476C-B934-36602DA26674}"/>
    <cellStyle name="Normal 4 15 4 4 2" xfId="30589" xr:uid="{59124971-DC2C-4EF5-9260-636DFA0F789A}"/>
    <cellStyle name="Normal 4 15 4 5" xfId="17008" xr:uid="{226F7AF7-85FE-4714-A37C-751A3E041FB2}"/>
    <cellStyle name="Normal 4 15 4 5 2" xfId="37376" xr:uid="{6A4219B7-9681-41DE-852D-73369931C530}"/>
    <cellStyle name="Normal 4 15 4 6" xfId="23797" xr:uid="{B95F18F4-20E2-4DFC-92D3-F5811536627D}"/>
    <cellStyle name="Normal 4 15 4 7" xfId="44165" xr:uid="{5517498C-14BE-45E7-BC9B-35FC5AD6A3EE}"/>
    <cellStyle name="Normal 4 15 4_Exec Drivers" xfId="9159" xr:uid="{D055CD00-24C1-4C2C-B98D-5F987F9592D7}"/>
    <cellStyle name="Normal 4 15 5" xfId="1367" xr:uid="{5BDF3463-1DC4-4BE1-9FE8-612934F2D7F1}"/>
    <cellStyle name="Normal 4 15 5 2" xfId="6021" xr:uid="{801F8997-1161-465B-96C3-F9D42930A046}"/>
    <cellStyle name="Normal 4 15 5 2 2" xfId="14663" xr:uid="{C77F98F9-A3E4-4DDC-A2AB-1EC152AAF2A6}"/>
    <cellStyle name="Normal 4 15 5 2 2 2" xfId="35031" xr:uid="{6ECAA755-711A-4566-991E-B4E94197AD19}"/>
    <cellStyle name="Normal 4 15 5 2 3" xfId="21450" xr:uid="{B8D2D3E3-F4BF-437B-887B-F22B73A783E6}"/>
    <cellStyle name="Normal 4 15 5 2 3 2" xfId="41818" xr:uid="{15AB3656-A512-4AB7-97AB-F988BE543B78}"/>
    <cellStyle name="Normal 4 15 5 2 4" xfId="28239" xr:uid="{10BAFC30-DC09-4191-931E-04DD241CAB23}"/>
    <cellStyle name="Normal 4 15 5 2 5" xfId="48607" xr:uid="{E3179839-EB65-4898-AEDE-6276FCAD8095}"/>
    <cellStyle name="Normal 4 15 5 3" xfId="3101" xr:uid="{B051E518-73E9-40C0-AEBF-CDC2059EE2CD}"/>
    <cellStyle name="Normal 4 15 5 3 2" xfId="11815" xr:uid="{919650AE-5775-4E52-8FC9-00371A4F5FFF}"/>
    <cellStyle name="Normal 4 15 5 3 2 2" xfId="32183" xr:uid="{5613FD67-DDD0-459A-9BD6-15B64C934875}"/>
    <cellStyle name="Normal 4 15 5 3 3" xfId="18602" xr:uid="{8FEE87D2-D45B-45C0-A78E-5C0E5E0FC20C}"/>
    <cellStyle name="Normal 4 15 5 3 3 2" xfId="38970" xr:uid="{1F36218C-62CB-48F7-A173-0C884C7D77D6}"/>
    <cellStyle name="Normal 4 15 5 3 4" xfId="25391" xr:uid="{FFB190A4-23DB-4E1E-90FD-A46306120AE3}"/>
    <cellStyle name="Normal 4 15 5 3 5" xfId="45759" xr:uid="{0A90748E-75DA-46DD-85B7-A4B6B2BD857D}"/>
    <cellStyle name="Normal 4 15 5 4" xfId="10286" xr:uid="{0C059F77-9FE6-4E18-A9E0-ABE16AE0F697}"/>
    <cellStyle name="Normal 4 15 5 4 2" xfId="30654" xr:uid="{15099439-DAE3-4CD6-9693-36112258E4B2}"/>
    <cellStyle name="Normal 4 15 5 5" xfId="17073" xr:uid="{433D83E5-ED6C-4374-B6F1-1CB9C849AF4C}"/>
    <cellStyle name="Normal 4 15 5 5 2" xfId="37441" xr:uid="{301DE1E8-11DE-417B-9011-DB1E1D2122B3}"/>
    <cellStyle name="Normal 4 15 5 6" xfId="23862" xr:uid="{41FF0E1D-5A36-4252-B819-1E971056F4BB}"/>
    <cellStyle name="Normal 4 15 5 7" xfId="44230" xr:uid="{AB3CE748-BA1B-461E-A63B-E8714B015646}"/>
    <cellStyle name="Normal 4 15 5_Exec Drivers" xfId="9273" xr:uid="{6A5022FE-D2ED-4F8B-BB29-06FF366AEE00}"/>
    <cellStyle name="Normal 4 15 6" xfId="5309" xr:uid="{CBBA6A13-5E76-4843-BAF3-40268CE273A8}"/>
    <cellStyle name="Normal 4 15 6 2" xfId="13951" xr:uid="{1A63D925-81DB-4B9D-9D19-C8A1C3DDF3CD}"/>
    <cellStyle name="Normal 4 15 6 2 2" xfId="34319" xr:uid="{046DF072-5DB4-49B1-9996-A9163F357902}"/>
    <cellStyle name="Normal 4 15 6 3" xfId="20738" xr:uid="{08DD8ED1-0003-46DD-BB62-99A6CEE29D52}"/>
    <cellStyle name="Normal 4 15 6 3 2" xfId="41106" xr:uid="{6CFDC022-90D5-453A-AE53-18072512C409}"/>
    <cellStyle name="Normal 4 15 6 4" xfId="27527" xr:uid="{A139F459-B555-4F4A-9725-BF50E94B3E5F}"/>
    <cellStyle name="Normal 4 15 6 5" xfId="47895" xr:uid="{6A73C461-B2E3-43B7-8C87-CED84DEA5F83}"/>
    <cellStyle name="Normal 4 15 7" xfId="2253" xr:uid="{B9610414-F1D3-4BC2-BA8C-DD33C437957F}"/>
    <cellStyle name="Normal 4 15 7 2" xfId="11103" xr:uid="{54189949-34CD-4DEA-9A98-939DB37C4880}"/>
    <cellStyle name="Normal 4 15 7 2 2" xfId="31471" xr:uid="{3D0AAD37-D995-48FB-BFF7-9D63844BB0AC}"/>
    <cellStyle name="Normal 4 15 7 3" xfId="17890" xr:uid="{7C10A024-27EB-4C6D-804E-A1BCD6830D12}"/>
    <cellStyle name="Normal 4 15 7 3 2" xfId="38258" xr:uid="{6F76604B-4CB3-4514-94C7-C1B7EA4C372C}"/>
    <cellStyle name="Normal 4 15 7 4" xfId="24679" xr:uid="{1A0E647B-6127-441D-951E-3D2A640908F5}"/>
    <cellStyle name="Normal 4 15 7 5" xfId="45047" xr:uid="{96CFB586-7777-4B89-A784-809D4A6CBCBB}"/>
    <cellStyle name="Normal 4 15 8" xfId="10047" xr:uid="{B13C7ABC-F3E7-416D-880E-31B8139246AF}"/>
    <cellStyle name="Normal 4 15 8 2" xfId="30415" xr:uid="{F9626C1B-2017-482A-B904-62E27EBC2585}"/>
    <cellStyle name="Normal 4 15 9" xfId="16835" xr:uid="{887D402B-4D45-48F0-87F2-EFED0FAB81D2}"/>
    <cellStyle name="Normal 4 15 9 2" xfId="37203" xr:uid="{7B301194-A181-4C66-BD25-9E8450C3B467}"/>
    <cellStyle name="Normal 4 15_Exec Drivers" xfId="2025" xr:uid="{796DD65A-04C4-40C5-A149-3DF70B1793D8}"/>
    <cellStyle name="Normal 4 16" xfId="640" xr:uid="{DBB6124B-CC1D-4886-8040-9DCE62058F50}"/>
    <cellStyle name="Normal 4 16 10" xfId="23635" xr:uid="{BDAE6A76-B337-4F31-B1D6-77F3F75FFC99}"/>
    <cellStyle name="Normal 4 16 11" xfId="44003" xr:uid="{710609A2-05C8-48E5-B0BB-667629E78FEB}"/>
    <cellStyle name="Normal 4 16 2" xfId="710" xr:uid="{5F9BFA6A-E93F-434A-926B-5D083C13E4DB}"/>
    <cellStyle name="Normal 4 16 2 10" xfId="44044" xr:uid="{4F2C3B28-2C6B-4DE5-80FF-80CB476753C2}"/>
    <cellStyle name="Normal 4 16 2 2" xfId="1731" xr:uid="{CFD6E1B0-223D-4688-8C28-B211DC8C953E}"/>
    <cellStyle name="Normal 4 16 2 2 2" xfId="7107" xr:uid="{5BC7624C-97AB-4690-B35E-C945F2398574}"/>
    <cellStyle name="Normal 4 16 2 2 2 2" xfId="15749" xr:uid="{89864570-583D-490B-8B74-C340E66906F0}"/>
    <cellStyle name="Normal 4 16 2 2 2 2 2" xfId="36117" xr:uid="{777F7FB4-3DFC-4654-AD78-51CDCAF2B762}"/>
    <cellStyle name="Normal 4 16 2 2 2 3" xfId="22536" xr:uid="{45D58F65-514F-4A22-8F0B-2B4017BAF6A1}"/>
    <cellStyle name="Normal 4 16 2 2 2 3 2" xfId="42904" xr:uid="{72BFABCE-C092-4E96-B24A-7B543985CFDE}"/>
    <cellStyle name="Normal 4 16 2 2 2 4" xfId="29325" xr:uid="{7E99800E-2838-4C60-A088-FEE30ABA2A60}"/>
    <cellStyle name="Normal 4 16 2 2 2 5" xfId="49693" xr:uid="{FBD9D039-EFEE-463C-88FC-28694415447C}"/>
    <cellStyle name="Normal 4 16 2 2 3" xfId="4259" xr:uid="{CE2F3D52-98E8-417E-90FA-5BE4D0DD58ED}"/>
    <cellStyle name="Normal 4 16 2 2 3 2" xfId="12901" xr:uid="{20673B80-80EF-4820-A0C5-C6C39BD2B500}"/>
    <cellStyle name="Normal 4 16 2 2 3 2 2" xfId="33269" xr:uid="{E7A9D71F-BBC4-4E26-A18C-E89CF6525207}"/>
    <cellStyle name="Normal 4 16 2 2 3 3" xfId="19688" xr:uid="{CAA4AC46-FBDA-405B-B5CD-C9FF6519F0B1}"/>
    <cellStyle name="Normal 4 16 2 2 3 3 2" xfId="40056" xr:uid="{3D70D1B3-5659-4211-8196-9DF26A218F28}"/>
    <cellStyle name="Normal 4 16 2 2 3 4" xfId="26477" xr:uid="{FC07A120-63C9-45CD-9203-70F645B38A3B}"/>
    <cellStyle name="Normal 4 16 2 2 3 5" xfId="46845" xr:uid="{CF3AEF20-C48A-43FD-8680-69E66F678AC0}"/>
    <cellStyle name="Normal 4 16 2 2 4" xfId="10641" xr:uid="{BAB94DB7-3542-4671-AC33-024DDE419A5D}"/>
    <cellStyle name="Normal 4 16 2 2 4 2" xfId="31009" xr:uid="{4432C23A-3702-48B9-BB91-65DA2B49D07C}"/>
    <cellStyle name="Normal 4 16 2 2 5" xfId="17428" xr:uid="{FBF8EB7E-ADDA-44A1-8B59-35578E8950E8}"/>
    <cellStyle name="Normal 4 16 2 2 5 2" xfId="37796" xr:uid="{B202D06C-B4FA-4F9F-BE7C-1DC248D9BD1C}"/>
    <cellStyle name="Normal 4 16 2 2 6" xfId="24217" xr:uid="{AF7251FA-F5FD-4416-8D4D-D1D85A16E64F}"/>
    <cellStyle name="Normal 4 16 2 2 7" xfId="44585" xr:uid="{DE943415-0AA7-4F0E-B0F7-2F7848EC5A0E}"/>
    <cellStyle name="Normal 4 16 2 2_Exec Drivers" xfId="8748" xr:uid="{8705AC24-615F-4011-80B3-CDFE354376BA}"/>
    <cellStyle name="Normal 4 16 2 3" xfId="4971" xr:uid="{46F76DDC-AE91-47E3-B0F5-6450DDBC84E1}"/>
    <cellStyle name="Normal 4 16 2 3 2" xfId="7819" xr:uid="{75407D19-903E-4183-B4FF-7DB3AB6D7BD4}"/>
    <cellStyle name="Normal 4 16 2 3 2 2" xfId="16461" xr:uid="{F631DC67-685F-49A5-BDE6-08B5081A45B0}"/>
    <cellStyle name="Normal 4 16 2 3 2 2 2" xfId="36829" xr:uid="{F62CA3BF-34A6-45B2-B177-36BB0EB89B23}"/>
    <cellStyle name="Normal 4 16 2 3 2 3" xfId="23248" xr:uid="{930E5A5A-8049-4CFB-9505-8CDB6BB8C4B6}"/>
    <cellStyle name="Normal 4 16 2 3 2 3 2" xfId="43616" xr:uid="{D8130388-2B23-45F7-AFD9-579DBDCDE0FB}"/>
    <cellStyle name="Normal 4 16 2 3 2 4" xfId="30037" xr:uid="{3391193D-91D7-4BC0-9FD9-3409F2B07880}"/>
    <cellStyle name="Normal 4 16 2 3 2 5" xfId="50405" xr:uid="{611D127D-F40E-4125-A594-993D51F99F0F}"/>
    <cellStyle name="Normal 4 16 2 3 3" xfId="13613" xr:uid="{35F09061-4444-4DBE-81F9-B920F9DF0038}"/>
    <cellStyle name="Normal 4 16 2 3 3 2" xfId="33981" xr:uid="{456680C0-1ABC-462C-8A79-B4D2A2D25BF4}"/>
    <cellStyle name="Normal 4 16 2 3 4" xfId="20400" xr:uid="{EE6BD0AA-049E-4D62-8F1A-2FA39023ACA3}"/>
    <cellStyle name="Normal 4 16 2 3 4 2" xfId="40768" xr:uid="{3BB699B9-8AEA-4C6C-AC4D-45408F726B8B}"/>
    <cellStyle name="Normal 4 16 2 3 5" xfId="27189" xr:uid="{00384D78-F221-4661-BFF4-36BE7624C863}"/>
    <cellStyle name="Normal 4 16 2 3 6" xfId="47557" xr:uid="{FCB55F07-69A0-4A86-807C-B88DA0EFA3E2}"/>
    <cellStyle name="Normal 4 16 2 3_Exec Drivers" xfId="9700" xr:uid="{94F6B6FF-DA33-45D2-839D-F35B399AC85B}"/>
    <cellStyle name="Normal 4 16 2 4" xfId="3511" xr:uid="{BCDE9C4C-1460-4C93-8E21-57720A6BF1A1}"/>
    <cellStyle name="Normal 4 16 2 4 2" xfId="6395" xr:uid="{F21760F3-47F1-48C7-9ECE-A3675A0E9473}"/>
    <cellStyle name="Normal 4 16 2 4 2 2" xfId="15037" xr:uid="{6DF480FD-B39C-43B6-BD6F-6C34CAC51505}"/>
    <cellStyle name="Normal 4 16 2 4 2 2 2" xfId="35405" xr:uid="{3C56829C-1831-4CA8-B975-E4B8E728CBD4}"/>
    <cellStyle name="Normal 4 16 2 4 2 3" xfId="21824" xr:uid="{0F894D64-FF3B-4ADB-94C2-7D1911C0ADFE}"/>
    <cellStyle name="Normal 4 16 2 4 2 3 2" xfId="42192" xr:uid="{8F7AFF22-F9B9-43C4-9352-F3652DEDD79D}"/>
    <cellStyle name="Normal 4 16 2 4 2 4" xfId="28613" xr:uid="{F1DC87F4-B191-4591-8654-29EFDAE7547A}"/>
    <cellStyle name="Normal 4 16 2 4 2 5" xfId="48981" xr:uid="{4FEE8E77-D0EB-4041-8F4A-90458AA8D01D}"/>
    <cellStyle name="Normal 4 16 2 4 3" xfId="12189" xr:uid="{DF6D96CA-B04B-4F3F-827E-2DAA6A8B36B0}"/>
    <cellStyle name="Normal 4 16 2 4 3 2" xfId="32557" xr:uid="{3425CE9A-7385-47CD-9FAC-A769D3314066}"/>
    <cellStyle name="Normal 4 16 2 4 4" xfId="18976" xr:uid="{FD4A2778-9983-4370-876B-420D8B2EAEC1}"/>
    <cellStyle name="Normal 4 16 2 4 4 2" xfId="39344" xr:uid="{07ACAA3F-A60A-412C-A1F7-A68F122C225A}"/>
    <cellStyle name="Normal 4 16 2 4 5" xfId="25765" xr:uid="{96607AFF-78A8-493E-96D3-55584080F68A}"/>
    <cellStyle name="Normal 4 16 2 4 6" xfId="46133" xr:uid="{7C45F18A-7D3B-4383-A6FD-B81AF147B8C2}"/>
    <cellStyle name="Normal 4 16 2 5" xfId="5683" xr:uid="{6EAA8C85-B1D4-408E-B9ED-9F482E942549}"/>
    <cellStyle name="Normal 4 16 2 5 2" xfId="14325" xr:uid="{CD37501E-3118-45C2-A924-54C9419884A9}"/>
    <cellStyle name="Normal 4 16 2 5 2 2" xfId="34693" xr:uid="{2A25E7AD-21B0-4EA0-A572-8743F1C01FD3}"/>
    <cellStyle name="Normal 4 16 2 5 3" xfId="21112" xr:uid="{2B210481-9666-4AFC-AE93-16AF60972980}"/>
    <cellStyle name="Normal 4 16 2 5 3 2" xfId="41480" xr:uid="{6FCA92B6-8DF2-405C-87A1-4C19957823FA}"/>
    <cellStyle name="Normal 4 16 2 5 4" xfId="27901" xr:uid="{792C4AB8-FCD1-4F92-A503-DD9FDD098CB7}"/>
    <cellStyle name="Normal 4 16 2 5 5" xfId="48269" xr:uid="{9E76CB2B-0FE9-412F-9BB4-328F3BFB6230}"/>
    <cellStyle name="Normal 4 16 2 6" xfId="2762" xr:uid="{049D93CD-BF86-447B-84D8-00CC0867047F}"/>
    <cellStyle name="Normal 4 16 2 6 2" xfId="11477" xr:uid="{A7F16CC8-0774-479F-84BB-00F2A779A5E7}"/>
    <cellStyle name="Normal 4 16 2 6 2 2" xfId="31845" xr:uid="{B4AECC56-AD31-407D-9F0F-7DF2465DC77A}"/>
    <cellStyle name="Normal 4 16 2 6 3" xfId="18264" xr:uid="{62C77893-7241-4539-A86E-351EAFCB7204}"/>
    <cellStyle name="Normal 4 16 2 6 3 2" xfId="38632" xr:uid="{D80A8C08-3A31-4AF3-B92D-10CBB1910C61}"/>
    <cellStyle name="Normal 4 16 2 6 4" xfId="25053" xr:uid="{F6177190-0F05-4A0C-AF88-80644F141E4B}"/>
    <cellStyle name="Normal 4 16 2 6 5" xfId="45421" xr:uid="{6E188762-5E24-4E4A-9F48-9945F1C268D2}"/>
    <cellStyle name="Normal 4 16 2 7" xfId="10099" xr:uid="{0FDCEF7D-2C41-4198-8AA1-F57F8C891396}"/>
    <cellStyle name="Normal 4 16 2 7 2" xfId="30467" xr:uid="{0C604B92-4487-46B4-96C4-16C5359A3FA6}"/>
    <cellStyle name="Normal 4 16 2 8" xfId="16887" xr:uid="{0F158B39-844C-4E50-AFC6-E8E024B37BA8}"/>
    <cellStyle name="Normal 4 16 2 8 2" xfId="37255" xr:uid="{25BD5293-1EDA-4C07-A8BE-742B4AFD02C0}"/>
    <cellStyle name="Normal 4 16 2 9" xfId="23676" xr:uid="{F6F1196A-281F-42D5-9639-20FE5A79223B}"/>
    <cellStyle name="Normal 4 16 2_Exec Drivers" xfId="9327" xr:uid="{3850DA1F-1028-48B2-A8E4-116AD1D42C29}"/>
    <cellStyle name="Normal 4 16 3" xfId="1233" xr:uid="{3B908373-2702-4813-A61C-E87CD9996BA9}"/>
    <cellStyle name="Normal 4 16 3 2" xfId="1772" xr:uid="{C3DDC556-74A8-4031-8F35-B5277B324AB8}"/>
    <cellStyle name="Normal 4 16 3 2 2" xfId="6734" xr:uid="{84BCC0C2-518C-46B5-9A82-C153C04BC9E9}"/>
    <cellStyle name="Normal 4 16 3 2 2 2" xfId="15376" xr:uid="{512B984E-B644-41C2-AEE8-DEDE45E2B4B9}"/>
    <cellStyle name="Normal 4 16 3 2 2 2 2" xfId="35744" xr:uid="{55B2B9B4-01C3-42DC-A6E0-32715E774C5F}"/>
    <cellStyle name="Normal 4 16 3 2 2 3" xfId="22163" xr:uid="{B1C47296-7337-4BA6-9454-F946F568CFFE}"/>
    <cellStyle name="Normal 4 16 3 2 2 3 2" xfId="42531" xr:uid="{7D4F1E23-D662-43E4-85D7-F79E9FCABB0D}"/>
    <cellStyle name="Normal 4 16 3 2 2 4" xfId="28952" xr:uid="{B102D801-2000-4F78-ACDD-338F9FF7107B}"/>
    <cellStyle name="Normal 4 16 3 2 2 5" xfId="49320" xr:uid="{175E97B7-3A84-4C9A-9A5E-BC75E3185D4B}"/>
    <cellStyle name="Normal 4 16 3 2 3" xfId="10680" xr:uid="{B40E8BEC-E206-4D8B-AD75-47367C46A46B}"/>
    <cellStyle name="Normal 4 16 3 2 3 2" xfId="31048" xr:uid="{A648C001-8735-4D15-B157-4E60B4F8CC6D}"/>
    <cellStyle name="Normal 4 16 3 2 4" xfId="17467" xr:uid="{19C4DE50-D435-4C8C-B506-26842F980686}"/>
    <cellStyle name="Normal 4 16 3 2 4 2" xfId="37835" xr:uid="{20BC5B1A-C14F-4875-B92B-FC717B3D1DB8}"/>
    <cellStyle name="Normal 4 16 3 2 5" xfId="24256" xr:uid="{D5A18EC2-1EB4-45A7-A8BF-26F28C4E855D}"/>
    <cellStyle name="Normal 4 16 3 2 6" xfId="44624" xr:uid="{C93ADE86-DD41-46E8-A4BB-8AACE30AA916}"/>
    <cellStyle name="Normal 4 16 3 2_Exec Drivers" xfId="9265" xr:uid="{07B3C107-F542-46E5-8ED5-D381A3A989EA}"/>
    <cellStyle name="Normal 4 16 3 3" xfId="3850" xr:uid="{066C7E50-3E54-4518-9C42-981E3B7E8D5D}"/>
    <cellStyle name="Normal 4 16 3 3 2" xfId="12528" xr:uid="{DA249B13-EADE-4DD1-99DB-592E7E90A659}"/>
    <cellStyle name="Normal 4 16 3 3 2 2" xfId="32896" xr:uid="{D2AD6649-C204-4112-9BBC-36F42206D7F0}"/>
    <cellStyle name="Normal 4 16 3 3 3" xfId="19315" xr:uid="{ED70E573-80DA-4C07-80A8-7DCBD3094FA3}"/>
    <cellStyle name="Normal 4 16 3 3 3 2" xfId="39683" xr:uid="{92BCDA43-44BC-47CD-960D-442043EC5C4E}"/>
    <cellStyle name="Normal 4 16 3 3 4" xfId="26104" xr:uid="{9ECA0B89-0A0B-49F0-B4D8-57DDDB049DAA}"/>
    <cellStyle name="Normal 4 16 3 3 5" xfId="46472" xr:uid="{C2D4A7E8-EFA4-4D93-9BDB-93230D88BF1E}"/>
    <cellStyle name="Normal 4 16 3 4" xfId="10154" xr:uid="{1CD6513D-E322-40F0-A1EE-53C81E791395}"/>
    <cellStyle name="Normal 4 16 3 4 2" xfId="30522" xr:uid="{D5A6FBCF-72FE-4080-8390-D9611939A219}"/>
    <cellStyle name="Normal 4 16 3 5" xfId="16941" xr:uid="{8D344142-0AB6-43A1-8B36-3C0CDBA8C8F9}"/>
    <cellStyle name="Normal 4 16 3 5 2" xfId="37309" xr:uid="{4C2C74A3-2C7C-43D2-B48C-F9D2154BABB5}"/>
    <cellStyle name="Normal 4 16 3 6" xfId="23730" xr:uid="{9E95F44F-6275-4758-BDEA-B80784A66767}"/>
    <cellStyle name="Normal 4 16 3 7" xfId="44098" xr:uid="{35F2A173-A7D9-4A58-8FBF-2046C2534BE7}"/>
    <cellStyle name="Normal 4 16 3_Exec Drivers" xfId="2409" xr:uid="{188C646C-3B6B-4927-918D-552058912C09}"/>
    <cellStyle name="Normal 4 16 4" xfId="1303" xr:uid="{7B354DA3-1F40-4F11-9C33-6EB2AAC7F462}"/>
    <cellStyle name="Normal 4 16 4 2" xfId="1840" xr:uid="{4E593FC2-5C12-4376-ABB7-F2A0FCFD4657}"/>
    <cellStyle name="Normal 4 16 4 2 2" xfId="7446" xr:uid="{D0114D5C-C286-405A-A91A-886069038F7B}"/>
    <cellStyle name="Normal 4 16 4 2 2 2" xfId="16088" xr:uid="{31188AD9-49F6-4A25-8A07-E3E4776E70F9}"/>
    <cellStyle name="Normal 4 16 4 2 2 2 2" xfId="36456" xr:uid="{1172C64E-B600-429C-8870-A260AB129801}"/>
    <cellStyle name="Normal 4 16 4 2 2 3" xfId="22875" xr:uid="{D64E3B26-7869-400E-819A-E37BD97B4696}"/>
    <cellStyle name="Normal 4 16 4 2 2 3 2" xfId="43243" xr:uid="{60513EB8-63D6-4108-B44C-EF161AFAA191}"/>
    <cellStyle name="Normal 4 16 4 2 2 4" xfId="29664" xr:uid="{676958F9-1ACC-440C-92A4-9890193A0B5D}"/>
    <cellStyle name="Normal 4 16 4 2 2 5" xfId="50032" xr:uid="{A356D6AB-A435-41F7-AE6B-F8EE87F03575}"/>
    <cellStyle name="Normal 4 16 4 2 3" xfId="10748" xr:uid="{508AB9D2-29D7-478F-81CB-5796B226F4CE}"/>
    <cellStyle name="Normal 4 16 4 2 3 2" xfId="31116" xr:uid="{B93C0AC8-F298-40CC-B694-DC588C66B26A}"/>
    <cellStyle name="Normal 4 16 4 2 4" xfId="17535" xr:uid="{0318AA73-7E0D-47AA-A4DA-55E4A44B1B19}"/>
    <cellStyle name="Normal 4 16 4 2 4 2" xfId="37903" xr:uid="{6EC1584C-3A76-42E9-B90A-9040FF1522B5}"/>
    <cellStyle name="Normal 4 16 4 2 5" xfId="24324" xr:uid="{70423A58-DC26-4B27-9921-CB648CA8427D}"/>
    <cellStyle name="Normal 4 16 4 2 6" xfId="44692" xr:uid="{23A23A92-F7DF-43B1-A1F7-6771FE02444F}"/>
    <cellStyle name="Normal 4 16 4 2_Exec Drivers" xfId="8985" xr:uid="{6528B556-B826-491E-B3AC-BB4108154E9F}"/>
    <cellStyle name="Normal 4 16 4 3" xfId="4598" xr:uid="{3859AE55-5C06-4298-B872-1727E470F703}"/>
    <cellStyle name="Normal 4 16 4 3 2" xfId="13240" xr:uid="{96E7F3FE-BA4A-418D-B356-5E1F84A17F71}"/>
    <cellStyle name="Normal 4 16 4 3 2 2" xfId="33608" xr:uid="{66BEC80D-14EE-4CA8-A5E7-2913EEC6BC77}"/>
    <cellStyle name="Normal 4 16 4 3 3" xfId="20027" xr:uid="{57C0F9E5-ED4B-4C0E-A0E2-5C50F4C0BA5A}"/>
    <cellStyle name="Normal 4 16 4 3 3 2" xfId="40395" xr:uid="{0350E308-1076-4841-B1D8-388A583187E3}"/>
    <cellStyle name="Normal 4 16 4 3 4" xfId="26816" xr:uid="{7061E55E-49A1-4CA2-92A8-904EA48B429B}"/>
    <cellStyle name="Normal 4 16 4 3 5" xfId="47184" xr:uid="{2D2563EE-3788-482D-8D74-F055F18852D0}"/>
    <cellStyle name="Normal 4 16 4 4" xfId="10222" xr:uid="{E4C0D81A-4375-4430-8FF4-281A406EC6D4}"/>
    <cellStyle name="Normal 4 16 4 4 2" xfId="30590" xr:uid="{5E4AE9E8-57B7-4FCE-A6A4-21385C7CF5E5}"/>
    <cellStyle name="Normal 4 16 4 5" xfId="17009" xr:uid="{2D2A1AD4-6430-42C9-B63C-294334453839}"/>
    <cellStyle name="Normal 4 16 4 5 2" xfId="37377" xr:uid="{421006AD-0917-48BA-81F4-3CC390F816B7}"/>
    <cellStyle name="Normal 4 16 4 6" xfId="23798" xr:uid="{F37DFDEA-74B3-4179-8DAA-706437851536}"/>
    <cellStyle name="Normal 4 16 4 7" xfId="44166" xr:uid="{DDBE3976-ABAB-446C-BD50-4CA8A23D6FFE}"/>
    <cellStyle name="Normal 4 16 4_Exec Drivers" xfId="2411" xr:uid="{524D68A1-B333-4DB2-BD3D-7A9FD2FC216A}"/>
    <cellStyle name="Normal 4 16 5" xfId="1368" xr:uid="{34A6E993-1855-4E52-9031-B6C6E31A6234}"/>
    <cellStyle name="Normal 4 16 5 2" xfId="6022" xr:uid="{905BE186-AC72-434D-B23D-F6D0F21456BA}"/>
    <cellStyle name="Normal 4 16 5 2 2" xfId="14664" xr:uid="{33DD0307-6865-4E26-AD81-7CD09681E2B4}"/>
    <cellStyle name="Normal 4 16 5 2 2 2" xfId="35032" xr:uid="{2E70E910-DD07-4257-A783-BE50FD20F6A7}"/>
    <cellStyle name="Normal 4 16 5 2 3" xfId="21451" xr:uid="{8EFB0051-2174-40A9-8201-CAFD9AD064F3}"/>
    <cellStyle name="Normal 4 16 5 2 3 2" xfId="41819" xr:uid="{1E743C1A-C035-467E-995B-5EA6B3F02982}"/>
    <cellStyle name="Normal 4 16 5 2 4" xfId="28240" xr:uid="{7886A479-2588-48FD-BD09-202D8D577E63}"/>
    <cellStyle name="Normal 4 16 5 2 5" xfId="48608" xr:uid="{045324DF-46A8-4B3A-8D26-7BBAF349835F}"/>
    <cellStyle name="Normal 4 16 5 3" xfId="3102" xr:uid="{6D081122-F259-4FF9-907D-755A17927B62}"/>
    <cellStyle name="Normal 4 16 5 3 2" xfId="11816" xr:uid="{237A5C09-1C71-4497-813D-5BBF91AAD9AC}"/>
    <cellStyle name="Normal 4 16 5 3 2 2" xfId="32184" xr:uid="{D8220357-42B9-4351-8F2B-89FA1D278979}"/>
    <cellStyle name="Normal 4 16 5 3 3" xfId="18603" xr:uid="{618D2852-E77D-43AF-A566-88E8AE05ECFE}"/>
    <cellStyle name="Normal 4 16 5 3 3 2" xfId="38971" xr:uid="{B0FE28DF-241F-47AA-A88D-C381DE6BF640}"/>
    <cellStyle name="Normal 4 16 5 3 4" xfId="25392" xr:uid="{1356FB98-778E-4B12-A10E-A3B0FC577CB7}"/>
    <cellStyle name="Normal 4 16 5 3 5" xfId="45760" xr:uid="{5D791409-1D33-4CAA-AD13-07F29D1693B2}"/>
    <cellStyle name="Normal 4 16 5 4" xfId="10287" xr:uid="{C6562008-4902-447A-9EA7-17B4C5B2E432}"/>
    <cellStyle name="Normal 4 16 5 4 2" xfId="30655" xr:uid="{15408FEA-937F-486B-9624-64339FAD07CD}"/>
    <cellStyle name="Normal 4 16 5 5" xfId="17074" xr:uid="{0B7A5788-7411-445F-8404-B2CF01A55FC0}"/>
    <cellStyle name="Normal 4 16 5 5 2" xfId="37442" xr:uid="{B4F15FD9-E7A9-42B3-B67E-32C25672C7D4}"/>
    <cellStyle name="Normal 4 16 5 6" xfId="23863" xr:uid="{69DE329D-2C22-4F99-9637-5ED02820E11C}"/>
    <cellStyle name="Normal 4 16 5 7" xfId="44231" xr:uid="{B559F90F-5906-4BBA-9E83-19105861116C}"/>
    <cellStyle name="Normal 4 16 5_Exec Drivers" xfId="2363" xr:uid="{68A7EDBE-A892-452B-B4A5-AC714C33CFF0}"/>
    <cellStyle name="Normal 4 16 6" xfId="5310" xr:uid="{05929728-3A60-41F6-ACB2-6B8F72B99313}"/>
    <cellStyle name="Normal 4 16 6 2" xfId="13952" xr:uid="{3DAD1EC1-71D8-44BD-8651-9BE5A3AE3DEA}"/>
    <cellStyle name="Normal 4 16 6 2 2" xfId="34320" xr:uid="{8250CDBB-1BC4-4EC4-82D7-9CCD8EA8A911}"/>
    <cellStyle name="Normal 4 16 6 3" xfId="20739" xr:uid="{FC0DFCA7-6C40-4991-834A-BE63D736BB6D}"/>
    <cellStyle name="Normal 4 16 6 3 2" xfId="41107" xr:uid="{58602BBE-635E-4621-B5DD-B8E40FBF8F08}"/>
    <cellStyle name="Normal 4 16 6 4" xfId="27528" xr:uid="{90541740-9EE8-4BDE-8F8E-0CB99A32AF03}"/>
    <cellStyle name="Normal 4 16 6 5" xfId="47896" xr:uid="{F7E88041-4FCA-47C7-B226-3D0E2D8EE4ED}"/>
    <cellStyle name="Normal 4 16 7" xfId="2254" xr:uid="{679A534B-9B20-4BC2-9DF1-DF6B0364D540}"/>
    <cellStyle name="Normal 4 16 7 2" xfId="11104" xr:uid="{C616B9AC-C496-4167-AC97-78223F49192A}"/>
    <cellStyle name="Normal 4 16 7 2 2" xfId="31472" xr:uid="{77AFF23F-E093-4065-9333-3FEDC8C2CEDF}"/>
    <cellStyle name="Normal 4 16 7 3" xfId="17891" xr:uid="{2CD60E56-8B7E-4C82-B24D-4386DF53615E}"/>
    <cellStyle name="Normal 4 16 7 3 2" xfId="38259" xr:uid="{C6D303E6-E46B-4999-ABD5-BA6FAAD9C9DC}"/>
    <cellStyle name="Normal 4 16 7 4" xfId="24680" xr:uid="{DE850C6B-A375-4308-A897-CF79E6A80C4D}"/>
    <cellStyle name="Normal 4 16 7 5" xfId="45048" xr:uid="{380DF169-E105-4C52-96A9-C05D21D0F512}"/>
    <cellStyle name="Normal 4 16 8" xfId="10058" xr:uid="{FC552301-D582-4719-AAAA-D34E4394B9D8}"/>
    <cellStyle name="Normal 4 16 8 2" xfId="30426" xr:uid="{55A8C28F-810C-4BEA-94AA-D13A61A64A66}"/>
    <cellStyle name="Normal 4 16 9" xfId="16846" xr:uid="{7F76B550-CF62-4B80-B1A1-A6CCF15F187F}"/>
    <cellStyle name="Normal 4 16 9 2" xfId="37214" xr:uid="{515F21AD-05B9-49DF-82FA-2BCE4C734A53}"/>
    <cellStyle name="Normal 4 16_Exec Drivers" xfId="8339" xr:uid="{BCF3E54D-6FFA-42F7-83F2-15F1694DC1CE}"/>
    <cellStyle name="Normal 4 17" xfId="592" xr:uid="{C77F4096-E31B-4E02-814D-4A49A76F495F}"/>
    <cellStyle name="Normal 4 17 10" xfId="23613" xr:uid="{C647A0FC-95BC-4EB2-9323-6A49E51EC459}"/>
    <cellStyle name="Normal 4 17 11" xfId="43981" xr:uid="{E5BD136E-2187-47E7-8979-42E3113D7776}"/>
    <cellStyle name="Normal 4 17 2" xfId="711" xr:uid="{02E943C4-7B66-4681-811D-679AD1E63D29}"/>
    <cellStyle name="Normal 4 17 2 10" xfId="44045" xr:uid="{0B206F72-48EC-4474-AC1D-F2BFB34599AC}"/>
    <cellStyle name="Normal 4 17 2 2" xfId="1732" xr:uid="{5C98A572-9D11-4027-8D49-9AA7DFB580BB}"/>
    <cellStyle name="Normal 4 17 2 2 2" xfId="7085" xr:uid="{AB0F0F66-16D3-499A-B53E-A522B600DD3B}"/>
    <cellStyle name="Normal 4 17 2 2 2 2" xfId="15727" xr:uid="{F5451EFB-39AC-4D40-BCF7-0943C10DE7BB}"/>
    <cellStyle name="Normal 4 17 2 2 2 2 2" xfId="36095" xr:uid="{97A528A6-DEA1-4D5A-A374-2E2C31A8A958}"/>
    <cellStyle name="Normal 4 17 2 2 2 3" xfId="22514" xr:uid="{99858A42-EA72-44CD-A186-C133D113C88B}"/>
    <cellStyle name="Normal 4 17 2 2 2 3 2" xfId="42882" xr:uid="{57904798-4549-47B5-8AA7-51ECEF1670EA}"/>
    <cellStyle name="Normal 4 17 2 2 2 4" xfId="29303" xr:uid="{1F1BA99C-3305-41A9-9B3D-DFD5E4683BD6}"/>
    <cellStyle name="Normal 4 17 2 2 2 5" xfId="49671" xr:uid="{1DEF0053-C697-4F46-A445-273C5D92B91C}"/>
    <cellStyle name="Normal 4 17 2 2 3" xfId="4237" xr:uid="{4F76B85B-BDEC-4618-B3D9-4347618802E0}"/>
    <cellStyle name="Normal 4 17 2 2 3 2" xfId="12879" xr:uid="{668F692E-A7B2-44E8-A6F1-4D5427A4CF7B}"/>
    <cellStyle name="Normal 4 17 2 2 3 2 2" xfId="33247" xr:uid="{D3E719DC-A56B-4723-92B2-8E3A44A64C56}"/>
    <cellStyle name="Normal 4 17 2 2 3 3" xfId="19666" xr:uid="{D963AF1A-8A9E-4B9B-970A-AC9E554A45CB}"/>
    <cellStyle name="Normal 4 17 2 2 3 3 2" xfId="40034" xr:uid="{F5C617D9-ABF3-4D28-B2E9-76E6D6782EF5}"/>
    <cellStyle name="Normal 4 17 2 2 3 4" xfId="26455" xr:uid="{E8DB8C97-B894-4622-B5B1-75D327754CB7}"/>
    <cellStyle name="Normal 4 17 2 2 3 5" xfId="46823" xr:uid="{C630C9A1-A4C7-460B-8EAD-4265BCBE06F7}"/>
    <cellStyle name="Normal 4 17 2 2 4" xfId="10642" xr:uid="{4CDFC4D4-C919-4FA3-827C-ECF5E4CA2096}"/>
    <cellStyle name="Normal 4 17 2 2 4 2" xfId="31010" xr:uid="{0A3212A3-CE88-4D8D-85B9-E45413759747}"/>
    <cellStyle name="Normal 4 17 2 2 5" xfId="17429" xr:uid="{6B231D41-952A-40E5-8DF4-D4289D1CE9A4}"/>
    <cellStyle name="Normal 4 17 2 2 5 2" xfId="37797" xr:uid="{2F62F9A2-19D5-4D6F-8DF1-64DA215B4269}"/>
    <cellStyle name="Normal 4 17 2 2 6" xfId="24218" xr:uid="{4AE0E447-FA74-4FFF-80D6-9109275F834E}"/>
    <cellStyle name="Normal 4 17 2 2 7" xfId="44586" xr:uid="{83C8B61B-97A6-487A-A2FB-9815733D1D41}"/>
    <cellStyle name="Normal 4 17 2 2_Exec Drivers" xfId="8761" xr:uid="{0CAA2CF7-D19F-4A5F-8B6F-5C83B07F1F1A}"/>
    <cellStyle name="Normal 4 17 2 3" xfId="4949" xr:uid="{7AAC8722-5335-4556-93EE-C8CA28653D77}"/>
    <cellStyle name="Normal 4 17 2 3 2" xfId="7797" xr:uid="{A802AB16-8A0A-4094-808E-B53715994A38}"/>
    <cellStyle name="Normal 4 17 2 3 2 2" xfId="16439" xr:uid="{5EB4F816-4CC3-4707-9380-985D222BA6C6}"/>
    <cellStyle name="Normal 4 17 2 3 2 2 2" xfId="36807" xr:uid="{69BFC5F6-69CE-45D5-B53D-74AF01E048DE}"/>
    <cellStyle name="Normal 4 17 2 3 2 3" xfId="23226" xr:uid="{08FB8856-E3C3-49CD-A79B-6BF55824B279}"/>
    <cellStyle name="Normal 4 17 2 3 2 3 2" xfId="43594" xr:uid="{F4437B6F-274B-4D8E-B573-0B21E5CFC3C5}"/>
    <cellStyle name="Normal 4 17 2 3 2 4" xfId="30015" xr:uid="{C957E6C8-3A7B-486C-81C0-E66DDE4CC005}"/>
    <cellStyle name="Normal 4 17 2 3 2 5" xfId="50383" xr:uid="{043B1F03-4B38-4AD9-9287-42E1A9658554}"/>
    <cellStyle name="Normal 4 17 2 3 3" xfId="13591" xr:uid="{B946F753-C3BB-48BB-9E6B-0FA5F1217264}"/>
    <cellStyle name="Normal 4 17 2 3 3 2" xfId="33959" xr:uid="{8666E1EA-9E01-4952-8DCC-B6589C9AA765}"/>
    <cellStyle name="Normal 4 17 2 3 4" xfId="20378" xr:uid="{3B19CF58-E0F4-477C-9741-C1F7BF736794}"/>
    <cellStyle name="Normal 4 17 2 3 4 2" xfId="40746" xr:uid="{A881B5B2-8C54-4847-8008-506E2FD8897E}"/>
    <cellStyle name="Normal 4 17 2 3 5" xfId="27167" xr:uid="{1E7BD3E3-AA9F-428D-9A90-7E5E14136748}"/>
    <cellStyle name="Normal 4 17 2 3 6" xfId="47535" xr:uid="{C678C33D-35E8-47D4-A65D-730980125DF3}"/>
    <cellStyle name="Normal 4 17 2 3_Exec Drivers" xfId="8534" xr:uid="{7E025EFA-CDB4-4A07-A289-14052906E9AF}"/>
    <cellStyle name="Normal 4 17 2 4" xfId="3489" xr:uid="{3A39CFCA-8570-4682-A14C-B1E387AE586C}"/>
    <cellStyle name="Normal 4 17 2 4 2" xfId="6373" xr:uid="{449CFFD7-AB54-43D6-88F6-C199B768D2E4}"/>
    <cellStyle name="Normal 4 17 2 4 2 2" xfId="15015" xr:uid="{177089D5-4A56-43D5-A551-F1856B011D59}"/>
    <cellStyle name="Normal 4 17 2 4 2 2 2" xfId="35383" xr:uid="{FF673EE3-4D79-410C-AE96-155B04CC04F7}"/>
    <cellStyle name="Normal 4 17 2 4 2 3" xfId="21802" xr:uid="{3998A183-6F05-4D23-B822-B0E743A3DA85}"/>
    <cellStyle name="Normal 4 17 2 4 2 3 2" xfId="42170" xr:uid="{E2DDB92F-E5A3-48AE-832E-4029A90E7DCE}"/>
    <cellStyle name="Normal 4 17 2 4 2 4" xfId="28591" xr:uid="{6EF23BFA-4C06-4727-BADE-F78BA94FDC55}"/>
    <cellStyle name="Normal 4 17 2 4 2 5" xfId="48959" xr:uid="{A8BFB5B7-8F4D-4F7C-9BFB-E0519E59567C}"/>
    <cellStyle name="Normal 4 17 2 4 3" xfId="12167" xr:uid="{BDEE1D32-36D2-4E4E-85D6-6496253B10D4}"/>
    <cellStyle name="Normal 4 17 2 4 3 2" xfId="32535" xr:uid="{CA553D67-4438-4788-B91D-5428751F7F17}"/>
    <cellStyle name="Normal 4 17 2 4 4" xfId="18954" xr:uid="{BC5A0B7F-E340-4874-A875-9DC7BEAD5983}"/>
    <cellStyle name="Normal 4 17 2 4 4 2" xfId="39322" xr:uid="{1DB4E1A4-ED46-4C9A-9D94-F066FB4A838F}"/>
    <cellStyle name="Normal 4 17 2 4 5" xfId="25743" xr:uid="{2AF81F76-A8BB-4CDA-96EE-F80F1381E9A8}"/>
    <cellStyle name="Normal 4 17 2 4 6" xfId="46111" xr:uid="{053B65D7-0CBE-4401-AFBA-4043644F52C1}"/>
    <cellStyle name="Normal 4 17 2 5" xfId="5661" xr:uid="{31723561-AD75-4B2B-9EB3-FC717AF7B438}"/>
    <cellStyle name="Normal 4 17 2 5 2" xfId="14303" xr:uid="{48D0470B-FFD2-4CBC-A940-A554B0E5B484}"/>
    <cellStyle name="Normal 4 17 2 5 2 2" xfId="34671" xr:uid="{56CF5204-01CE-4A2C-BD79-05CC834855AE}"/>
    <cellStyle name="Normal 4 17 2 5 3" xfId="21090" xr:uid="{B3E3317A-3D88-4929-AA14-BD0FCA0737FD}"/>
    <cellStyle name="Normal 4 17 2 5 3 2" xfId="41458" xr:uid="{6B2E888B-59F7-4B72-94F2-59A7BD972283}"/>
    <cellStyle name="Normal 4 17 2 5 4" xfId="27879" xr:uid="{592B27FE-FC53-4428-840F-F3DFADE76AF6}"/>
    <cellStyle name="Normal 4 17 2 5 5" xfId="48247" xr:uid="{0A40B0F0-002B-4F7B-B120-6DD055AD7E49}"/>
    <cellStyle name="Normal 4 17 2 6" xfId="2740" xr:uid="{EE419314-CE27-4457-9693-95F86128EE4A}"/>
    <cellStyle name="Normal 4 17 2 6 2" xfId="11455" xr:uid="{8FE46A37-2AC8-4B28-B001-B94D6FABB436}"/>
    <cellStyle name="Normal 4 17 2 6 2 2" xfId="31823" xr:uid="{BBA0C057-35F1-4910-B69C-633DF2506ED5}"/>
    <cellStyle name="Normal 4 17 2 6 3" xfId="18242" xr:uid="{88672982-17AA-42B4-9348-1F867AFA8FF8}"/>
    <cellStyle name="Normal 4 17 2 6 3 2" xfId="38610" xr:uid="{6014658D-E1BE-44E7-BB30-A87659C42C01}"/>
    <cellStyle name="Normal 4 17 2 6 4" xfId="25031" xr:uid="{72E419B1-E47F-4F06-9CF1-0C52AC5B2F8E}"/>
    <cellStyle name="Normal 4 17 2 6 5" xfId="45399" xr:uid="{61AB4D38-D76B-4767-811C-E5B432B6C61D}"/>
    <cellStyle name="Normal 4 17 2 7" xfId="10100" xr:uid="{A923912F-CBD0-4C98-A23A-2715F59CFF20}"/>
    <cellStyle name="Normal 4 17 2 7 2" xfId="30468" xr:uid="{934636AD-FBAA-4479-A0C2-D3650583B418}"/>
    <cellStyle name="Normal 4 17 2 8" xfId="16888" xr:uid="{063A42E4-46E6-48CB-BD4B-C3C36721F488}"/>
    <cellStyle name="Normal 4 17 2 8 2" xfId="37256" xr:uid="{137D2FE5-FBEA-4279-89A1-CEFF37F4C29F}"/>
    <cellStyle name="Normal 4 17 2 9" xfId="23677" xr:uid="{9431F821-3303-45D6-998A-DBBDAACA6F4B}"/>
    <cellStyle name="Normal 4 17 2_Exec Drivers" xfId="9345" xr:uid="{80E88319-6BDC-4AF6-9183-6B4396F339C5}"/>
    <cellStyle name="Normal 4 17 3" xfId="1232" xr:uid="{1FE4F72E-A4DA-4BCA-9068-3E3E6258D878}"/>
    <cellStyle name="Normal 4 17 3 2" xfId="1771" xr:uid="{C5B9B877-4192-4FF6-95DA-88B93E6AB4F3}"/>
    <cellStyle name="Normal 4 17 3 2 2" xfId="6735" xr:uid="{115EE3BF-4A0D-46A2-A6E6-74DB344437A4}"/>
    <cellStyle name="Normal 4 17 3 2 2 2" xfId="15377" xr:uid="{8DA960BA-9AE9-4E9B-AC43-45950B806A98}"/>
    <cellStyle name="Normal 4 17 3 2 2 2 2" xfId="35745" xr:uid="{330C97BE-2E2A-47F5-9073-ACBC92F737D7}"/>
    <cellStyle name="Normal 4 17 3 2 2 3" xfId="22164" xr:uid="{031D3FBC-86D6-4F32-AB5A-63064BF4B77E}"/>
    <cellStyle name="Normal 4 17 3 2 2 3 2" xfId="42532" xr:uid="{AD4D3C39-C352-44A0-B3E0-CEBF4F5DCF65}"/>
    <cellStyle name="Normal 4 17 3 2 2 4" xfId="28953" xr:uid="{70019835-74AE-485E-ACEE-B4567CC016A8}"/>
    <cellStyle name="Normal 4 17 3 2 2 5" xfId="49321" xr:uid="{6A91BA5A-7FD1-4865-AD37-B87C837E3346}"/>
    <cellStyle name="Normal 4 17 3 2 3" xfId="10679" xr:uid="{D337C9C7-F6B3-4951-979F-16DE131DC7F0}"/>
    <cellStyle name="Normal 4 17 3 2 3 2" xfId="31047" xr:uid="{6E56852F-6A10-4A92-A784-B79190D405AA}"/>
    <cellStyle name="Normal 4 17 3 2 4" xfId="17466" xr:uid="{CF5B0F4B-EF19-44DB-A607-543828146B91}"/>
    <cellStyle name="Normal 4 17 3 2 4 2" xfId="37834" xr:uid="{77D3C989-4B29-4706-80FE-99C10348BA52}"/>
    <cellStyle name="Normal 4 17 3 2 5" xfId="24255" xr:uid="{C3F524A2-B58D-44B3-99B6-1B8E8355D5BB}"/>
    <cellStyle name="Normal 4 17 3 2 6" xfId="44623" xr:uid="{82836D20-75C0-465C-86EF-EC3597005296}"/>
    <cellStyle name="Normal 4 17 3 2_Exec Drivers" xfId="9122" xr:uid="{CB8D87A5-D174-4996-840A-C359CD306148}"/>
    <cellStyle name="Normal 4 17 3 3" xfId="3851" xr:uid="{C7C94002-EDD6-4AF4-A568-123AB04D9062}"/>
    <cellStyle name="Normal 4 17 3 3 2" xfId="12529" xr:uid="{034BBD31-7EC7-4830-ACE9-A09940A4615B}"/>
    <cellStyle name="Normal 4 17 3 3 2 2" xfId="32897" xr:uid="{5B2B8C94-185F-463C-A822-3497C941A589}"/>
    <cellStyle name="Normal 4 17 3 3 3" xfId="19316" xr:uid="{936C148D-E082-4B2D-8D16-00603D66E490}"/>
    <cellStyle name="Normal 4 17 3 3 3 2" xfId="39684" xr:uid="{F043D51B-4895-459A-9959-F27228F68373}"/>
    <cellStyle name="Normal 4 17 3 3 4" xfId="26105" xr:uid="{820762C7-9C05-4E95-975B-B4E1697A03D1}"/>
    <cellStyle name="Normal 4 17 3 3 5" xfId="46473" xr:uid="{28F093A2-9493-4649-99A9-5B86CA35A600}"/>
    <cellStyle name="Normal 4 17 3 4" xfId="10153" xr:uid="{B50AA030-8B44-4EF2-A86C-B58EACD0D116}"/>
    <cellStyle name="Normal 4 17 3 4 2" xfId="30521" xr:uid="{FF930BB1-8161-4553-B3CA-27A7570EFA77}"/>
    <cellStyle name="Normal 4 17 3 5" xfId="16940" xr:uid="{C66C4305-6BE4-476F-A655-92E756B098F0}"/>
    <cellStyle name="Normal 4 17 3 5 2" xfId="37308" xr:uid="{23895873-BF10-479C-92B5-D30439BDF8AF}"/>
    <cellStyle name="Normal 4 17 3 6" xfId="23729" xr:uid="{782DC701-5871-462D-9B23-EF584A3B5E29}"/>
    <cellStyle name="Normal 4 17 3 7" xfId="44097" xr:uid="{D5ECF498-870B-4FF7-8C80-22B790D02BDC}"/>
    <cellStyle name="Normal 4 17 3_Exec Drivers" xfId="9332" xr:uid="{BBA47675-22CB-48DF-BFA9-F99D460BC5D9}"/>
    <cellStyle name="Normal 4 17 4" xfId="1304" xr:uid="{202DFF40-4823-4C42-8076-990D0B4F7177}"/>
    <cellStyle name="Normal 4 17 4 2" xfId="1841" xr:uid="{5B2C8852-553B-4C26-BD50-576F5EB1A139}"/>
    <cellStyle name="Normal 4 17 4 2 2" xfId="7447" xr:uid="{5B9E61CF-2FB5-42D9-BAD4-6F04663B4D8C}"/>
    <cellStyle name="Normal 4 17 4 2 2 2" xfId="16089" xr:uid="{19D4E94B-4191-496B-95BF-21AF389EC46E}"/>
    <cellStyle name="Normal 4 17 4 2 2 2 2" xfId="36457" xr:uid="{5D1CE05A-6BB2-4EDC-910E-12ECA8DEBBD8}"/>
    <cellStyle name="Normal 4 17 4 2 2 3" xfId="22876" xr:uid="{9FF7CD5E-5286-4A18-AE96-56F8192CA6C6}"/>
    <cellStyle name="Normal 4 17 4 2 2 3 2" xfId="43244" xr:uid="{614A7F5E-0670-4BA9-93CB-CD79402EF589}"/>
    <cellStyle name="Normal 4 17 4 2 2 4" xfId="29665" xr:uid="{8841357F-8A4C-4B7C-A68A-B141ED771D35}"/>
    <cellStyle name="Normal 4 17 4 2 2 5" xfId="50033" xr:uid="{336B7DE7-73C8-425E-92EB-C2743CEE7C70}"/>
    <cellStyle name="Normal 4 17 4 2 3" xfId="10749" xr:uid="{DBC6AB91-055F-4EEA-B25F-13E6426F9868}"/>
    <cellStyle name="Normal 4 17 4 2 3 2" xfId="31117" xr:uid="{58885F4B-E7D3-4302-99A2-5C0D4C5C9201}"/>
    <cellStyle name="Normal 4 17 4 2 4" xfId="17536" xr:uid="{2C3AE192-9A7D-49ED-A479-D778575ED3CF}"/>
    <cellStyle name="Normal 4 17 4 2 4 2" xfId="37904" xr:uid="{A94A3D3F-8D8E-4E67-A5C6-21D447290A58}"/>
    <cellStyle name="Normal 4 17 4 2 5" xfId="24325" xr:uid="{0C3C4303-F930-4F14-971A-DD7EF5BF346F}"/>
    <cellStyle name="Normal 4 17 4 2 6" xfId="44693" xr:uid="{37E83EAE-B099-47EB-B0F1-DDEB218378A7}"/>
    <cellStyle name="Normal 4 17 4 2_Exec Drivers" xfId="2274" xr:uid="{C99A235B-95EE-4785-9EC1-E03FE6B33D82}"/>
    <cellStyle name="Normal 4 17 4 3" xfId="4599" xr:uid="{7F3CFA5F-3C56-4175-A548-D8B031224DB0}"/>
    <cellStyle name="Normal 4 17 4 3 2" xfId="13241" xr:uid="{D9594513-ABE8-4772-BAE9-D1CE8BDA90E4}"/>
    <cellStyle name="Normal 4 17 4 3 2 2" xfId="33609" xr:uid="{F01624B5-D6E7-4920-9DC8-6692E38ED694}"/>
    <cellStyle name="Normal 4 17 4 3 3" xfId="20028" xr:uid="{76D947A3-2A20-4C33-8C52-5C82EBCFE04F}"/>
    <cellStyle name="Normal 4 17 4 3 3 2" xfId="40396" xr:uid="{2BA0E5EE-5237-41C9-8440-684E627A17F8}"/>
    <cellStyle name="Normal 4 17 4 3 4" xfId="26817" xr:uid="{533AF9F4-4988-4E62-BD8B-0C453D7334C4}"/>
    <cellStyle name="Normal 4 17 4 3 5" xfId="47185" xr:uid="{7E607F64-193A-4AF9-AC03-76DE64969BFB}"/>
    <cellStyle name="Normal 4 17 4 4" xfId="10223" xr:uid="{B2E46CAC-49A7-45A7-AF2A-05CA9CEB4FDA}"/>
    <cellStyle name="Normal 4 17 4 4 2" xfId="30591" xr:uid="{71A7DDD8-286D-4188-AB26-8E5F448F1685}"/>
    <cellStyle name="Normal 4 17 4 5" xfId="17010" xr:uid="{AB5C0130-E305-4D79-B9CB-4F07C0218735}"/>
    <cellStyle name="Normal 4 17 4 5 2" xfId="37378" xr:uid="{861135AB-78A4-486C-9649-393379BD53FA}"/>
    <cellStyle name="Normal 4 17 4 6" xfId="23799" xr:uid="{5797BDA0-9797-42D1-95EE-E0037A4DB6D0}"/>
    <cellStyle name="Normal 4 17 4 7" xfId="44167" xr:uid="{CD6FAC72-F495-4A31-B93C-2163FD4A5634}"/>
    <cellStyle name="Normal 4 17 4_Exec Drivers" xfId="8910" xr:uid="{136C8B02-96E4-4D5C-89CC-D00C728523C2}"/>
    <cellStyle name="Normal 4 17 5" xfId="1369" xr:uid="{2F474193-E717-4AFC-8761-F0737938616D}"/>
    <cellStyle name="Normal 4 17 5 2" xfId="6023" xr:uid="{D55A5190-8F9E-478B-BF60-797AD4DD6F9F}"/>
    <cellStyle name="Normal 4 17 5 2 2" xfId="14665" xr:uid="{77A266B9-9CBD-4A3E-9B48-7A84874024EB}"/>
    <cellStyle name="Normal 4 17 5 2 2 2" xfId="35033" xr:uid="{4BF25FA3-7002-4DAA-9381-2D12E7A274F3}"/>
    <cellStyle name="Normal 4 17 5 2 3" xfId="21452" xr:uid="{505FBE01-4091-45C5-8F1A-C85FC0FC646F}"/>
    <cellStyle name="Normal 4 17 5 2 3 2" xfId="41820" xr:uid="{8B44299B-5F34-43DA-BC6B-A4DD2BAC7A63}"/>
    <cellStyle name="Normal 4 17 5 2 4" xfId="28241" xr:uid="{FF931B10-8B04-4165-AC3D-B032A5E0E8E5}"/>
    <cellStyle name="Normal 4 17 5 2 5" xfId="48609" xr:uid="{56D51DFD-0381-44BF-8EFA-375A32DCB7B9}"/>
    <cellStyle name="Normal 4 17 5 3" xfId="3103" xr:uid="{099FC656-064B-46E9-ABA8-C3E59EFD1E2E}"/>
    <cellStyle name="Normal 4 17 5 3 2" xfId="11817" xr:uid="{BA544E97-8503-46BB-89A7-0E16271588FC}"/>
    <cellStyle name="Normal 4 17 5 3 2 2" xfId="32185" xr:uid="{27D1DDD4-ECD5-4679-9448-6A72D12C9D30}"/>
    <cellStyle name="Normal 4 17 5 3 3" xfId="18604" xr:uid="{91F420AD-D7A9-4C93-A7ED-500A2DCFC89D}"/>
    <cellStyle name="Normal 4 17 5 3 3 2" xfId="38972" xr:uid="{4D0619E5-9B21-45C5-802B-1E31F2286971}"/>
    <cellStyle name="Normal 4 17 5 3 4" xfId="25393" xr:uid="{D359FA8F-4A31-428A-BAD4-D80AEF0C8717}"/>
    <cellStyle name="Normal 4 17 5 3 5" xfId="45761" xr:uid="{AD1EC096-4BC9-46A6-938F-D2B9BB5C4F80}"/>
    <cellStyle name="Normal 4 17 5 4" xfId="10288" xr:uid="{4982FC9D-8DC8-465A-8556-721E4F0E818B}"/>
    <cellStyle name="Normal 4 17 5 4 2" xfId="30656" xr:uid="{359E5455-6701-4032-BD06-359D65598D5F}"/>
    <cellStyle name="Normal 4 17 5 5" xfId="17075" xr:uid="{17DD91D7-6AE7-4241-9A3C-212410445939}"/>
    <cellStyle name="Normal 4 17 5 5 2" xfId="37443" xr:uid="{FCD8CD24-5BFF-4810-8C88-9A966ED3BBFF}"/>
    <cellStyle name="Normal 4 17 5 6" xfId="23864" xr:uid="{CCBBB849-B854-4351-95E9-C1DA1D9ED0FB}"/>
    <cellStyle name="Normal 4 17 5 7" xfId="44232" xr:uid="{1C5037FA-7D9A-402C-A710-DBB89C4D5324}"/>
    <cellStyle name="Normal 4 17 5_Exec Drivers" xfId="8187" xr:uid="{462751ED-9774-46A7-98B1-5EE7A6159C4D}"/>
    <cellStyle name="Normal 4 17 6" xfId="5311" xr:uid="{1CB3AD2D-5CAE-4C75-9BAD-F95B02D0F4B3}"/>
    <cellStyle name="Normal 4 17 6 2" xfId="13953" xr:uid="{33B86CA4-C7D6-4AB1-9155-1061BB99FC59}"/>
    <cellStyle name="Normal 4 17 6 2 2" xfId="34321" xr:uid="{8EB8F9B9-A524-4FA8-802F-15497FA53AC9}"/>
    <cellStyle name="Normal 4 17 6 3" xfId="20740" xr:uid="{83E93A52-78A9-448A-8744-92AD15F49CFE}"/>
    <cellStyle name="Normal 4 17 6 3 2" xfId="41108" xr:uid="{087AE368-860F-4A6A-8988-C6CF2E27686D}"/>
    <cellStyle name="Normal 4 17 6 4" xfId="27529" xr:uid="{DF6EC72F-807D-4CCF-8E38-448BA3C069B1}"/>
    <cellStyle name="Normal 4 17 6 5" xfId="47897" xr:uid="{BDAF8CC1-5A22-4BA5-9CB1-5D1160155BFC}"/>
    <cellStyle name="Normal 4 17 7" xfId="2255" xr:uid="{A0CCF804-514D-4267-B76F-5D97508D8552}"/>
    <cellStyle name="Normal 4 17 7 2" xfId="11105" xr:uid="{04F20BF4-9348-4B77-9442-B8AE551EBE14}"/>
    <cellStyle name="Normal 4 17 7 2 2" xfId="31473" xr:uid="{E932A718-2BCB-4AEC-AB57-5630EB3E4E45}"/>
    <cellStyle name="Normal 4 17 7 3" xfId="17892" xr:uid="{30856036-5179-4F52-AC3A-A956AF957A93}"/>
    <cellStyle name="Normal 4 17 7 3 2" xfId="38260" xr:uid="{2FCDA689-C7D6-4861-96DA-2AE796690FF4}"/>
    <cellStyle name="Normal 4 17 7 4" xfId="24681" xr:uid="{7C3D5053-78BB-44C9-BC36-A9BC02785341}"/>
    <cellStyle name="Normal 4 17 7 5" xfId="45049" xr:uid="{4F989554-A4E1-48F8-91A0-03B87E0D99F5}"/>
    <cellStyle name="Normal 4 17 8" xfId="10036" xr:uid="{998A2D21-1FF4-4D1C-8FE4-7B7317865E81}"/>
    <cellStyle name="Normal 4 17 8 2" xfId="30404" xr:uid="{13CA365C-00E2-46F2-8882-542EA147DEE0}"/>
    <cellStyle name="Normal 4 17 9" xfId="16824" xr:uid="{A8F25EB7-3381-48B5-BCC2-BD5FA3C10E01}"/>
    <cellStyle name="Normal 4 17 9 2" xfId="37192" xr:uid="{1FE2FECB-4673-4574-890C-F89830D60EE5}"/>
    <cellStyle name="Normal 4 17_Exec Drivers" xfId="9703" xr:uid="{2141757F-EF14-49AD-8179-DEB896651E45}"/>
    <cellStyle name="Normal 4 18" xfId="657" xr:uid="{0260A77B-5BA2-43B0-9A37-AF397B61E103}"/>
    <cellStyle name="Normal 4 18 10" xfId="23640" xr:uid="{D20F8B9D-D091-47D3-8828-37A3A4CF920E}"/>
    <cellStyle name="Normal 4 18 11" xfId="44008" xr:uid="{7F79D03A-29C4-466F-9280-9456DD24FDF3}"/>
    <cellStyle name="Normal 4 18 2" xfId="712" xr:uid="{9D9ED684-B45D-498C-B834-860BF61422DE}"/>
    <cellStyle name="Normal 4 18 2 10" xfId="44046" xr:uid="{69710E0D-7449-4976-900E-15CBC9435E05}"/>
    <cellStyle name="Normal 4 18 2 2" xfId="1733" xr:uid="{D9126CD4-8C19-4E9B-8FB5-AB574A8957D8}"/>
    <cellStyle name="Normal 4 18 2 2 2" xfId="7112" xr:uid="{83423E5C-A4F3-4AE2-8D63-AD8432F9E6F8}"/>
    <cellStyle name="Normal 4 18 2 2 2 2" xfId="15754" xr:uid="{DC1DC923-E552-44A0-AD5B-92DB7AF8C10F}"/>
    <cellStyle name="Normal 4 18 2 2 2 2 2" xfId="36122" xr:uid="{004140FD-01D4-43AF-9FA9-2A5B152B565B}"/>
    <cellStyle name="Normal 4 18 2 2 2 3" xfId="22541" xr:uid="{F4899532-4A39-4DD2-870A-B9C69BFB03B0}"/>
    <cellStyle name="Normal 4 18 2 2 2 3 2" xfId="42909" xr:uid="{7C007221-A564-415F-A978-60FCA3EB0AE3}"/>
    <cellStyle name="Normal 4 18 2 2 2 4" xfId="29330" xr:uid="{8123111A-5CFF-4008-9C23-2D68372426AC}"/>
    <cellStyle name="Normal 4 18 2 2 2 5" xfId="49698" xr:uid="{1D81C47F-0B43-48D0-AA2B-7B501113633A}"/>
    <cellStyle name="Normal 4 18 2 2 3" xfId="4264" xr:uid="{81B457F9-0832-4B7D-AA36-3B9865D9555A}"/>
    <cellStyle name="Normal 4 18 2 2 3 2" xfId="12906" xr:uid="{68EC90B9-8B32-44E4-A2C5-CC7BDA6B8127}"/>
    <cellStyle name="Normal 4 18 2 2 3 2 2" xfId="33274" xr:uid="{7A514B09-3A89-487C-9B32-42C1064C5A29}"/>
    <cellStyle name="Normal 4 18 2 2 3 3" xfId="19693" xr:uid="{B199F946-AE76-411F-8F0F-2745A3CB2EAC}"/>
    <cellStyle name="Normal 4 18 2 2 3 3 2" xfId="40061" xr:uid="{1519DEAF-AD8D-4F74-8A67-073B661F801C}"/>
    <cellStyle name="Normal 4 18 2 2 3 4" xfId="26482" xr:uid="{31E271DC-03F1-4A66-AD95-6F216AF7DE29}"/>
    <cellStyle name="Normal 4 18 2 2 3 5" xfId="46850" xr:uid="{A43716F7-6859-478F-86C7-9E4BD08B25AA}"/>
    <cellStyle name="Normal 4 18 2 2 4" xfId="10643" xr:uid="{BE487352-9AC4-4F16-854D-E9FC54072337}"/>
    <cellStyle name="Normal 4 18 2 2 4 2" xfId="31011" xr:uid="{0F8EC2F2-2BFB-4504-BF8B-00AF5282F703}"/>
    <cellStyle name="Normal 4 18 2 2 5" xfId="17430" xr:uid="{7EA0C5C5-AFEF-40B4-9FAA-3915C4CD4BE3}"/>
    <cellStyle name="Normal 4 18 2 2 5 2" xfId="37798" xr:uid="{8CBFE7D1-0C6A-4D3C-AD32-3CC2AA9FFAB2}"/>
    <cellStyle name="Normal 4 18 2 2 6" xfId="24219" xr:uid="{8284E079-0CD7-40C8-8F39-DFA448447FA6}"/>
    <cellStyle name="Normal 4 18 2 2 7" xfId="44587" xr:uid="{DDD06008-A4D4-45FB-B1C1-AD8BEB07C959}"/>
    <cellStyle name="Normal 4 18 2 2_Exec Drivers" xfId="9432" xr:uid="{450CD8D5-F88A-4A90-ABD1-CA3F8992D81E}"/>
    <cellStyle name="Normal 4 18 2 3" xfId="4976" xr:uid="{47D90F8B-2CC1-4177-9F06-4615D337DB2A}"/>
    <cellStyle name="Normal 4 18 2 3 2" xfId="7824" xr:uid="{91A67BB5-8EBE-4415-9A88-427F7F4BC52E}"/>
    <cellStyle name="Normal 4 18 2 3 2 2" xfId="16466" xr:uid="{55D2A260-5175-4B8F-97FF-D5EB546A6F57}"/>
    <cellStyle name="Normal 4 18 2 3 2 2 2" xfId="36834" xr:uid="{711ADECE-C02B-45D0-9FCF-E304761CCCB3}"/>
    <cellStyle name="Normal 4 18 2 3 2 3" xfId="23253" xr:uid="{C4BD1C48-0A3D-4AF5-9469-8168AD108C41}"/>
    <cellStyle name="Normal 4 18 2 3 2 3 2" xfId="43621" xr:uid="{25F6C9AF-BED1-41B3-BE77-C8ED00758CF3}"/>
    <cellStyle name="Normal 4 18 2 3 2 4" xfId="30042" xr:uid="{E568830A-0699-4528-872C-AFA5DCD59240}"/>
    <cellStyle name="Normal 4 18 2 3 2 5" xfId="50410" xr:uid="{0730734C-6DEB-445A-9964-1DBAFB1845F9}"/>
    <cellStyle name="Normal 4 18 2 3 3" xfId="13618" xr:uid="{CA2AE2BD-7482-4B43-B0DE-70F4563CCCE7}"/>
    <cellStyle name="Normal 4 18 2 3 3 2" xfId="33986" xr:uid="{3AED5C20-60EF-48F3-A96C-562CF90C820C}"/>
    <cellStyle name="Normal 4 18 2 3 4" xfId="20405" xr:uid="{9FD4C8CC-9853-4ACE-8FDF-CBC921680BA5}"/>
    <cellStyle name="Normal 4 18 2 3 4 2" xfId="40773" xr:uid="{F4A93708-F13C-4472-B2FF-AB8FA8E5CAB7}"/>
    <cellStyle name="Normal 4 18 2 3 5" xfId="27194" xr:uid="{2EFC0EAC-5BA8-4AD4-8B21-9EDA875E0FC4}"/>
    <cellStyle name="Normal 4 18 2 3 6" xfId="47562" xr:uid="{5991C6F7-B0B5-4F6E-BCB6-A095F8A18B37}"/>
    <cellStyle name="Normal 4 18 2 3_Exec Drivers" xfId="8260" xr:uid="{A19F4522-D717-41C9-AE4C-A478B88EB479}"/>
    <cellStyle name="Normal 4 18 2 4" xfId="3516" xr:uid="{709D2953-8CF9-4AAE-AAED-A2EBC710F245}"/>
    <cellStyle name="Normal 4 18 2 4 2" xfId="6400" xr:uid="{A1CBFAE1-D557-4C02-92DD-FB8580AA42A5}"/>
    <cellStyle name="Normal 4 18 2 4 2 2" xfId="15042" xr:uid="{24E701B8-42FB-4F42-B12D-606320CE297A}"/>
    <cellStyle name="Normal 4 18 2 4 2 2 2" xfId="35410" xr:uid="{1B028971-4FE3-4CD4-90AD-AAB6AB824A33}"/>
    <cellStyle name="Normal 4 18 2 4 2 3" xfId="21829" xr:uid="{4FD9E78E-5BB7-4566-93D4-77D6199122B7}"/>
    <cellStyle name="Normal 4 18 2 4 2 3 2" xfId="42197" xr:uid="{0D707412-8D00-4760-84B5-F841BEE31A6F}"/>
    <cellStyle name="Normal 4 18 2 4 2 4" xfId="28618" xr:uid="{2AEBB53F-3C3A-4312-B6BE-ABE85121A1BE}"/>
    <cellStyle name="Normal 4 18 2 4 2 5" xfId="48986" xr:uid="{5DBFEC6D-2C06-4E00-A469-56EA7F5BA5B9}"/>
    <cellStyle name="Normal 4 18 2 4 3" xfId="12194" xr:uid="{28521963-99B8-4C75-A178-794F107B8F05}"/>
    <cellStyle name="Normal 4 18 2 4 3 2" xfId="32562" xr:uid="{185A533D-3E78-448D-9DE0-0B8086947496}"/>
    <cellStyle name="Normal 4 18 2 4 4" xfId="18981" xr:uid="{40652F7E-0C1C-4143-8F49-16860CA12965}"/>
    <cellStyle name="Normal 4 18 2 4 4 2" xfId="39349" xr:uid="{26CBA4F8-CF76-4A85-99BF-989F8B7D6D16}"/>
    <cellStyle name="Normal 4 18 2 4 5" xfId="25770" xr:uid="{45E165FB-5E34-4DF9-8F22-BBD02BF7BF6A}"/>
    <cellStyle name="Normal 4 18 2 4 6" xfId="46138" xr:uid="{E3A9F852-0978-4992-A06A-5C9D84F77510}"/>
    <cellStyle name="Normal 4 18 2 5" xfId="5688" xr:uid="{F2C7461E-EB06-47A5-B314-4FB4128461B7}"/>
    <cellStyle name="Normal 4 18 2 5 2" xfId="14330" xr:uid="{F255AB42-AF62-4402-8226-2AA317ADE398}"/>
    <cellStyle name="Normal 4 18 2 5 2 2" xfId="34698" xr:uid="{0C5E173A-66AC-4225-8645-890650D9853A}"/>
    <cellStyle name="Normal 4 18 2 5 3" xfId="21117" xr:uid="{D655DDE4-D95F-4489-AB5F-C72063C7846E}"/>
    <cellStyle name="Normal 4 18 2 5 3 2" xfId="41485" xr:uid="{EF2931F3-16EB-4237-8579-133FE771AE7A}"/>
    <cellStyle name="Normal 4 18 2 5 4" xfId="27906" xr:uid="{B1FAD817-5E14-40A8-A31C-21C4E5E2FA59}"/>
    <cellStyle name="Normal 4 18 2 5 5" xfId="48274" xr:uid="{BFAFF58E-40DB-4D33-B3A6-F8B6191871F8}"/>
    <cellStyle name="Normal 4 18 2 6" xfId="2767" xr:uid="{F060457D-3A1E-4E03-996A-4AA466F37756}"/>
    <cellStyle name="Normal 4 18 2 6 2" xfId="11482" xr:uid="{1C650C5A-2449-4639-8622-A0DA33713FF1}"/>
    <cellStyle name="Normal 4 18 2 6 2 2" xfId="31850" xr:uid="{FA5F1C2F-9EA8-4D9A-990F-B49698C7F59F}"/>
    <cellStyle name="Normal 4 18 2 6 3" xfId="18269" xr:uid="{1FF4128E-FEE7-4198-975E-94E48FDBA331}"/>
    <cellStyle name="Normal 4 18 2 6 3 2" xfId="38637" xr:uid="{38ED21EF-0524-4FFA-ABA0-290A7886C0C2}"/>
    <cellStyle name="Normal 4 18 2 6 4" xfId="25058" xr:uid="{844EF5B6-7782-47B7-816B-E4E169C4E752}"/>
    <cellStyle name="Normal 4 18 2 6 5" xfId="45426" xr:uid="{6CAEBBEC-38DE-4B79-96C9-1601CD986D42}"/>
    <cellStyle name="Normal 4 18 2 7" xfId="10101" xr:uid="{3722B937-DF09-40E3-B589-1A5326EBFF35}"/>
    <cellStyle name="Normal 4 18 2 7 2" xfId="30469" xr:uid="{EFE75DF6-6AC1-4F8B-828F-11C53B37F1B1}"/>
    <cellStyle name="Normal 4 18 2 8" xfId="16889" xr:uid="{2D22DD96-5422-4E92-9015-58C461ADF68F}"/>
    <cellStyle name="Normal 4 18 2 8 2" xfId="37257" xr:uid="{5A3A33CA-70CC-4A07-9FD5-D6C09207F99D}"/>
    <cellStyle name="Normal 4 18 2 9" xfId="23678" xr:uid="{D3BD8D8F-D476-455E-AF92-C3A245457A95}"/>
    <cellStyle name="Normal 4 18 2_Exec Drivers" xfId="8603" xr:uid="{1D93B41A-5D6F-4230-9152-2B10AA0EE647}"/>
    <cellStyle name="Normal 4 18 3" xfId="1231" xr:uid="{2923B233-D963-4B83-9C12-821BB5DB4FC5}"/>
    <cellStyle name="Normal 4 18 3 2" xfId="1770" xr:uid="{E0E34E87-F4F1-4EEE-893F-D6CC69B70CDC}"/>
    <cellStyle name="Normal 4 18 3 2 2" xfId="6736" xr:uid="{F8A5FFFD-E127-4CF7-B91C-8E3473B6D5B6}"/>
    <cellStyle name="Normal 4 18 3 2 2 2" xfId="15378" xr:uid="{5F7C30FA-8A71-49C7-9180-FB451CF44945}"/>
    <cellStyle name="Normal 4 18 3 2 2 2 2" xfId="35746" xr:uid="{FA11D230-2F71-4AD7-989F-323BA7CE45BF}"/>
    <cellStyle name="Normal 4 18 3 2 2 3" xfId="22165" xr:uid="{2216F00F-0499-47E2-AF46-E9FBC52F4CF3}"/>
    <cellStyle name="Normal 4 18 3 2 2 3 2" xfId="42533" xr:uid="{F5604856-1A16-461E-BD3E-31E52781EFD3}"/>
    <cellStyle name="Normal 4 18 3 2 2 4" xfId="28954" xr:uid="{0FDD529C-5D0A-4ECC-B124-07704637D86A}"/>
    <cellStyle name="Normal 4 18 3 2 2 5" xfId="49322" xr:uid="{931F60FF-212C-4FA4-AEA3-D45139D0F6D8}"/>
    <cellStyle name="Normal 4 18 3 2 3" xfId="10678" xr:uid="{14447670-91BF-4F9A-9FB7-7CB7FFF4CE94}"/>
    <cellStyle name="Normal 4 18 3 2 3 2" xfId="31046" xr:uid="{5E24130A-47FE-45FE-B611-1A9DAEE3A0B1}"/>
    <cellStyle name="Normal 4 18 3 2 4" xfId="17465" xr:uid="{F4448451-FAD2-435B-9169-4704A71442B6}"/>
    <cellStyle name="Normal 4 18 3 2 4 2" xfId="37833" xr:uid="{08A04806-19E4-4D7F-9CCC-CE1BE31568B0}"/>
    <cellStyle name="Normal 4 18 3 2 5" xfId="24254" xr:uid="{87747DC2-1599-4533-B1B1-D9713C5E3F58}"/>
    <cellStyle name="Normal 4 18 3 2 6" xfId="44622" xr:uid="{F758B5EF-198C-41DE-A0E2-7C5C44F9F392}"/>
    <cellStyle name="Normal 4 18 3 2_Exec Drivers" xfId="2415" xr:uid="{996A5973-032B-48FD-9C85-B8D35DA1A4BF}"/>
    <cellStyle name="Normal 4 18 3 3" xfId="3852" xr:uid="{55644C45-7755-48BF-8A81-7BED343FB920}"/>
    <cellStyle name="Normal 4 18 3 3 2" xfId="12530" xr:uid="{7F5F1927-CE0D-4661-9747-3EE12E9BE19B}"/>
    <cellStyle name="Normal 4 18 3 3 2 2" xfId="32898" xr:uid="{DC89A590-62B1-475C-929F-E28F22DA0BFC}"/>
    <cellStyle name="Normal 4 18 3 3 3" xfId="19317" xr:uid="{508A3916-48C2-42D9-940E-A4C267BA17A6}"/>
    <cellStyle name="Normal 4 18 3 3 3 2" xfId="39685" xr:uid="{9F17872F-4E10-43C0-9314-1BB1CBBBED67}"/>
    <cellStyle name="Normal 4 18 3 3 4" xfId="26106" xr:uid="{A8E9B7D2-5930-43BC-AD49-FA3C67F4AD70}"/>
    <cellStyle name="Normal 4 18 3 3 5" xfId="46474" xr:uid="{595F2D03-0E57-4F73-B252-7A6F0418D92A}"/>
    <cellStyle name="Normal 4 18 3 4" xfId="10152" xr:uid="{D2C68626-21D1-4D1F-B866-C365CC2789AB}"/>
    <cellStyle name="Normal 4 18 3 4 2" xfId="30520" xr:uid="{8016F0A8-77FD-421B-B2C6-3DF367A9F4A5}"/>
    <cellStyle name="Normal 4 18 3 5" xfId="16939" xr:uid="{FA434E4A-40F3-46D9-8384-B0F75809A3C2}"/>
    <cellStyle name="Normal 4 18 3 5 2" xfId="37307" xr:uid="{F42C5D0F-5BFC-47D1-B5F8-14C521FFD68D}"/>
    <cellStyle name="Normal 4 18 3 6" xfId="23728" xr:uid="{B616CDAC-7796-48E0-9C96-F656B33FFD3F}"/>
    <cellStyle name="Normal 4 18 3 7" xfId="44096" xr:uid="{AC863114-A679-40F2-97DB-0F88C99D418A}"/>
    <cellStyle name="Normal 4 18 3_Exec Drivers" xfId="9276" xr:uid="{3A7ACD5B-0C79-46F5-A1F5-BBBB84A33885}"/>
    <cellStyle name="Normal 4 18 4" xfId="1305" xr:uid="{77121954-3FDE-4510-A6CE-ECABAF9C9958}"/>
    <cellStyle name="Normal 4 18 4 2" xfId="1842" xr:uid="{B59939C6-38E2-46FE-89E3-F13035257DAB}"/>
    <cellStyle name="Normal 4 18 4 2 2" xfId="7448" xr:uid="{0F89A5E1-9FB0-4BAE-B6FF-4809673D4488}"/>
    <cellStyle name="Normal 4 18 4 2 2 2" xfId="16090" xr:uid="{8E4B2AD3-9677-415C-99F8-0A81988534BF}"/>
    <cellStyle name="Normal 4 18 4 2 2 2 2" xfId="36458" xr:uid="{6C6233B4-CA0C-43CA-B72F-2CE17F4328E1}"/>
    <cellStyle name="Normal 4 18 4 2 2 3" xfId="22877" xr:uid="{36A8EA0C-E4DE-459D-A9CF-4822B569F20C}"/>
    <cellStyle name="Normal 4 18 4 2 2 3 2" xfId="43245" xr:uid="{1A50005F-892B-4A7D-829D-63EFA62267B2}"/>
    <cellStyle name="Normal 4 18 4 2 2 4" xfId="29666" xr:uid="{0ABD01BF-FB0A-4C14-857D-393DAA6BE26D}"/>
    <cellStyle name="Normal 4 18 4 2 2 5" xfId="50034" xr:uid="{38771658-93AE-45D6-A9D2-9884211CCCEE}"/>
    <cellStyle name="Normal 4 18 4 2 3" xfId="10750" xr:uid="{F1019540-2A54-4877-A117-4911A176D193}"/>
    <cellStyle name="Normal 4 18 4 2 3 2" xfId="31118" xr:uid="{16872E36-9DBF-465F-BF78-554BAEF54677}"/>
    <cellStyle name="Normal 4 18 4 2 4" xfId="17537" xr:uid="{BC170A58-6D8D-4F8B-951B-73B1AC77DAF1}"/>
    <cellStyle name="Normal 4 18 4 2 4 2" xfId="37905" xr:uid="{C9ED51D0-56B7-4A76-8BAE-6B15B5BF7B7A}"/>
    <cellStyle name="Normal 4 18 4 2 5" xfId="24326" xr:uid="{BA394043-FF39-4A80-8FE5-586C44E95FDB}"/>
    <cellStyle name="Normal 4 18 4 2 6" xfId="44694" xr:uid="{0A2F6A62-1750-4A22-8028-10385028319C}"/>
    <cellStyle name="Normal 4 18 4 2_Exec Drivers" xfId="9026" xr:uid="{E1CA33C5-DE9C-4A7A-BAF9-5D3B331AF192}"/>
    <cellStyle name="Normal 4 18 4 3" xfId="4600" xr:uid="{373934D9-40B9-468D-BADE-0F17D86C25E0}"/>
    <cellStyle name="Normal 4 18 4 3 2" xfId="13242" xr:uid="{0AA9CC27-EB1D-4C14-B3CC-BEF3C0909BF4}"/>
    <cellStyle name="Normal 4 18 4 3 2 2" xfId="33610" xr:uid="{61F7C008-A325-49F4-9A62-1784EB22D3DF}"/>
    <cellStyle name="Normal 4 18 4 3 3" xfId="20029" xr:uid="{E67590DB-6C30-4721-A679-AA801FD53F91}"/>
    <cellStyle name="Normal 4 18 4 3 3 2" xfId="40397" xr:uid="{FEFCC934-5A25-4A33-A393-8070D4E6637D}"/>
    <cellStyle name="Normal 4 18 4 3 4" xfId="26818" xr:uid="{634EBA71-E2FB-4107-B70F-2196CBF88B3D}"/>
    <cellStyle name="Normal 4 18 4 3 5" xfId="47186" xr:uid="{D39747D1-64DE-4CFF-8698-8E2CFBDA3DA1}"/>
    <cellStyle name="Normal 4 18 4 4" xfId="10224" xr:uid="{BA685B8F-DD60-4D62-9EF2-14297AE9571D}"/>
    <cellStyle name="Normal 4 18 4 4 2" xfId="30592" xr:uid="{31A84FC1-FC58-49E9-A086-EAAF59F70976}"/>
    <cellStyle name="Normal 4 18 4 5" xfId="17011" xr:uid="{78D232B1-2FEE-43E1-B0D4-DA4CA794D01D}"/>
    <cellStyle name="Normal 4 18 4 5 2" xfId="37379" xr:uid="{B87F2EA0-EFD8-4E75-97B8-E1F286420079}"/>
    <cellStyle name="Normal 4 18 4 6" xfId="23800" xr:uid="{F44C8D02-4753-4F39-A2CB-6A71FBDD5527}"/>
    <cellStyle name="Normal 4 18 4 7" xfId="44168" xr:uid="{9A0468C1-60F0-4DEB-A19B-547C5B631E2B}"/>
    <cellStyle name="Normal 4 18 4_Exec Drivers" xfId="8475" xr:uid="{2ABAA72A-E6BD-4165-87D4-B3CB37E64629}"/>
    <cellStyle name="Normal 4 18 5" xfId="1370" xr:uid="{75207611-A1D6-47E0-8C85-60C20ADE05B2}"/>
    <cellStyle name="Normal 4 18 5 2" xfId="6024" xr:uid="{E05952D3-2BBB-4A56-A7E9-9FBB317CB88F}"/>
    <cellStyle name="Normal 4 18 5 2 2" xfId="14666" xr:uid="{81A45198-9B85-415A-921B-62FAB519DD03}"/>
    <cellStyle name="Normal 4 18 5 2 2 2" xfId="35034" xr:uid="{07BFA927-7593-4C33-BEFA-B019454E23A3}"/>
    <cellStyle name="Normal 4 18 5 2 3" xfId="21453" xr:uid="{6957202D-B68D-418B-AFE6-7F9FCBE967C0}"/>
    <cellStyle name="Normal 4 18 5 2 3 2" xfId="41821" xr:uid="{2E4EC661-72CA-4F1C-999F-AA40AA52E15A}"/>
    <cellStyle name="Normal 4 18 5 2 4" xfId="28242" xr:uid="{6857B091-19A3-4457-A4A5-3FFF0F5985EF}"/>
    <cellStyle name="Normal 4 18 5 2 5" xfId="48610" xr:uid="{AAD4EE97-3EC3-465C-9AF1-EA759E89D0EF}"/>
    <cellStyle name="Normal 4 18 5 3" xfId="3104" xr:uid="{31D4A6C5-160E-4FCB-BB55-378E7257EFD2}"/>
    <cellStyle name="Normal 4 18 5 3 2" xfId="11818" xr:uid="{0EA45C40-FA16-409B-AFB0-348A13879334}"/>
    <cellStyle name="Normal 4 18 5 3 2 2" xfId="32186" xr:uid="{52F4F3F1-004A-4DE4-8EF2-151E4CA76C8D}"/>
    <cellStyle name="Normal 4 18 5 3 3" xfId="18605" xr:uid="{609CC593-6193-4640-9052-0F5C48799C6C}"/>
    <cellStyle name="Normal 4 18 5 3 3 2" xfId="38973" xr:uid="{0D87401A-D8C6-4715-88FA-16FD6768D5B4}"/>
    <cellStyle name="Normal 4 18 5 3 4" xfId="25394" xr:uid="{6F9172D9-88DE-457B-A428-B39D520D075E}"/>
    <cellStyle name="Normal 4 18 5 3 5" xfId="45762" xr:uid="{8EBB12DA-BAF4-4CC3-8BF8-475A03B9A575}"/>
    <cellStyle name="Normal 4 18 5 4" xfId="10289" xr:uid="{3B05A6F9-1BE1-414B-9287-AD7B1F96CE5B}"/>
    <cellStyle name="Normal 4 18 5 4 2" xfId="30657" xr:uid="{A138A56C-57F3-480D-B579-B7531239A1F7}"/>
    <cellStyle name="Normal 4 18 5 5" xfId="17076" xr:uid="{2031B670-AEDC-4C87-9DE0-BC1E3600854F}"/>
    <cellStyle name="Normal 4 18 5 5 2" xfId="37444" xr:uid="{AE1E27C5-A7F9-4A0F-803E-5C9A39C1D4F9}"/>
    <cellStyle name="Normal 4 18 5 6" xfId="23865" xr:uid="{EADBBA99-F90C-4E20-9276-2E536AA4447F}"/>
    <cellStyle name="Normal 4 18 5 7" xfId="44233" xr:uid="{961EC874-A920-4F6A-BC86-244E8FD74695}"/>
    <cellStyle name="Normal 4 18 5_Exec Drivers" xfId="2300" xr:uid="{F9BBEA5B-8A14-4F38-A8B4-CABEE1ACBDD5}"/>
    <cellStyle name="Normal 4 18 6" xfId="5312" xr:uid="{B2531FB8-7679-4D07-BC67-2AC872158382}"/>
    <cellStyle name="Normal 4 18 6 2" xfId="13954" xr:uid="{A449CD7A-82B7-4738-A3D3-8A0A76E837A5}"/>
    <cellStyle name="Normal 4 18 6 2 2" xfId="34322" xr:uid="{3ACF16E1-4B3E-451B-B2E8-E62AE6D7E511}"/>
    <cellStyle name="Normal 4 18 6 3" xfId="20741" xr:uid="{5CED2BF3-077B-4EAE-9079-2C5725692329}"/>
    <cellStyle name="Normal 4 18 6 3 2" xfId="41109" xr:uid="{F4C22842-B7B0-4521-BEF6-F6DD3070B6FD}"/>
    <cellStyle name="Normal 4 18 6 4" xfId="27530" xr:uid="{04868D6C-569D-4748-856B-AD5EBFE453E5}"/>
    <cellStyle name="Normal 4 18 6 5" xfId="47898" xr:uid="{A5912C38-D06E-4695-8965-217841BDC06A}"/>
    <cellStyle name="Normal 4 18 7" xfId="2256" xr:uid="{53E77D0C-90EE-44FB-9FB5-0436C9B7CC61}"/>
    <cellStyle name="Normal 4 18 7 2" xfId="11106" xr:uid="{55861B32-42DC-42F2-B830-5798DEB39042}"/>
    <cellStyle name="Normal 4 18 7 2 2" xfId="31474" xr:uid="{09574C92-EADE-465D-9FC4-3182E0871CA1}"/>
    <cellStyle name="Normal 4 18 7 3" xfId="17893" xr:uid="{712D5209-95C1-4C1E-8A6C-C5E926045E78}"/>
    <cellStyle name="Normal 4 18 7 3 2" xfId="38261" xr:uid="{F8206BF6-32E5-4DCC-868E-EBA305872022}"/>
    <cellStyle name="Normal 4 18 7 4" xfId="24682" xr:uid="{9DFEAD8F-C7CD-4443-A46D-C4B7DFD46590}"/>
    <cellStyle name="Normal 4 18 7 5" xfId="45050" xr:uid="{75D3806E-5391-4ACA-9311-60A6F75F37F3}"/>
    <cellStyle name="Normal 4 18 8" xfId="10063" xr:uid="{766A7311-C53B-4D2D-B231-97E6C5228EB4}"/>
    <cellStyle name="Normal 4 18 8 2" xfId="30431" xr:uid="{5B0BAD26-FA44-40AB-8D3D-49B96ADFA4C8}"/>
    <cellStyle name="Normal 4 18 9" xfId="16851" xr:uid="{749BE5A7-2E6D-4F97-B10B-BCF671C6885C}"/>
    <cellStyle name="Normal 4 18 9 2" xfId="37219" xr:uid="{BBF6D8C0-E2D2-42F2-A58B-58EA1C7B6AF9}"/>
    <cellStyle name="Normal 4 18_Exec Drivers" xfId="8792" xr:uid="{26674346-7485-4F6C-B2C0-3E7488D44AB9}"/>
    <cellStyle name="Normal 4 19" xfId="590" xr:uid="{BAF4311F-84CD-4DA3-B85F-88C8E6AC86D7}"/>
    <cellStyle name="Normal 4 19 10" xfId="23612" xr:uid="{5ABA2DC1-5338-4DDD-ADFB-939EFDCF0223}"/>
    <cellStyle name="Normal 4 19 11" xfId="43980" xr:uid="{9E521684-418D-452D-91E6-B15D06B94DD0}"/>
    <cellStyle name="Normal 4 19 2" xfId="713" xr:uid="{FEFEB268-D12B-476E-BBFF-AF4D015CB790}"/>
    <cellStyle name="Normal 4 19 2 10" xfId="44047" xr:uid="{D260D913-CE17-494B-95CB-04984CBADAB6}"/>
    <cellStyle name="Normal 4 19 2 2" xfId="1734" xr:uid="{6D2083A7-A5C1-4210-9DF9-C4BF60B2F9D5}"/>
    <cellStyle name="Normal 4 19 2 2 2" xfId="7084" xr:uid="{9E3E49AF-5E84-4859-BEBD-D116D0C412EA}"/>
    <cellStyle name="Normal 4 19 2 2 2 2" xfId="15726" xr:uid="{C15E867E-C742-4BA9-AF83-0DF655A0EA4E}"/>
    <cellStyle name="Normal 4 19 2 2 2 2 2" xfId="36094" xr:uid="{8A36325A-BA50-4C94-A904-6CCB81A0239B}"/>
    <cellStyle name="Normal 4 19 2 2 2 3" xfId="22513" xr:uid="{0C28A3C3-A625-4B27-87B3-C62714946308}"/>
    <cellStyle name="Normal 4 19 2 2 2 3 2" xfId="42881" xr:uid="{4C0D349F-5D75-4F10-8095-F990094E828E}"/>
    <cellStyle name="Normal 4 19 2 2 2 4" xfId="29302" xr:uid="{2F062830-706B-44E4-9426-4771FA7379C8}"/>
    <cellStyle name="Normal 4 19 2 2 2 5" xfId="49670" xr:uid="{809A4C94-4CEF-4BB4-B807-78D8C6BB2F22}"/>
    <cellStyle name="Normal 4 19 2 2 3" xfId="4236" xr:uid="{79DF6FCF-EA5B-4E4B-88E5-D06E4A59BF10}"/>
    <cellStyle name="Normal 4 19 2 2 3 2" xfId="12878" xr:uid="{78F11B5B-0FDA-4345-BD29-365113331DA7}"/>
    <cellStyle name="Normal 4 19 2 2 3 2 2" xfId="33246" xr:uid="{610A0423-7DBE-448B-BD10-40689095C94C}"/>
    <cellStyle name="Normal 4 19 2 2 3 3" xfId="19665" xr:uid="{B5CA90F2-DB54-47E3-9FDC-B2B14CB7572A}"/>
    <cellStyle name="Normal 4 19 2 2 3 3 2" xfId="40033" xr:uid="{BB8002CE-5AB7-451D-875F-074A4A2917CD}"/>
    <cellStyle name="Normal 4 19 2 2 3 4" xfId="26454" xr:uid="{A0FB92B3-2AA2-40CB-9105-E85F33ACE890}"/>
    <cellStyle name="Normal 4 19 2 2 3 5" xfId="46822" xr:uid="{FC13EF09-48D1-4C6F-A7C7-45E948489769}"/>
    <cellStyle name="Normal 4 19 2 2 4" xfId="10644" xr:uid="{090BC376-24D8-4F2F-8CCC-9F2128EFED50}"/>
    <cellStyle name="Normal 4 19 2 2 4 2" xfId="31012" xr:uid="{211C0902-5263-4993-978B-7AD8970A0738}"/>
    <cellStyle name="Normal 4 19 2 2 5" xfId="17431" xr:uid="{5133E407-EC59-4ECA-A673-BE3678CB8975}"/>
    <cellStyle name="Normal 4 19 2 2 5 2" xfId="37799" xr:uid="{618C4D1B-B831-4E53-8FB2-F14F4F722704}"/>
    <cellStyle name="Normal 4 19 2 2 6" xfId="24220" xr:uid="{09FAC3B4-1E7C-47A7-86CD-6F01489B74BD}"/>
    <cellStyle name="Normal 4 19 2 2 7" xfId="44588" xr:uid="{7ADD512F-97FA-40CB-9534-4EE35B3A9CC2}"/>
    <cellStyle name="Normal 4 19 2 2_Exec Drivers" xfId="8306" xr:uid="{E2B6DA1D-D62D-4E40-A2A9-5AE51C31CAB8}"/>
    <cellStyle name="Normal 4 19 2 3" xfId="4948" xr:uid="{695170BE-1681-40D8-8FE7-D440460DF4C8}"/>
    <cellStyle name="Normal 4 19 2 3 2" xfId="7796" xr:uid="{9AED1D49-CA79-46AD-9522-21E3424845BD}"/>
    <cellStyle name="Normal 4 19 2 3 2 2" xfId="16438" xr:uid="{3DB2C395-3188-4581-A7B4-3A36FC5D8F3A}"/>
    <cellStyle name="Normal 4 19 2 3 2 2 2" xfId="36806" xr:uid="{EE4BE637-5B17-4DE2-8559-6C12A2B72C5B}"/>
    <cellStyle name="Normal 4 19 2 3 2 3" xfId="23225" xr:uid="{C029D577-C1A3-4CF7-910E-AF3B110CE876}"/>
    <cellStyle name="Normal 4 19 2 3 2 3 2" xfId="43593" xr:uid="{5E634318-1BC8-41D2-8311-702A044568FC}"/>
    <cellStyle name="Normal 4 19 2 3 2 4" xfId="30014" xr:uid="{049042D5-A1AE-48CC-9D15-56DAEAC64613}"/>
    <cellStyle name="Normal 4 19 2 3 2 5" xfId="50382" xr:uid="{0C3A7346-7B2B-4439-A643-50762E530C7F}"/>
    <cellStyle name="Normal 4 19 2 3 3" xfId="13590" xr:uid="{25A77D4C-5CA6-42F0-9540-0746C25C0879}"/>
    <cellStyle name="Normal 4 19 2 3 3 2" xfId="33958" xr:uid="{CA301D54-D948-4265-8113-BF0F52D3BA51}"/>
    <cellStyle name="Normal 4 19 2 3 4" xfId="20377" xr:uid="{14ADA043-B0A5-49A6-BB18-55773B56BC28}"/>
    <cellStyle name="Normal 4 19 2 3 4 2" xfId="40745" xr:uid="{ADF62562-B9E6-4A7A-A5D7-ED3F64DF8BA9}"/>
    <cellStyle name="Normal 4 19 2 3 5" xfId="27166" xr:uid="{475BEDD4-825A-4641-B0C5-F70F69BD6428}"/>
    <cellStyle name="Normal 4 19 2 3 6" xfId="47534" xr:uid="{7463AB8F-C3C4-44AA-A488-8C710404126D}"/>
    <cellStyle name="Normal 4 19 2 3_Exec Drivers" xfId="8805" xr:uid="{C6C77397-710B-4291-AACB-6F322F03BA18}"/>
    <cellStyle name="Normal 4 19 2 4" xfId="3488" xr:uid="{6C7CF758-0019-44CC-97A1-ACF0D76EE1A7}"/>
    <cellStyle name="Normal 4 19 2 4 2" xfId="6372" xr:uid="{F2757469-29CB-45DA-8C3C-C17004271C10}"/>
    <cellStyle name="Normal 4 19 2 4 2 2" xfId="15014" xr:uid="{EFA89213-E589-48D5-9D60-CA32DFFD5FB2}"/>
    <cellStyle name="Normal 4 19 2 4 2 2 2" xfId="35382" xr:uid="{001CF237-B926-4E3B-A9B9-593923458BE5}"/>
    <cellStyle name="Normal 4 19 2 4 2 3" xfId="21801" xr:uid="{F14A7786-A50E-44ED-871E-6119F65269CB}"/>
    <cellStyle name="Normal 4 19 2 4 2 3 2" xfId="42169" xr:uid="{424CAAB3-9D87-4341-8AFE-25B72BBEBE93}"/>
    <cellStyle name="Normal 4 19 2 4 2 4" xfId="28590" xr:uid="{3EAE6805-0746-463F-A7CD-15B829F8968A}"/>
    <cellStyle name="Normal 4 19 2 4 2 5" xfId="48958" xr:uid="{A91F60FD-1F50-450B-B690-36CD7163BB0F}"/>
    <cellStyle name="Normal 4 19 2 4 3" xfId="12166" xr:uid="{84DA3080-F1D9-4C5F-BE58-A1ECBFFB934E}"/>
    <cellStyle name="Normal 4 19 2 4 3 2" xfId="32534" xr:uid="{D64C227A-B264-4710-9A87-A2577696075A}"/>
    <cellStyle name="Normal 4 19 2 4 4" xfId="18953" xr:uid="{0E347298-4A54-4C2A-8877-0D2FA9947DE4}"/>
    <cellStyle name="Normal 4 19 2 4 4 2" xfId="39321" xr:uid="{034DA3FD-B5D6-4BFB-81B4-CE2527CB22B2}"/>
    <cellStyle name="Normal 4 19 2 4 5" xfId="25742" xr:uid="{232BBA5E-FBED-441D-9BBA-0751D0DAE7AE}"/>
    <cellStyle name="Normal 4 19 2 4 6" xfId="46110" xr:uid="{FED48E75-8BD2-41CE-8361-A7A206267630}"/>
    <cellStyle name="Normal 4 19 2 5" xfId="5660" xr:uid="{A7A0DB2A-A32E-4F6E-B1FB-DE9338723AD7}"/>
    <cellStyle name="Normal 4 19 2 5 2" xfId="14302" xr:uid="{5796BEEC-9D35-4FC5-820C-D0E6606B98BF}"/>
    <cellStyle name="Normal 4 19 2 5 2 2" xfId="34670" xr:uid="{22B73198-3B3C-4F17-9E53-7E18A79B3DCD}"/>
    <cellStyle name="Normal 4 19 2 5 3" xfId="21089" xr:uid="{395B9C95-028B-4D74-B5C5-F10EE64032E7}"/>
    <cellStyle name="Normal 4 19 2 5 3 2" xfId="41457" xr:uid="{3EBEF535-4BF6-46CE-B5B4-51240BA59E70}"/>
    <cellStyle name="Normal 4 19 2 5 4" xfId="27878" xr:uid="{32BE2CC7-A635-4AD1-AA1C-2D82AAFD44EB}"/>
    <cellStyle name="Normal 4 19 2 5 5" xfId="48246" xr:uid="{F73623CF-5FCF-4141-9E8D-DA10BF473D76}"/>
    <cellStyle name="Normal 4 19 2 6" xfId="2739" xr:uid="{6B6D0F63-282B-4DC8-846E-59724F9E45EB}"/>
    <cellStyle name="Normal 4 19 2 6 2" xfId="11454" xr:uid="{5EACE59F-864D-4EE5-AEF7-25D5769C666F}"/>
    <cellStyle name="Normal 4 19 2 6 2 2" xfId="31822" xr:uid="{9121CE75-3811-4EE6-8559-8EB2D84D885A}"/>
    <cellStyle name="Normal 4 19 2 6 3" xfId="18241" xr:uid="{7A37C1FC-550A-4EFA-83AA-E22FE0B9D5BB}"/>
    <cellStyle name="Normal 4 19 2 6 3 2" xfId="38609" xr:uid="{7437BF8B-2A5A-4724-A7F0-B87AFC8A6201}"/>
    <cellStyle name="Normal 4 19 2 6 4" xfId="25030" xr:uid="{C3ADA32D-84D2-4B50-A754-DE7D9F300AF0}"/>
    <cellStyle name="Normal 4 19 2 6 5" xfId="45398" xr:uid="{DED03402-14EA-4F14-80C0-CDB43E83B989}"/>
    <cellStyle name="Normal 4 19 2 7" xfId="10102" xr:uid="{A3DE1B24-E51A-4EBE-AFB1-EFD2B97A0EB9}"/>
    <cellStyle name="Normal 4 19 2 7 2" xfId="30470" xr:uid="{85034F09-7650-485A-A94D-AFAB06C02897}"/>
    <cellStyle name="Normal 4 19 2 8" xfId="16890" xr:uid="{2F3761AC-A432-4BB1-BE9B-1F7162B9626D}"/>
    <cellStyle name="Normal 4 19 2 8 2" xfId="37258" xr:uid="{542F1DB2-FC5B-4338-837E-1E07CA172FDB}"/>
    <cellStyle name="Normal 4 19 2 9" xfId="23679" xr:uid="{48FE5C59-AC7C-451E-B56A-278B6C67F3A4}"/>
    <cellStyle name="Normal 4 19 2_Exec Drivers" xfId="8716" xr:uid="{A62F4931-24A1-4E8F-B58A-28B739DD4903}"/>
    <cellStyle name="Normal 4 19 3" xfId="1230" xr:uid="{4311494C-1904-4905-B0B5-FECBE62752FC}"/>
    <cellStyle name="Normal 4 19 3 2" xfId="1769" xr:uid="{97011E52-35A8-4BA3-BCE3-AB32DECCC985}"/>
    <cellStyle name="Normal 4 19 3 2 2" xfId="6737" xr:uid="{221073A6-C92A-4DD5-B9DE-0FAADDE7BC15}"/>
    <cellStyle name="Normal 4 19 3 2 2 2" xfId="15379" xr:uid="{4ECC45B4-3A37-4D50-B2B5-8D4126C869B1}"/>
    <cellStyle name="Normal 4 19 3 2 2 2 2" xfId="35747" xr:uid="{F8B2187D-624C-4C8E-B487-D85A01E0A27A}"/>
    <cellStyle name="Normal 4 19 3 2 2 3" xfId="22166" xr:uid="{1820ADAC-ABF6-4D3F-9204-1DAB3E32072D}"/>
    <cellStyle name="Normal 4 19 3 2 2 3 2" xfId="42534" xr:uid="{AE08B07E-F0C7-4F3B-8007-547F3581B457}"/>
    <cellStyle name="Normal 4 19 3 2 2 4" xfId="28955" xr:uid="{67BE9E6C-41B2-4BAD-BED5-65A6FF41CB50}"/>
    <cellStyle name="Normal 4 19 3 2 2 5" xfId="49323" xr:uid="{31265EC9-E8EF-4AC3-8899-772C1D0064DD}"/>
    <cellStyle name="Normal 4 19 3 2 3" xfId="10677" xr:uid="{D4DBC974-0480-4D0A-9C79-DA888EED8BD2}"/>
    <cellStyle name="Normal 4 19 3 2 3 2" xfId="31045" xr:uid="{10371FF8-49BD-47A4-A98D-3941FFD4506E}"/>
    <cellStyle name="Normal 4 19 3 2 4" xfId="17464" xr:uid="{AD184C56-CC14-410E-9B51-E84226BF4144}"/>
    <cellStyle name="Normal 4 19 3 2 4 2" xfId="37832" xr:uid="{499609BA-AF5C-45C7-94CB-22630EF0358A}"/>
    <cellStyle name="Normal 4 19 3 2 5" xfId="24253" xr:uid="{257E3962-DCA6-4177-A146-B42721FA8B09}"/>
    <cellStyle name="Normal 4 19 3 2 6" xfId="44621" xr:uid="{59BFCEB8-1D47-4A7A-8975-C5DFDDEFD19C}"/>
    <cellStyle name="Normal 4 19 3 2_Exec Drivers" xfId="8333" xr:uid="{B2F912FF-ED8A-4BCD-88C6-BC26B6693EFA}"/>
    <cellStyle name="Normal 4 19 3 3" xfId="3853" xr:uid="{62C96673-2FE9-493B-A8B4-575B46C87660}"/>
    <cellStyle name="Normal 4 19 3 3 2" xfId="12531" xr:uid="{36D20315-5B7F-4E83-A839-5B6D227A0424}"/>
    <cellStyle name="Normal 4 19 3 3 2 2" xfId="32899" xr:uid="{22507379-5EF6-4128-9025-EEE9B32A49F3}"/>
    <cellStyle name="Normal 4 19 3 3 3" xfId="19318" xr:uid="{5B5A531F-2A10-4C79-BA8F-CA93088DD80C}"/>
    <cellStyle name="Normal 4 19 3 3 3 2" xfId="39686" xr:uid="{27DE308A-B66F-4ACC-949E-C3684641B9AA}"/>
    <cellStyle name="Normal 4 19 3 3 4" xfId="26107" xr:uid="{EDBDEC28-4FF3-492F-9EB3-B0BD713CDF01}"/>
    <cellStyle name="Normal 4 19 3 3 5" xfId="46475" xr:uid="{226A451F-5486-4E8C-BCE9-70D2B5029C5C}"/>
    <cellStyle name="Normal 4 19 3 4" xfId="10151" xr:uid="{535FCA64-B06B-4965-BB1B-2BB6EFBC0568}"/>
    <cellStyle name="Normal 4 19 3 4 2" xfId="30519" xr:uid="{80BB0CF4-85A9-47A6-9A0A-6A9A10413358}"/>
    <cellStyle name="Normal 4 19 3 5" xfId="16938" xr:uid="{B0FFECF8-42E9-4FD9-8CFF-2F5CD1AEFA28}"/>
    <cellStyle name="Normal 4 19 3 5 2" xfId="37306" xr:uid="{0FE41BED-C86D-4AD8-AED3-3BE08CFCE989}"/>
    <cellStyle name="Normal 4 19 3 6" xfId="23727" xr:uid="{6D5B2987-4B07-4064-AB1A-B4C3AFEC2BE0}"/>
    <cellStyle name="Normal 4 19 3 7" xfId="44095" xr:uid="{95008CF8-889A-46B8-AEE3-62788C0488A5}"/>
    <cellStyle name="Normal 4 19 3_Exec Drivers" xfId="8174" xr:uid="{F63F580E-5DF9-44F4-A74B-92CB48E82264}"/>
    <cellStyle name="Normal 4 19 4" xfId="1306" xr:uid="{61596DEA-E053-4584-8ACA-C32A12682A57}"/>
    <cellStyle name="Normal 4 19 4 2" xfId="1843" xr:uid="{B46D9DEF-6501-4DCA-AD08-FDA2AD60DFD0}"/>
    <cellStyle name="Normal 4 19 4 2 2" xfId="7449" xr:uid="{A8714753-1699-4B67-B0C6-B76A99DE3069}"/>
    <cellStyle name="Normal 4 19 4 2 2 2" xfId="16091" xr:uid="{BBC01010-E35B-4637-8987-5AE38461316A}"/>
    <cellStyle name="Normal 4 19 4 2 2 2 2" xfId="36459" xr:uid="{141E8721-D78D-4E42-807E-E2063A615594}"/>
    <cellStyle name="Normal 4 19 4 2 2 3" xfId="22878" xr:uid="{F735FE42-0F2A-494E-B476-795A903CC338}"/>
    <cellStyle name="Normal 4 19 4 2 2 3 2" xfId="43246" xr:uid="{B5C9B17A-723C-404A-9584-F6FAB512CCF9}"/>
    <cellStyle name="Normal 4 19 4 2 2 4" xfId="29667" xr:uid="{E9D9C989-8A28-4368-8C26-09160872319E}"/>
    <cellStyle name="Normal 4 19 4 2 2 5" xfId="50035" xr:uid="{3851EBFF-7A0C-4156-88BB-F35EB5CDF145}"/>
    <cellStyle name="Normal 4 19 4 2 3" xfId="10751" xr:uid="{C5B1ACD7-B8B8-4AD8-8B20-350816D7149E}"/>
    <cellStyle name="Normal 4 19 4 2 3 2" xfId="31119" xr:uid="{E130052F-5500-4C62-8B71-6165E8B90E62}"/>
    <cellStyle name="Normal 4 19 4 2 4" xfId="17538" xr:uid="{B64B4271-45E6-423B-8994-11660A48509C}"/>
    <cellStyle name="Normal 4 19 4 2 4 2" xfId="37906" xr:uid="{07B98076-0C78-4024-890B-240E2D297F8F}"/>
    <cellStyle name="Normal 4 19 4 2 5" xfId="24327" xr:uid="{50CAE358-CDEF-4462-9B54-19A96557EACC}"/>
    <cellStyle name="Normal 4 19 4 2 6" xfId="44695" xr:uid="{B8A71061-DE40-41BA-8A92-804870590D2C}"/>
    <cellStyle name="Normal 4 19 4 2_Exec Drivers" xfId="8935" xr:uid="{BD4A7221-8F8D-424B-AD1E-D55555A83478}"/>
    <cellStyle name="Normal 4 19 4 3" xfId="4601" xr:uid="{FDAC671E-874B-4A28-8A67-D5CF971A4997}"/>
    <cellStyle name="Normal 4 19 4 3 2" xfId="13243" xr:uid="{81561762-0DC4-4B36-80EA-67C561B016C3}"/>
    <cellStyle name="Normal 4 19 4 3 2 2" xfId="33611" xr:uid="{2BEF05FA-ADDB-4035-923D-EB7846905532}"/>
    <cellStyle name="Normal 4 19 4 3 3" xfId="20030" xr:uid="{3412A4DB-6CDA-4981-9434-88D07807FBE0}"/>
    <cellStyle name="Normal 4 19 4 3 3 2" xfId="40398" xr:uid="{75BAD1E9-3D26-4026-AF8B-0B8C6CBDD9D6}"/>
    <cellStyle name="Normal 4 19 4 3 4" xfId="26819" xr:uid="{36156B07-0016-49DA-872B-C72C9A6915F0}"/>
    <cellStyle name="Normal 4 19 4 3 5" xfId="47187" xr:uid="{35C055FB-52A3-4A2F-A46D-B8AA4944210C}"/>
    <cellStyle name="Normal 4 19 4 4" xfId="10225" xr:uid="{B5B1E991-F03E-41E0-BA13-CE4BE2970F82}"/>
    <cellStyle name="Normal 4 19 4 4 2" xfId="30593" xr:uid="{31C9537E-D11B-44A0-BCBF-D918EC5079A5}"/>
    <cellStyle name="Normal 4 19 4 5" xfId="17012" xr:uid="{3E0BDDAD-0E79-47B3-9CE2-80849C616C03}"/>
    <cellStyle name="Normal 4 19 4 5 2" xfId="37380" xr:uid="{1C5A3118-8118-44E6-B017-7EFBD7DB8311}"/>
    <cellStyle name="Normal 4 19 4 6" xfId="23801" xr:uid="{9AF829CC-462A-4ECE-931A-B1675CD7EE53}"/>
    <cellStyle name="Normal 4 19 4 7" xfId="44169" xr:uid="{581BA7A5-7F41-41DA-A0D5-0C0D75FCBB9C}"/>
    <cellStyle name="Normal 4 19 4_Exec Drivers" xfId="9153" xr:uid="{4FDDC47A-E213-4B8C-994A-D5143EFE5948}"/>
    <cellStyle name="Normal 4 19 5" xfId="1371" xr:uid="{DA512C00-F7C8-41FD-B7E9-19B201BC6377}"/>
    <cellStyle name="Normal 4 19 5 2" xfId="6025" xr:uid="{EC6BEBC7-5645-4E5E-93D7-13096A4FB7CE}"/>
    <cellStyle name="Normal 4 19 5 2 2" xfId="14667" xr:uid="{BC7DAE3E-6BB2-4DCF-A372-8D3975FB1BF7}"/>
    <cellStyle name="Normal 4 19 5 2 2 2" xfId="35035" xr:uid="{DB50BBE7-9746-41F1-839A-32DA41F52C94}"/>
    <cellStyle name="Normal 4 19 5 2 3" xfId="21454" xr:uid="{C36879AD-287F-4607-BF1F-7A4679D2CE40}"/>
    <cellStyle name="Normal 4 19 5 2 3 2" xfId="41822" xr:uid="{B9B4DB7E-46C3-4AE7-8F22-457DD002E70F}"/>
    <cellStyle name="Normal 4 19 5 2 4" xfId="28243" xr:uid="{47BE9DFF-52B9-4C29-98FD-530B3D742E5E}"/>
    <cellStyle name="Normal 4 19 5 2 5" xfId="48611" xr:uid="{C6F5D419-7461-4E16-8D7B-C6486A624232}"/>
    <cellStyle name="Normal 4 19 5 3" xfId="3105" xr:uid="{C0CACF62-CB54-488F-877F-28BF6F4DA455}"/>
    <cellStyle name="Normal 4 19 5 3 2" xfId="11819" xr:uid="{8FF03541-3847-4A40-B8EE-A8F0F8FF2BD1}"/>
    <cellStyle name="Normal 4 19 5 3 2 2" xfId="32187" xr:uid="{EC621949-D057-428A-807C-D5FC49F3B799}"/>
    <cellStyle name="Normal 4 19 5 3 3" xfId="18606" xr:uid="{BAA1B8AC-5008-48B7-AA3E-0E2E9DE10083}"/>
    <cellStyle name="Normal 4 19 5 3 3 2" xfId="38974" xr:uid="{ED538A4D-C2EC-4369-B45A-C7B8C17B91E7}"/>
    <cellStyle name="Normal 4 19 5 3 4" xfId="25395" xr:uid="{622EFAE9-F210-406F-B375-AFAF0531D605}"/>
    <cellStyle name="Normal 4 19 5 3 5" xfId="45763" xr:uid="{23C79C4A-B1C4-479D-A8F7-A5253BFE2DA5}"/>
    <cellStyle name="Normal 4 19 5 4" xfId="10290" xr:uid="{802AC90C-AD79-4DF5-AC0D-54747CBE7CC0}"/>
    <cellStyle name="Normal 4 19 5 4 2" xfId="30658" xr:uid="{BFEFE467-3BA9-477C-AEC7-FD7B63A6DA65}"/>
    <cellStyle name="Normal 4 19 5 5" xfId="17077" xr:uid="{0C4280A7-CA5D-4F49-8333-1001C9180B0A}"/>
    <cellStyle name="Normal 4 19 5 5 2" xfId="37445" xr:uid="{5A5D716D-D0DA-4752-B51C-C06616545112}"/>
    <cellStyle name="Normal 4 19 5 6" xfId="23866" xr:uid="{25D5A92E-EC8D-43C3-8347-88714AE1EAB3}"/>
    <cellStyle name="Normal 4 19 5 7" xfId="44234" xr:uid="{6DA8602A-1360-4BCE-A8D7-DF6BCCD027F5}"/>
    <cellStyle name="Normal 4 19 5_Exec Drivers" xfId="8384" xr:uid="{ABD43B86-1EE7-4783-92E7-91A1DBD65E14}"/>
    <cellStyle name="Normal 4 19 6" xfId="5313" xr:uid="{F54AE3BC-2884-4D8D-9EB5-7C617A650411}"/>
    <cellStyle name="Normal 4 19 6 2" xfId="13955" xr:uid="{F1900EEB-06B1-41FA-A2BA-19B17737A242}"/>
    <cellStyle name="Normal 4 19 6 2 2" xfId="34323" xr:uid="{AACA90E1-AE6B-4E1C-9660-186BA5F2610B}"/>
    <cellStyle name="Normal 4 19 6 3" xfId="20742" xr:uid="{CF844824-EB1D-4B5A-B807-DF91B385B0CC}"/>
    <cellStyle name="Normal 4 19 6 3 2" xfId="41110" xr:uid="{64EFC9DF-E1D7-4494-B421-190A940A40B7}"/>
    <cellStyle name="Normal 4 19 6 4" xfId="27531" xr:uid="{4D74E33E-4874-483A-80DF-39F17C013110}"/>
    <cellStyle name="Normal 4 19 6 5" xfId="47899" xr:uid="{EC38E51D-38F1-4417-BB6E-7629D8C92CFB}"/>
    <cellStyle name="Normal 4 19 7" xfId="2257" xr:uid="{E8EDFDE8-5CAD-48CD-ABB1-ADD83BCB6A4A}"/>
    <cellStyle name="Normal 4 19 7 2" xfId="11107" xr:uid="{1B5ED4B0-53C1-4853-863B-FFE896ABF713}"/>
    <cellStyle name="Normal 4 19 7 2 2" xfId="31475" xr:uid="{1E85BF2C-780C-430E-A9AB-FDD4EBF5699E}"/>
    <cellStyle name="Normal 4 19 7 3" xfId="17894" xr:uid="{1813F08B-4478-49DF-AF5D-F5253A1E6928}"/>
    <cellStyle name="Normal 4 19 7 3 2" xfId="38262" xr:uid="{52B065B1-8F91-43B5-BA3A-8BC9D467CC1C}"/>
    <cellStyle name="Normal 4 19 7 4" xfId="24683" xr:uid="{400E2E72-13D5-43A2-A11F-0405258BAEC3}"/>
    <cellStyle name="Normal 4 19 7 5" xfId="45051" xr:uid="{22B1315E-2A4C-40FA-84FF-63325BBC60DB}"/>
    <cellStyle name="Normal 4 19 8" xfId="10035" xr:uid="{CE94333A-E33C-420D-9664-155AC47B6E2B}"/>
    <cellStyle name="Normal 4 19 8 2" xfId="30403" xr:uid="{A3152442-A6AF-4F23-889D-A8233DDB7F2C}"/>
    <cellStyle name="Normal 4 19 9" xfId="16823" xr:uid="{47220183-871A-45AE-BF81-52D19AD4D71D}"/>
    <cellStyle name="Normal 4 19 9 2" xfId="37191" xr:uid="{E9B9D582-5AB8-445C-A748-69973B99E3B7}"/>
    <cellStyle name="Normal 4 19_Exec Drivers" xfId="8419" xr:uid="{1A5F33A3-C604-4F1B-9E9B-676EDAC754C9}"/>
    <cellStyle name="Normal 4 2" xfId="466" xr:uid="{8372AA10-DF73-4B49-9ACF-CC635B4E2D3D}"/>
    <cellStyle name="Normal 4 2 10" xfId="1307" xr:uid="{4DBB0A49-EB82-4BC0-9F0F-DEFDE54B1003}"/>
    <cellStyle name="Normal 4 2 10 2" xfId="1844" xr:uid="{138AFEF1-8461-4416-8CCA-2DA40136A31A}"/>
    <cellStyle name="Normal 4 2 10 2 2" xfId="6738" xr:uid="{0A2E3DB3-15D5-4534-B456-AFB812A85913}"/>
    <cellStyle name="Normal 4 2 10 2 2 2" xfId="15380" xr:uid="{EBA5D99E-3758-4A9F-BB5D-A16A0B037080}"/>
    <cellStyle name="Normal 4 2 10 2 2 2 2" xfId="35748" xr:uid="{99D25F6B-0613-4C9F-8544-F1D3F1E6449D}"/>
    <cellStyle name="Normal 4 2 10 2 2 3" xfId="22167" xr:uid="{43597CC8-D0A0-458A-B3B8-A1FA9586AB12}"/>
    <cellStyle name="Normal 4 2 10 2 2 3 2" xfId="42535" xr:uid="{DF9835B2-A36E-4A58-B7CB-4D80E142A33C}"/>
    <cellStyle name="Normal 4 2 10 2 2 4" xfId="28956" xr:uid="{68A89114-2E6D-4387-83F0-30B82E13BBB9}"/>
    <cellStyle name="Normal 4 2 10 2 2 5" xfId="49324" xr:uid="{67758E07-BBAD-4DA1-A5E3-366BB1EDF492}"/>
    <cellStyle name="Normal 4 2 10 2 3" xfId="10752" xr:uid="{E39A25A5-2E39-43EF-92E6-E65F1AFA5908}"/>
    <cellStyle name="Normal 4 2 10 2 3 2" xfId="31120" xr:uid="{A71C472D-6420-41CB-BD93-74F3B8970CBA}"/>
    <cellStyle name="Normal 4 2 10 2 4" xfId="17539" xr:uid="{91C2F11C-271D-4936-9AEE-594E613A2C89}"/>
    <cellStyle name="Normal 4 2 10 2 4 2" xfId="37907" xr:uid="{4CD6DC67-B921-4D4F-9375-4273D1F1F20A}"/>
    <cellStyle name="Normal 4 2 10 2 5" xfId="24328" xr:uid="{1D4EA01E-B05C-4592-8C69-0848E163DDE6}"/>
    <cellStyle name="Normal 4 2 10 2 6" xfId="44696" xr:uid="{9FC46239-50D1-4067-A5C7-AB3473B72D48}"/>
    <cellStyle name="Normal 4 2 10 2_Exec Drivers" xfId="9445" xr:uid="{F49F8095-64D5-479D-933C-5DAEA52E6EF2}"/>
    <cellStyle name="Normal 4 2 10 3" xfId="3854" xr:uid="{7DA9534C-3F6A-49CF-969D-46274EE5F9AE}"/>
    <cellStyle name="Normal 4 2 10 3 2" xfId="12532" xr:uid="{3420651B-AD6F-49B7-AA3B-E0B4398B177D}"/>
    <cellStyle name="Normal 4 2 10 3 2 2" xfId="32900" xr:uid="{4BA251DC-B8F5-4A9E-B917-23383A86561E}"/>
    <cellStyle name="Normal 4 2 10 3 3" xfId="19319" xr:uid="{0D80A83D-FCA0-419F-9A6F-C4B218BFB450}"/>
    <cellStyle name="Normal 4 2 10 3 3 2" xfId="39687" xr:uid="{C0E19B35-4C0B-4495-9E39-80E49E8E05D1}"/>
    <cellStyle name="Normal 4 2 10 3 4" xfId="26108" xr:uid="{015EE7E8-DFFF-4AFB-A54E-806439B4A62D}"/>
    <cellStyle name="Normal 4 2 10 3 5" xfId="46476" xr:uid="{B66DF374-EE2C-43C5-A854-8380ECE414CE}"/>
    <cellStyle name="Normal 4 2 10 4" xfId="10226" xr:uid="{14A707FB-655D-4F6E-AAB5-293AFF01A987}"/>
    <cellStyle name="Normal 4 2 10 4 2" xfId="30594" xr:uid="{11EC30EF-2D10-433F-B239-69500EB81064}"/>
    <cellStyle name="Normal 4 2 10 5" xfId="17013" xr:uid="{9D81FD58-E1C8-4F8F-98BA-2D4DEC3CF6F3}"/>
    <cellStyle name="Normal 4 2 10 5 2" xfId="37381" xr:uid="{98EB773B-7D43-45F5-85B4-A80F96A2C4F1}"/>
    <cellStyle name="Normal 4 2 10 6" xfId="23802" xr:uid="{3C1AFEB4-51FE-4D65-A03C-08E1D581A7F9}"/>
    <cellStyle name="Normal 4 2 10 7" xfId="44170" xr:uid="{E656DCC3-F623-468C-A5B5-9B4B1DE6F184}"/>
    <cellStyle name="Normal 4 2 10_Exec Drivers" xfId="8409" xr:uid="{9A029C29-F33D-43CB-A16B-C8A6C4F184F3}"/>
    <cellStyle name="Normal 4 2 11" xfId="1372" xr:uid="{AF6A7C68-1160-4EB4-8531-3FA12684CF19}"/>
    <cellStyle name="Normal 4 2 11 2" xfId="7450" xr:uid="{C0B1DAFF-FD1C-44A7-9306-E9ADF117F5CD}"/>
    <cellStyle name="Normal 4 2 11 2 2" xfId="16092" xr:uid="{67D0E989-CFBD-4ED8-BAC3-929948907987}"/>
    <cellStyle name="Normal 4 2 11 2 2 2" xfId="36460" xr:uid="{887CA637-C9BD-4F11-BF16-92810F991665}"/>
    <cellStyle name="Normal 4 2 11 2 3" xfId="22879" xr:uid="{17A5CD3A-EDA8-438C-9642-1C0BF5BDCA2F}"/>
    <cellStyle name="Normal 4 2 11 2 3 2" xfId="43247" xr:uid="{958D48C9-C0FC-4D2D-A257-F2CAD07D4B0C}"/>
    <cellStyle name="Normal 4 2 11 2 4" xfId="29668" xr:uid="{4F79DF86-B7BE-4025-A043-68CB246FE989}"/>
    <cellStyle name="Normal 4 2 11 2 5" xfId="50036" xr:uid="{8735151C-E6F6-4882-A766-B06A945EAE58}"/>
    <cellStyle name="Normal 4 2 11 3" xfId="4602" xr:uid="{661D78F2-3D3B-4790-BDF0-F387F371BF3A}"/>
    <cellStyle name="Normal 4 2 11 3 2" xfId="13244" xr:uid="{3E23F36F-6FC2-454A-B441-7EDB4E38981F}"/>
    <cellStyle name="Normal 4 2 11 3 2 2" xfId="33612" xr:uid="{2E9ED9E2-AE09-4930-B95A-46B92535CAA8}"/>
    <cellStyle name="Normal 4 2 11 3 3" xfId="20031" xr:uid="{BC7FEC8B-0E4B-4BCC-A812-7E9204A5192C}"/>
    <cellStyle name="Normal 4 2 11 3 3 2" xfId="40399" xr:uid="{9DCACE8C-7A45-4603-8D5C-F1956AD94FAC}"/>
    <cellStyle name="Normal 4 2 11 3 4" xfId="26820" xr:uid="{62D80AD0-CFEF-4AF7-B47B-DEB7FF492E07}"/>
    <cellStyle name="Normal 4 2 11 3 5" xfId="47188" xr:uid="{6EAAE024-5447-4D51-BE0E-10758CA8BDD0}"/>
    <cellStyle name="Normal 4 2 11 4" xfId="10291" xr:uid="{CBCEA865-B53D-429B-9920-FC301CF9F1F6}"/>
    <cellStyle name="Normal 4 2 11 4 2" xfId="30659" xr:uid="{34ABA5F9-31A5-4FE7-B5CE-FBF579D8335C}"/>
    <cellStyle name="Normal 4 2 11 5" xfId="17078" xr:uid="{C9E895FA-06E7-48BB-B052-25DA4D6848E4}"/>
    <cellStyle name="Normal 4 2 11 5 2" xfId="37446" xr:uid="{62457F03-CD98-458F-ABFF-ECC294B4D188}"/>
    <cellStyle name="Normal 4 2 11 6" xfId="23867" xr:uid="{DEDB93EB-671F-4140-9A32-DCFD817B49B2}"/>
    <cellStyle name="Normal 4 2 11 7" xfId="44235" xr:uid="{EB4E71A4-B0E3-40AB-B0F2-413B52FD3CA5}"/>
    <cellStyle name="Normal 4 2 11_Exec Drivers" xfId="9341" xr:uid="{6C230E89-D2BF-4D3C-865C-7D4D216913DF}"/>
    <cellStyle name="Normal 4 2 12" xfId="3106" xr:uid="{43C4C945-9231-401F-B6E3-A6317377AB73}"/>
    <cellStyle name="Normal 4 2 12 2" xfId="6026" xr:uid="{5FF81014-A5DC-4B11-A2E0-5C8AED3009EB}"/>
    <cellStyle name="Normal 4 2 12 2 2" xfId="14668" xr:uid="{939CCB39-A4EB-43D1-8140-CC10B5AE4A79}"/>
    <cellStyle name="Normal 4 2 12 2 2 2" xfId="35036" xr:uid="{FC7939DC-38DF-40FC-A963-DA0858130647}"/>
    <cellStyle name="Normal 4 2 12 2 3" xfId="21455" xr:uid="{1BA5109F-2B59-4612-BB7A-E8C3EFCD49F6}"/>
    <cellStyle name="Normal 4 2 12 2 3 2" xfId="41823" xr:uid="{E16E94F6-BFCD-45FC-8C65-2C8E4808B5A3}"/>
    <cellStyle name="Normal 4 2 12 2 4" xfId="28244" xr:uid="{18B828D4-77D8-4B1C-BF95-B573B29735B8}"/>
    <cellStyle name="Normal 4 2 12 2 5" xfId="48612" xr:uid="{017F1336-7C37-45C9-ACBA-4BE44904BE62}"/>
    <cellStyle name="Normal 4 2 12 3" xfId="11820" xr:uid="{B3028AA8-3C1D-4C40-A635-A132C5BF1E99}"/>
    <cellStyle name="Normal 4 2 12 3 2" xfId="32188" xr:uid="{71A16CE4-25F2-40CF-9FCF-3301B03EB18E}"/>
    <cellStyle name="Normal 4 2 12 4" xfId="18607" xr:uid="{6142324D-36F8-42F4-B90A-DBA6123F72C7}"/>
    <cellStyle name="Normal 4 2 12 4 2" xfId="38975" xr:uid="{BA8E9264-C46E-46E9-9190-2B6376F5A820}"/>
    <cellStyle name="Normal 4 2 12 5" xfId="25396" xr:uid="{33992B6E-476A-45BA-9137-DA7724B5683A}"/>
    <cellStyle name="Normal 4 2 12 6" xfId="45764" xr:uid="{1BECD533-24F5-4E3E-B279-C8CE9A3602B4}"/>
    <cellStyle name="Normal 4 2 12_Exec Drivers" xfId="9408" xr:uid="{267EA50B-982F-4DC4-B171-9B5A18170917}"/>
    <cellStyle name="Normal 4 2 13" xfId="5314" xr:uid="{AE24FE50-F7CD-43A5-9712-365B6B5B9865}"/>
    <cellStyle name="Normal 4 2 13 2" xfId="13956" xr:uid="{D3B84AE4-7E6B-4DFF-89E2-283358AC636E}"/>
    <cellStyle name="Normal 4 2 13 2 2" xfId="34324" xr:uid="{6582A03E-48D4-479E-8F25-882290544639}"/>
    <cellStyle name="Normal 4 2 13 3" xfId="20743" xr:uid="{80250BB8-E292-4A4B-86F4-04B3F62A710E}"/>
    <cellStyle name="Normal 4 2 13 3 2" xfId="41111" xr:uid="{56F7C8A1-F8D5-44E4-9493-2583C6CB98A7}"/>
    <cellStyle name="Normal 4 2 13 4" xfId="27532" xr:uid="{9C711296-63CF-4673-8629-10E453924608}"/>
    <cellStyle name="Normal 4 2 13 5" xfId="47900" xr:uid="{4661031D-E895-4817-B0A9-BABF4081BC86}"/>
    <cellStyle name="Normal 4 2 14" xfId="2258" xr:uid="{7E87A7F0-AD72-45E4-B19B-0652DD482D98}"/>
    <cellStyle name="Normal 4 2 14 2" xfId="11108" xr:uid="{56725FD2-7616-4AAF-BD57-4F4935C2A126}"/>
    <cellStyle name="Normal 4 2 14 2 2" xfId="31476" xr:uid="{32628926-0DAB-4C31-A1CD-459A29BFA986}"/>
    <cellStyle name="Normal 4 2 14 3" xfId="17895" xr:uid="{A153482C-C836-429B-A602-FB7009BBF861}"/>
    <cellStyle name="Normal 4 2 14 3 2" xfId="38263" xr:uid="{9D163B1C-3C08-43FB-A2A5-FFAF82D23FE6}"/>
    <cellStyle name="Normal 4 2 14 4" xfId="24684" xr:uid="{E8394BCB-7B99-4795-94B7-0674880208C2}"/>
    <cellStyle name="Normal 4 2 14 5" xfId="45052" xr:uid="{9222FF81-813B-409F-98AE-73E84F6B94DA}"/>
    <cellStyle name="Normal 4 2 15" xfId="9957" xr:uid="{ABD56E95-D296-4543-80F9-1A444D753EC0}"/>
    <cellStyle name="Normal 4 2 15 2" xfId="30325" xr:uid="{A3792D85-5B74-48EA-BF37-8A747EF468F2}"/>
    <cellStyle name="Normal 4 2 16" xfId="16745" xr:uid="{9EAA3344-166E-49DB-80F5-AFF5BB729CDF}"/>
    <cellStyle name="Normal 4 2 16 2" xfId="37113" xr:uid="{18331222-EF5F-41E1-B32F-E48CB2AFCBB8}"/>
    <cellStyle name="Normal 4 2 17" xfId="23534" xr:uid="{38F35A96-0A1F-4A84-86E9-BA3904A1FF57}"/>
    <cellStyle name="Normal 4 2 18" xfId="43902" xr:uid="{F103E696-A53A-4FA3-AA18-B6E67D29BAAF}"/>
    <cellStyle name="Normal 4 2 2" xfId="714" xr:uid="{A891550B-BAE7-4DF3-AA10-050AB7A9DE50}"/>
    <cellStyle name="Normal 4 2 2 2" xfId="1087" xr:uid="{95E01F5F-1E91-4D1A-82D5-EA9EA0C08C9B}"/>
    <cellStyle name="Normal 4 2 2 3" xfId="1735" xr:uid="{B8A69F63-7269-49FF-9563-665D2C866527}"/>
    <cellStyle name="Normal 4 2 2 3 2" xfId="7998" xr:uid="{3BBDF9C0-625C-4E57-8AFB-60681B3EF7DD}"/>
    <cellStyle name="Normal 4 2 2 3 2 2" xfId="16483" xr:uid="{50448F59-6D82-48B4-81D5-E6C0EEBD2100}"/>
    <cellStyle name="Normal 4 2 2 3 2 2 2" xfId="36851" xr:uid="{006545F9-E67F-45F5-B352-2A81B3828F6B}"/>
    <cellStyle name="Normal 4 2 2 3 2 3" xfId="23270" xr:uid="{5B7780FC-42B5-497F-B8D2-0769BCDDBF55}"/>
    <cellStyle name="Normal 4 2 2 3 2 3 2" xfId="43638" xr:uid="{F5306FE2-38DB-42F7-A85D-29E92C59D25A}"/>
    <cellStyle name="Normal 4 2 2 3 2 4" xfId="30059" xr:uid="{E95B59FD-7521-4EDA-91AE-6707C6D4CF66}"/>
    <cellStyle name="Normal 4 2 2 3 2 5" xfId="50427" xr:uid="{CC0B4449-3DE2-4FA2-84A0-285051346A6C}"/>
    <cellStyle name="Normal 4 2 2 3 3" xfId="10645" xr:uid="{1A312F32-7284-4048-A16D-3F17124F7091}"/>
    <cellStyle name="Normal 4 2 2 3 3 2" xfId="31013" xr:uid="{05CB3DAF-556A-47E6-B5B7-E24C453DEA6E}"/>
    <cellStyle name="Normal 4 2 2 3 4" xfId="17432" xr:uid="{213755BE-18F6-4124-943D-55BC600E19FD}"/>
    <cellStyle name="Normal 4 2 2 3 4 2" xfId="37800" xr:uid="{B87E213B-F142-4548-82CF-9DC328E6A068}"/>
    <cellStyle name="Normal 4 2 2 3 5" xfId="24221" xr:uid="{A4E901D8-54E1-4356-B5F1-059E252241DA}"/>
    <cellStyle name="Normal 4 2 2 3 6" xfId="44589" xr:uid="{EDF99FD8-674B-4D45-BBF6-4216F6DA86F8}"/>
    <cellStyle name="Normal 4 2 2 3_Exec Drivers" xfId="8277" xr:uid="{948B14F9-1EEC-4F99-A8E6-B58A5CEA3231}"/>
    <cellStyle name="Normal 4 2 2 4" xfId="8095" xr:uid="{FDDDAE47-A355-4AB1-9E8A-1DD525B1A300}"/>
    <cellStyle name="Normal 4 2 2 4 2" xfId="16501" xr:uid="{E242058E-0596-4CE7-9467-E09D5FA9F65D}"/>
    <cellStyle name="Normal 4 2 2 4 2 2" xfId="36869" xr:uid="{DAC7F62F-FB9F-4564-8D32-2DF35720A6AE}"/>
    <cellStyle name="Normal 4 2 2 4 3" xfId="23288" xr:uid="{64F4EBA4-E151-4F3C-9D69-4DDFC3ED8FF5}"/>
    <cellStyle name="Normal 4 2 2 4 3 2" xfId="43656" xr:uid="{019D22D3-41B4-44B1-93AA-7DF93E14C5F1}"/>
    <cellStyle name="Normal 4 2 2 4 4" xfId="30077" xr:uid="{21E70616-4B50-4C14-9E57-8EB72E3BE477}"/>
    <cellStyle name="Normal 4 2 2 4 5" xfId="50445" xr:uid="{195BD6AB-84DB-45B1-8026-6F7BFACDFD8B}"/>
    <cellStyle name="Normal 4 2 2 5" xfId="10103" xr:uid="{81AA3E64-914C-4A53-9812-549AC4CF3072}"/>
    <cellStyle name="Normal 4 2 2 5 2" xfId="30471" xr:uid="{CDA1DC80-D307-4169-9576-7E5DCF5DC3F8}"/>
    <cellStyle name="Normal 4 2 2 6" xfId="16891" xr:uid="{6E661F76-F4D2-4CC4-BADF-4B745CAE47CC}"/>
    <cellStyle name="Normal 4 2 2 6 2" xfId="37259" xr:uid="{0DE61157-1EA6-4D23-95BB-7BE7886E94ED}"/>
    <cellStyle name="Normal 4 2 2 7" xfId="23680" xr:uid="{412BD7E8-CA29-4747-94B3-9CF2EB6D4935}"/>
    <cellStyle name="Normal 4 2 2 8" xfId="44048" xr:uid="{C702B341-793D-4A0E-8964-E6F4358933F9}"/>
    <cellStyle name="Normal 4 2 2_Exec Drivers" xfId="8845" xr:uid="{0946034E-38BD-411C-82F2-B52C04C1D8A1}"/>
    <cellStyle name="Normal 4 2 3" xfId="1088" xr:uid="{967F859D-537F-468E-A9BB-60709A88969F}"/>
    <cellStyle name="Normal 4 2 4" xfId="1089" xr:uid="{2E1D7038-84FC-4B15-B81A-8F62E85A01DC}"/>
    <cellStyle name="Normal 4 2 5" xfId="1090" xr:uid="{9FC46A7C-4598-4AC0-B9FA-84A611D24FC4}"/>
    <cellStyle name="Normal 4 2 6" xfId="1091" xr:uid="{11A2369A-A2F9-46E3-8324-F1F780EB28BB}"/>
    <cellStyle name="Normal 4 2 7" xfId="1092" xr:uid="{DA13159C-9DFE-4096-8F04-FD3E27045796}"/>
    <cellStyle name="Normal 4 2 8" xfId="1093" xr:uid="{87938C7F-2FA8-41B7-BA8A-A7F1C2F833E1}"/>
    <cellStyle name="Normal 4 2 9" xfId="1086" xr:uid="{D11AAB52-957E-4F95-BF6A-F50E247F21F0}"/>
    <cellStyle name="Normal 4 2 9 10" xfId="44074" xr:uid="{E76030E9-2094-4C9D-A200-9ADF1F4C4A79}"/>
    <cellStyle name="Normal 4 2 9 2" xfId="1758" xr:uid="{AC855E5A-0CF2-4990-ADA3-91C8ABBF60F4}"/>
    <cellStyle name="Normal 4 2 9 2 2" xfId="7007" xr:uid="{A7E87BFF-F2EC-4A54-8E90-EDA23DC3CD40}"/>
    <cellStyle name="Normal 4 2 9 2 2 2" xfId="15649" xr:uid="{E60273A3-662F-42FE-B9B6-1C6F10BB1BDE}"/>
    <cellStyle name="Normal 4 2 9 2 2 2 2" xfId="36017" xr:uid="{25A3B5F5-A82B-4A98-8673-98A342C6CD4B}"/>
    <cellStyle name="Normal 4 2 9 2 2 3" xfId="22436" xr:uid="{6AA6ADC1-00F9-49DA-A070-F96AA660F612}"/>
    <cellStyle name="Normal 4 2 9 2 2 3 2" xfId="42804" xr:uid="{5F144CD0-0C01-441B-BCBB-B8ABBF249DA3}"/>
    <cellStyle name="Normal 4 2 9 2 2 4" xfId="29225" xr:uid="{B346D490-9E3B-496D-B62E-85FA9D9288DE}"/>
    <cellStyle name="Normal 4 2 9 2 2 5" xfId="49593" xr:uid="{F3B1E79C-3CAA-48C1-A4DE-2BA4A9AE4186}"/>
    <cellStyle name="Normal 4 2 9 2 3" xfId="4159" xr:uid="{A78CB013-5392-4B78-B123-4263439242CE}"/>
    <cellStyle name="Normal 4 2 9 2 3 2" xfId="12801" xr:uid="{15E71CF3-ACC2-48FF-BB53-9F5D31EDA85D}"/>
    <cellStyle name="Normal 4 2 9 2 3 2 2" xfId="33169" xr:uid="{2BA625B1-95CF-4DC8-8B7D-4F812E08BEB6}"/>
    <cellStyle name="Normal 4 2 9 2 3 3" xfId="19588" xr:uid="{08E3A7B5-AA21-4BDD-B282-9F0C0D0905C6}"/>
    <cellStyle name="Normal 4 2 9 2 3 3 2" xfId="39956" xr:uid="{A16AB8A6-2EDA-4E42-8803-B7C681EA129D}"/>
    <cellStyle name="Normal 4 2 9 2 3 4" xfId="26377" xr:uid="{B37370E6-85C5-432F-B7FD-2F9F2AEB21D8}"/>
    <cellStyle name="Normal 4 2 9 2 3 5" xfId="46745" xr:uid="{FDD9FBFE-D575-4C2E-8169-17DEA726586F}"/>
    <cellStyle name="Normal 4 2 9 2 4" xfId="10666" xr:uid="{2DA5709F-7B5A-4DB5-958F-2978D2BA0E7F}"/>
    <cellStyle name="Normal 4 2 9 2 4 2" xfId="31034" xr:uid="{D4A9F1BC-D0CE-476B-B35E-D1829E5C7E93}"/>
    <cellStyle name="Normal 4 2 9 2 5" xfId="17453" xr:uid="{CE651681-EEF0-468C-9561-CA754BF5F43A}"/>
    <cellStyle name="Normal 4 2 9 2 5 2" xfId="37821" xr:uid="{C1126A6D-9FC9-476F-8819-3F6EC39670B6}"/>
    <cellStyle name="Normal 4 2 9 2 6" xfId="24242" xr:uid="{345C6CE3-2E91-45A3-9A8C-CB35C0126C9A}"/>
    <cellStyle name="Normal 4 2 9 2 7" xfId="44610" xr:uid="{721FCBA3-42CC-4E74-8E6A-DF54A1C21C50}"/>
    <cellStyle name="Normal 4 2 9 2_Exec Drivers" xfId="8317" xr:uid="{281AB309-193D-4F36-B038-7D3C8490B661}"/>
    <cellStyle name="Normal 4 2 9 3" xfId="4871" xr:uid="{E483EC10-23C9-4E77-B4F8-EBF51A8EA579}"/>
    <cellStyle name="Normal 4 2 9 3 2" xfId="7719" xr:uid="{290A237E-8CBB-4669-A69A-1FB11F252D73}"/>
    <cellStyle name="Normal 4 2 9 3 2 2" xfId="16361" xr:uid="{AF77F863-0787-43C2-B805-A7218E0A0544}"/>
    <cellStyle name="Normal 4 2 9 3 2 2 2" xfId="36729" xr:uid="{BA43FF55-76EA-4DFB-B8DF-18668C6A5A4F}"/>
    <cellStyle name="Normal 4 2 9 3 2 3" xfId="23148" xr:uid="{221057F9-4ECA-4F3E-926C-E3E4A807823E}"/>
    <cellStyle name="Normal 4 2 9 3 2 3 2" xfId="43516" xr:uid="{0353CCA6-EB4A-4B61-96B8-123579937478}"/>
    <cellStyle name="Normal 4 2 9 3 2 4" xfId="29937" xr:uid="{ABA83E51-B6F3-49A2-970A-E08B9875FF07}"/>
    <cellStyle name="Normal 4 2 9 3 2 5" xfId="50305" xr:uid="{37584139-C18C-43E2-A2C7-A41648F75926}"/>
    <cellStyle name="Normal 4 2 9 3 3" xfId="13513" xr:uid="{EFA33A29-0536-4130-A1DF-D87F07FBA2A5}"/>
    <cellStyle name="Normal 4 2 9 3 3 2" xfId="33881" xr:uid="{F092569A-D6B9-4FE9-9959-880D2EF354C0}"/>
    <cellStyle name="Normal 4 2 9 3 4" xfId="20300" xr:uid="{9080AD59-EE00-42FF-A764-83621FAA30B8}"/>
    <cellStyle name="Normal 4 2 9 3 4 2" xfId="40668" xr:uid="{868B719C-5042-40F1-AA6A-F5BCEC0B4D7D}"/>
    <cellStyle name="Normal 4 2 9 3 5" xfId="27089" xr:uid="{6E97E399-85D2-48BB-850E-2672F32F0451}"/>
    <cellStyle name="Normal 4 2 9 3 6" xfId="47457" xr:uid="{59B3BD24-62EE-4298-9DF1-647814AABBB4}"/>
    <cellStyle name="Normal 4 2 9 3_Exec Drivers" xfId="8798" xr:uid="{08466C2D-16EB-43CF-9B2D-FC961864E94D}"/>
    <cellStyle name="Normal 4 2 9 4" xfId="3411" xr:uid="{B3490F2D-41AD-4D32-B311-FDBE43BCABA6}"/>
    <cellStyle name="Normal 4 2 9 4 2" xfId="6295" xr:uid="{5B8FBE34-D9FF-4515-A3A7-7C0595CCE8F4}"/>
    <cellStyle name="Normal 4 2 9 4 2 2" xfId="14937" xr:uid="{3C326F4A-169A-4D06-8794-21338F43767A}"/>
    <cellStyle name="Normal 4 2 9 4 2 2 2" xfId="35305" xr:uid="{5774E89A-041E-4626-B57D-054C64F95D93}"/>
    <cellStyle name="Normal 4 2 9 4 2 3" xfId="21724" xr:uid="{991DE178-759D-4147-8FDC-67EEA14412E2}"/>
    <cellStyle name="Normal 4 2 9 4 2 3 2" xfId="42092" xr:uid="{AB3B793C-0307-440D-9A96-B172AB5EE763}"/>
    <cellStyle name="Normal 4 2 9 4 2 4" xfId="28513" xr:uid="{9569239E-C6D9-4CFF-AE84-4D4846D9950B}"/>
    <cellStyle name="Normal 4 2 9 4 2 5" xfId="48881" xr:uid="{C2147C65-1D68-4EDB-8376-5C1824F557C7}"/>
    <cellStyle name="Normal 4 2 9 4 3" xfId="12089" xr:uid="{32208647-D41D-416C-AED6-810919D7B3FA}"/>
    <cellStyle name="Normal 4 2 9 4 3 2" xfId="32457" xr:uid="{3B1FC59B-00A6-4D51-A456-050261A439C1}"/>
    <cellStyle name="Normal 4 2 9 4 4" xfId="18876" xr:uid="{EA3A60CB-E12B-477F-AD30-1A637AE3DF34}"/>
    <cellStyle name="Normal 4 2 9 4 4 2" xfId="39244" xr:uid="{F532E5B6-F4C6-4971-B119-740399F8E9E8}"/>
    <cellStyle name="Normal 4 2 9 4 5" xfId="25665" xr:uid="{94CA073F-BB3D-4A0C-8A4E-011E060C9D25}"/>
    <cellStyle name="Normal 4 2 9 4 6" xfId="46033" xr:uid="{95A4E1FC-056D-4915-92A9-13D2B6EEFE3C}"/>
    <cellStyle name="Normal 4 2 9 5" xfId="5583" xr:uid="{F16DBF3C-3C05-49A8-BD9C-B98818822275}"/>
    <cellStyle name="Normal 4 2 9 5 2" xfId="14225" xr:uid="{EF50AF3D-E091-4357-8B44-74A6287FEE51}"/>
    <cellStyle name="Normal 4 2 9 5 2 2" xfId="34593" xr:uid="{4C37E753-6782-4BA5-9F68-13D285D3C31C}"/>
    <cellStyle name="Normal 4 2 9 5 3" xfId="21012" xr:uid="{596C4BAF-735D-4385-8032-648FBD2CEEF1}"/>
    <cellStyle name="Normal 4 2 9 5 3 2" xfId="41380" xr:uid="{68303B97-CE6E-498E-BB38-D66FAE890057}"/>
    <cellStyle name="Normal 4 2 9 5 4" xfId="27801" xr:uid="{4EE8F2C7-8362-44C9-9440-FEB13B006D9C}"/>
    <cellStyle name="Normal 4 2 9 5 5" xfId="48169" xr:uid="{9D67D929-39A0-450C-8F8C-ABCC0E3A3F1F}"/>
    <cellStyle name="Normal 4 2 9 6" xfId="2662" xr:uid="{0DB571F8-6927-4EDC-AD57-9C40A4668CE1}"/>
    <cellStyle name="Normal 4 2 9 6 2" xfId="11377" xr:uid="{0191AA47-5C11-43C5-B5FC-4F99F205D90E}"/>
    <cellStyle name="Normal 4 2 9 6 2 2" xfId="31745" xr:uid="{D7261D08-A32A-4D68-A424-10DD12F71052}"/>
    <cellStyle name="Normal 4 2 9 6 3" xfId="18164" xr:uid="{BB246F37-96D4-4FC6-8CC8-D0ADE1EA43A5}"/>
    <cellStyle name="Normal 4 2 9 6 3 2" xfId="38532" xr:uid="{AFDF37BB-ADC2-4CFB-9D1D-110B7AD87987}"/>
    <cellStyle name="Normal 4 2 9 6 4" xfId="24953" xr:uid="{60A4B60A-6169-476A-8865-1FC78F45D155}"/>
    <cellStyle name="Normal 4 2 9 6 5" xfId="45321" xr:uid="{C0AED48E-4AAA-4E85-99FD-E22A088EAA54}"/>
    <cellStyle name="Normal 4 2 9 7" xfId="10129" xr:uid="{FDEF7BAA-5828-40E1-B0D0-27C82436BA57}"/>
    <cellStyle name="Normal 4 2 9 7 2" xfId="30497" xr:uid="{C4262DED-4C76-4D8F-BECA-BFC504DCB683}"/>
    <cellStyle name="Normal 4 2 9 8" xfId="16917" xr:uid="{56DB56D1-6A09-4A57-BBB6-507D9BD132B4}"/>
    <cellStyle name="Normal 4 2 9 8 2" xfId="37285" xr:uid="{A77BD227-3200-4EF2-995A-5A27BAFCAC7A}"/>
    <cellStyle name="Normal 4 2 9 9" xfId="23706" xr:uid="{2C68F0C8-5A53-491D-8727-06A8375B96AD}"/>
    <cellStyle name="Normal 4 2 9_Exec Drivers" xfId="2320" xr:uid="{8C68A440-A97E-4EEC-8774-9F3BA9CDF84C}"/>
    <cellStyle name="Normal 4 2_Exec Drivers" xfId="9190" xr:uid="{E331CE4E-CFE3-4FC3-8BD2-19398544DF88}"/>
    <cellStyle name="Normal 4 20" xfId="647" xr:uid="{56C6C8B9-5A11-4A3D-B8CA-B7953228E165}"/>
    <cellStyle name="Normal 4 20 10" xfId="23637" xr:uid="{C7472B35-B7E5-449C-A767-8BC240879443}"/>
    <cellStyle name="Normal 4 20 11" xfId="44005" xr:uid="{6CD171C8-AF77-4477-8CE2-7D92702942FE}"/>
    <cellStyle name="Normal 4 20 2" xfId="715" xr:uid="{9CEF6509-F68C-4C9C-BABD-3646962BCF6B}"/>
    <cellStyle name="Normal 4 20 2 10" xfId="44049" xr:uid="{038AEA3E-D0CD-4A27-B38B-6D838FF14B9E}"/>
    <cellStyle name="Normal 4 20 2 2" xfId="1736" xr:uid="{44EEB77D-A762-4E40-B9BF-4F875FBB0683}"/>
    <cellStyle name="Normal 4 20 2 2 2" xfId="7109" xr:uid="{27C5A8EF-88F0-47C2-9496-9E539E22D112}"/>
    <cellStyle name="Normal 4 20 2 2 2 2" xfId="15751" xr:uid="{5B7507A1-BA4B-4368-B375-546BC9F38CD6}"/>
    <cellStyle name="Normal 4 20 2 2 2 2 2" xfId="36119" xr:uid="{4BAA243D-AD14-4750-9588-40521C8A6F14}"/>
    <cellStyle name="Normal 4 20 2 2 2 3" xfId="22538" xr:uid="{F240C4E9-2C09-4F8D-8698-D41DF402F10E}"/>
    <cellStyle name="Normal 4 20 2 2 2 3 2" xfId="42906" xr:uid="{BBAFEBBC-5B23-44E5-A705-FC7F9E025A4A}"/>
    <cellStyle name="Normal 4 20 2 2 2 4" xfId="29327" xr:uid="{6DE75D71-F9AA-4890-A417-7F31FC478C74}"/>
    <cellStyle name="Normal 4 20 2 2 2 5" xfId="49695" xr:uid="{E8212050-45B5-48A1-8578-C2C541B800C8}"/>
    <cellStyle name="Normal 4 20 2 2 3" xfId="4261" xr:uid="{6EBEFA46-B869-4B05-959F-06B7985E61FC}"/>
    <cellStyle name="Normal 4 20 2 2 3 2" xfId="12903" xr:uid="{604A18D0-A219-46B9-AFA6-30EACD443A6F}"/>
    <cellStyle name="Normal 4 20 2 2 3 2 2" xfId="33271" xr:uid="{79B64613-62E5-438D-9665-46CDFB77458E}"/>
    <cellStyle name="Normal 4 20 2 2 3 3" xfId="19690" xr:uid="{36D3D75F-5A4A-48E2-9104-FA2094519FF5}"/>
    <cellStyle name="Normal 4 20 2 2 3 3 2" xfId="40058" xr:uid="{52018E62-BD0F-4DE7-BEBD-D289E04879C5}"/>
    <cellStyle name="Normal 4 20 2 2 3 4" xfId="26479" xr:uid="{669626E7-6CB5-4219-AF8C-E0A032C55EEE}"/>
    <cellStyle name="Normal 4 20 2 2 3 5" xfId="46847" xr:uid="{6716A1CB-2B51-4022-86E9-78094C312E29}"/>
    <cellStyle name="Normal 4 20 2 2 4" xfId="10646" xr:uid="{0D4E458B-C8FF-43FE-A849-61E5A9FD8A52}"/>
    <cellStyle name="Normal 4 20 2 2 4 2" xfId="31014" xr:uid="{5F75C65B-D0B8-4B59-BCEE-56C83CA9EF37}"/>
    <cellStyle name="Normal 4 20 2 2 5" xfId="17433" xr:uid="{37AA4481-87C7-4CB6-A46B-F78925354E2D}"/>
    <cellStyle name="Normal 4 20 2 2 5 2" xfId="37801" xr:uid="{4F913F01-F26C-4BF2-AC8E-3C0078E2EC4E}"/>
    <cellStyle name="Normal 4 20 2 2 6" xfId="24222" xr:uid="{CD58B63D-D442-488B-89AC-A5E5AEFA1A12}"/>
    <cellStyle name="Normal 4 20 2 2 7" xfId="44590" xr:uid="{2EE0ACA8-B2D8-42AA-9BE4-6D4231922FF2}"/>
    <cellStyle name="Normal 4 20 2 2_Exec Drivers" xfId="8794" xr:uid="{CE583B4E-5D79-4DFD-B808-631A8FEEF5AC}"/>
    <cellStyle name="Normal 4 20 2 3" xfId="4973" xr:uid="{66A1704B-5ED6-43D9-9342-303BE856BB51}"/>
    <cellStyle name="Normal 4 20 2 3 2" xfId="7821" xr:uid="{8C4B467E-727F-48A5-8AEE-788B2DABC69F}"/>
    <cellStyle name="Normal 4 20 2 3 2 2" xfId="16463" xr:uid="{4F19E73A-61A4-4B4C-B10F-58DD808D2EEE}"/>
    <cellStyle name="Normal 4 20 2 3 2 2 2" xfId="36831" xr:uid="{433C4B7A-7D5A-4071-8DE7-05AE1250779C}"/>
    <cellStyle name="Normal 4 20 2 3 2 3" xfId="23250" xr:uid="{C79CF615-9A53-4456-9EF7-9CD29344A5CA}"/>
    <cellStyle name="Normal 4 20 2 3 2 3 2" xfId="43618" xr:uid="{2EFD1D47-9C6F-4D5F-AC05-B3878010531C}"/>
    <cellStyle name="Normal 4 20 2 3 2 4" xfId="30039" xr:uid="{B80B70FF-2D92-4722-A5CE-E4560AF57213}"/>
    <cellStyle name="Normal 4 20 2 3 2 5" xfId="50407" xr:uid="{99C428AB-634A-4B0C-8702-2303A5ABACC2}"/>
    <cellStyle name="Normal 4 20 2 3 3" xfId="13615" xr:uid="{5F4D2113-8C95-4FBC-900B-43693F77CD24}"/>
    <cellStyle name="Normal 4 20 2 3 3 2" xfId="33983" xr:uid="{92A99F5C-D053-416D-9140-5FE2F030F96F}"/>
    <cellStyle name="Normal 4 20 2 3 4" xfId="20402" xr:uid="{ED698B5D-CFBD-4B35-A705-3335C0C7E136}"/>
    <cellStyle name="Normal 4 20 2 3 4 2" xfId="40770" xr:uid="{02F57CE7-8B04-47BE-A41C-EF4752FB72BF}"/>
    <cellStyle name="Normal 4 20 2 3 5" xfId="27191" xr:uid="{531E6033-687E-4109-93B8-77FBEE42A986}"/>
    <cellStyle name="Normal 4 20 2 3 6" xfId="47559" xr:uid="{5E5A9F16-AE3C-4E52-B0ED-E99C4676AA8D}"/>
    <cellStyle name="Normal 4 20 2 3_Exec Drivers" xfId="9089" xr:uid="{F30D58F4-8FAD-4027-A089-3407FF179128}"/>
    <cellStyle name="Normal 4 20 2 4" xfId="3513" xr:uid="{D22705E2-90E1-4720-A5E6-D84C4F031E28}"/>
    <cellStyle name="Normal 4 20 2 4 2" xfId="6397" xr:uid="{844039A6-1BA8-48CD-B252-64C66F0B377C}"/>
    <cellStyle name="Normal 4 20 2 4 2 2" xfId="15039" xr:uid="{B0BB39CC-0890-478F-BF32-F7D88F0B9B6B}"/>
    <cellStyle name="Normal 4 20 2 4 2 2 2" xfId="35407" xr:uid="{D451D134-A616-4DCD-85F0-F92E56839D88}"/>
    <cellStyle name="Normal 4 20 2 4 2 3" xfId="21826" xr:uid="{FE9CD3DB-7A2D-4321-9477-D112460F3F37}"/>
    <cellStyle name="Normal 4 20 2 4 2 3 2" xfId="42194" xr:uid="{BEF49616-7902-435C-8679-6C9DEBE8896F}"/>
    <cellStyle name="Normal 4 20 2 4 2 4" xfId="28615" xr:uid="{129949A2-07AE-4E89-8768-5872A399FB6E}"/>
    <cellStyle name="Normal 4 20 2 4 2 5" xfId="48983" xr:uid="{2F952B96-DF17-4FD9-8888-F75F0CA50E88}"/>
    <cellStyle name="Normal 4 20 2 4 3" xfId="12191" xr:uid="{7A028CED-0492-48E1-860E-63ABEA8DCBB7}"/>
    <cellStyle name="Normal 4 20 2 4 3 2" xfId="32559" xr:uid="{202CCA27-05D3-4AFC-8498-39E9CD44256F}"/>
    <cellStyle name="Normal 4 20 2 4 4" xfId="18978" xr:uid="{8707C7DE-6270-411E-950A-336CCB94455B}"/>
    <cellStyle name="Normal 4 20 2 4 4 2" xfId="39346" xr:uid="{C0D9F00A-405D-4C40-AC22-A28B74F8F848}"/>
    <cellStyle name="Normal 4 20 2 4 5" xfId="25767" xr:uid="{803255DF-1A0A-41C4-B57A-CED9CC39D806}"/>
    <cellStyle name="Normal 4 20 2 4 6" xfId="46135" xr:uid="{3BACCD94-0AD0-4732-B8DA-085E0753B098}"/>
    <cellStyle name="Normal 4 20 2 5" xfId="5685" xr:uid="{265EE037-E4FA-4F8D-8AE1-1A38418621FB}"/>
    <cellStyle name="Normal 4 20 2 5 2" xfId="14327" xr:uid="{3D19545C-B4E5-41F1-8733-0973083D3986}"/>
    <cellStyle name="Normal 4 20 2 5 2 2" xfId="34695" xr:uid="{FEB15022-05CF-4F08-858D-4F6C812B9A5D}"/>
    <cellStyle name="Normal 4 20 2 5 3" xfId="21114" xr:uid="{08AD624D-A3DF-46F7-88FD-E177E893E9C1}"/>
    <cellStyle name="Normal 4 20 2 5 3 2" xfId="41482" xr:uid="{0D626A5C-F68B-444F-9F3B-6E5E4F8A0DB2}"/>
    <cellStyle name="Normal 4 20 2 5 4" xfId="27903" xr:uid="{9114A6F8-2A1B-43CF-B7C9-BF16453A72BD}"/>
    <cellStyle name="Normal 4 20 2 5 5" xfId="48271" xr:uid="{616B29F8-2492-4101-A6FF-71ADC0AE0535}"/>
    <cellStyle name="Normal 4 20 2 6" xfId="2764" xr:uid="{5C49AD84-555D-4ADF-B861-30F5EBF7D873}"/>
    <cellStyle name="Normal 4 20 2 6 2" xfId="11479" xr:uid="{A21D8ECE-3867-4B25-98E3-FB78EEB25FAA}"/>
    <cellStyle name="Normal 4 20 2 6 2 2" xfId="31847" xr:uid="{BAD65832-E990-4BA6-A56D-20356FCEED65}"/>
    <cellStyle name="Normal 4 20 2 6 3" xfId="18266" xr:uid="{3A0C7ABA-2459-4FEB-A7C7-BD8DB1CF7B21}"/>
    <cellStyle name="Normal 4 20 2 6 3 2" xfId="38634" xr:uid="{FD2CB438-4826-4E73-8A2A-4957C8424643}"/>
    <cellStyle name="Normal 4 20 2 6 4" xfId="25055" xr:uid="{FFB0AFDA-568B-487F-9417-CEDC7F9370B7}"/>
    <cellStyle name="Normal 4 20 2 6 5" xfId="45423" xr:uid="{B1818BA8-68EA-4831-9D95-6E496297CE54}"/>
    <cellStyle name="Normal 4 20 2 7" xfId="10104" xr:uid="{AB74E4DF-ECDA-4167-AD20-341C5A568B56}"/>
    <cellStyle name="Normal 4 20 2 7 2" xfId="30472" xr:uid="{EE8CCDC9-C839-40D9-A0BB-B6982D6548C7}"/>
    <cellStyle name="Normal 4 20 2 8" xfId="16892" xr:uid="{9615FEC3-775E-4D3D-A8FD-18C9D5C1478B}"/>
    <cellStyle name="Normal 4 20 2 8 2" xfId="37260" xr:uid="{64DFDA0A-439B-43A5-83CB-3620D880AC2C}"/>
    <cellStyle name="Normal 4 20 2 9" xfId="23681" xr:uid="{80826D5D-7F70-4479-A07B-C828ED73EA11}"/>
    <cellStyle name="Normal 4 20 2_Exec Drivers" xfId="9335" xr:uid="{5A8CD3A8-40E9-4A21-95AE-582D8D931829}"/>
    <cellStyle name="Normal 4 20 3" xfId="1229" xr:uid="{8920C228-A5C0-479B-94DB-D3C11C9EB7E4}"/>
    <cellStyle name="Normal 4 20 3 2" xfId="1768" xr:uid="{7D6A446E-9282-47A2-B6D4-8A4A4D76DADC}"/>
    <cellStyle name="Normal 4 20 3 2 2" xfId="6739" xr:uid="{76134BBB-015B-4DE5-8727-C800F69A397D}"/>
    <cellStyle name="Normal 4 20 3 2 2 2" xfId="15381" xr:uid="{67D41031-2DD8-4443-BB0F-50D20574F827}"/>
    <cellStyle name="Normal 4 20 3 2 2 2 2" xfId="35749" xr:uid="{5E00B4AD-E0F4-4EFF-AB44-F8CFFC2825B9}"/>
    <cellStyle name="Normal 4 20 3 2 2 3" xfId="22168" xr:uid="{D8F885F6-295D-41D4-BFBE-9902BBD205AC}"/>
    <cellStyle name="Normal 4 20 3 2 2 3 2" xfId="42536" xr:uid="{BE8E8AA6-5BB7-4390-80BC-A0F6122400E2}"/>
    <cellStyle name="Normal 4 20 3 2 2 4" xfId="28957" xr:uid="{B8F2D78A-D15C-4C09-ABB0-16482C865C33}"/>
    <cellStyle name="Normal 4 20 3 2 2 5" xfId="49325" xr:uid="{DE5F14A1-B587-49E6-B989-5622B3193D13}"/>
    <cellStyle name="Normal 4 20 3 2 3" xfId="10676" xr:uid="{E9389E3A-577F-4C4D-8639-FFBE122C3192}"/>
    <cellStyle name="Normal 4 20 3 2 3 2" xfId="31044" xr:uid="{97BCA26D-7A5C-4A2D-B9F7-7EC20EB76CA0}"/>
    <cellStyle name="Normal 4 20 3 2 4" xfId="17463" xr:uid="{B853B687-2A28-4ACC-AADA-AC38FA4BEF4A}"/>
    <cellStyle name="Normal 4 20 3 2 4 2" xfId="37831" xr:uid="{2DFB2AF2-C253-4E68-A7EB-B9160D6EDC5D}"/>
    <cellStyle name="Normal 4 20 3 2 5" xfId="24252" xr:uid="{6CEBAE8E-FEA9-4494-8430-F1D8D46CBB82}"/>
    <cellStyle name="Normal 4 20 3 2 6" xfId="44620" xr:uid="{28602F6D-063E-4883-B981-B6D3137039C0}"/>
    <cellStyle name="Normal 4 20 3 2_Exec Drivers" xfId="8051" xr:uid="{5A8811F9-307E-4ADF-B9D9-7243F8AFF1E4}"/>
    <cellStyle name="Normal 4 20 3 3" xfId="3855" xr:uid="{2D7E07BB-5E22-4274-8207-3F52BB5A8D01}"/>
    <cellStyle name="Normal 4 20 3 3 2" xfId="12533" xr:uid="{FA48D631-4055-4D11-90F2-BF676EE4451D}"/>
    <cellStyle name="Normal 4 20 3 3 2 2" xfId="32901" xr:uid="{ED513959-AD42-4196-BB6E-BBF212583E47}"/>
    <cellStyle name="Normal 4 20 3 3 3" xfId="19320" xr:uid="{56B31C12-941F-44AB-B9EF-1FE8779379A6}"/>
    <cellStyle name="Normal 4 20 3 3 3 2" xfId="39688" xr:uid="{31C57804-EAF1-41CA-BDA2-D03D127E9B41}"/>
    <cellStyle name="Normal 4 20 3 3 4" xfId="26109" xr:uid="{7C013880-CF03-41F0-9F1F-C6A6918AA25D}"/>
    <cellStyle name="Normal 4 20 3 3 5" xfId="46477" xr:uid="{B70E4255-3A82-40BD-AEC4-EE001F6A7E55}"/>
    <cellStyle name="Normal 4 20 3 4" xfId="10150" xr:uid="{E2AA8E83-5262-4B10-AA71-51FD25E81428}"/>
    <cellStyle name="Normal 4 20 3 4 2" xfId="30518" xr:uid="{8CC3ACD9-D90D-433D-AA50-70F5267C1492}"/>
    <cellStyle name="Normal 4 20 3 5" xfId="16937" xr:uid="{D5A40B24-C5A2-4992-8CB2-CDA5E5E6D117}"/>
    <cellStyle name="Normal 4 20 3 5 2" xfId="37305" xr:uid="{A294A153-6702-476E-9069-75F496514A22}"/>
    <cellStyle name="Normal 4 20 3 6" xfId="23726" xr:uid="{B1513D13-D658-4411-90D7-0EC8C8F1543D}"/>
    <cellStyle name="Normal 4 20 3 7" xfId="44094" xr:uid="{F3B46E79-A39B-4E71-8FD7-7983315D229C}"/>
    <cellStyle name="Normal 4 20 3_Exec Drivers" xfId="9117" xr:uid="{BAE062F1-F18B-4B88-95C9-172387A25812}"/>
    <cellStyle name="Normal 4 20 4" xfId="1308" xr:uid="{763F86B3-09D0-4E6E-95BB-F877DEA5E51B}"/>
    <cellStyle name="Normal 4 20 4 2" xfId="1845" xr:uid="{43069731-BA8B-4D74-B87D-94FBE2479552}"/>
    <cellStyle name="Normal 4 20 4 2 2" xfId="7451" xr:uid="{1A5FDE69-1C4F-4C18-BDF1-1648843AD2BE}"/>
    <cellStyle name="Normal 4 20 4 2 2 2" xfId="16093" xr:uid="{DCE51CF7-E98E-4D4A-928F-3ADA9CADAC2B}"/>
    <cellStyle name="Normal 4 20 4 2 2 2 2" xfId="36461" xr:uid="{F6E127F4-3C0F-4CD4-AEC7-08938D74B69F}"/>
    <cellStyle name="Normal 4 20 4 2 2 3" xfId="22880" xr:uid="{CFB4BEE9-3C74-406D-BEE6-88483A20F694}"/>
    <cellStyle name="Normal 4 20 4 2 2 3 2" xfId="43248" xr:uid="{8547B558-BB67-4796-9A4B-993E83B0AE7E}"/>
    <cellStyle name="Normal 4 20 4 2 2 4" xfId="29669" xr:uid="{23AD87AB-6626-491A-8BED-96E910004FCF}"/>
    <cellStyle name="Normal 4 20 4 2 2 5" xfId="50037" xr:uid="{428009D7-D1B7-44B7-8780-EE3C40929A99}"/>
    <cellStyle name="Normal 4 20 4 2 3" xfId="10753" xr:uid="{B0E8110A-E1F0-4E5C-890A-5A9ED5D45192}"/>
    <cellStyle name="Normal 4 20 4 2 3 2" xfId="31121" xr:uid="{6D59F222-6E81-48A7-9404-8EA31A1D88FF}"/>
    <cellStyle name="Normal 4 20 4 2 4" xfId="17540" xr:uid="{07DA55FC-69D1-48A5-91EA-03C9802E7235}"/>
    <cellStyle name="Normal 4 20 4 2 4 2" xfId="37908" xr:uid="{91B771B4-FE7F-41D4-A366-5F376455C01D}"/>
    <cellStyle name="Normal 4 20 4 2 5" xfId="24329" xr:uid="{5BD0577E-D06C-457B-9C45-37795ACB9CCB}"/>
    <cellStyle name="Normal 4 20 4 2 6" xfId="44697" xr:uid="{149C0E0F-4A5F-47EA-BEED-F49F81B437E6}"/>
    <cellStyle name="Normal 4 20 4 2_Exec Drivers" xfId="8932" xr:uid="{8E21C3BD-5FAB-4E63-90BA-8421149AAC17}"/>
    <cellStyle name="Normal 4 20 4 3" xfId="4603" xr:uid="{439C6FA2-C909-4619-94EF-07F0259B479A}"/>
    <cellStyle name="Normal 4 20 4 3 2" xfId="13245" xr:uid="{A35B331B-789D-4349-8E5E-FD3E3E7D1603}"/>
    <cellStyle name="Normal 4 20 4 3 2 2" xfId="33613" xr:uid="{2A3A7E0E-F359-426B-8B7E-8F3B076F09D0}"/>
    <cellStyle name="Normal 4 20 4 3 3" xfId="20032" xr:uid="{0BF2B481-A194-4666-9C3D-AF080774A76B}"/>
    <cellStyle name="Normal 4 20 4 3 3 2" xfId="40400" xr:uid="{EAEBA838-5C18-4237-9723-9DE08865F357}"/>
    <cellStyle name="Normal 4 20 4 3 4" xfId="26821" xr:uid="{BA7FA87D-A8DC-4B58-A50C-AF727338369C}"/>
    <cellStyle name="Normal 4 20 4 3 5" xfId="47189" xr:uid="{9B215ED3-8D7F-4479-8D06-5A06CD97D6A6}"/>
    <cellStyle name="Normal 4 20 4 4" xfId="10227" xr:uid="{85781FAA-5DE8-4DEF-BF6A-2E0D3A947359}"/>
    <cellStyle name="Normal 4 20 4 4 2" xfId="30595" xr:uid="{EE559B66-7BB7-4808-89B6-48E0625E7D37}"/>
    <cellStyle name="Normal 4 20 4 5" xfId="17014" xr:uid="{57E9F50B-BF01-44B7-A921-C08875FFDB42}"/>
    <cellStyle name="Normal 4 20 4 5 2" xfId="37382" xr:uid="{F6009C9A-FD65-4B6A-B4BB-8BB629E310BB}"/>
    <cellStyle name="Normal 4 20 4 6" xfId="23803" xr:uid="{9C79B851-8556-41C7-9A6D-A2CD6BFB18F9}"/>
    <cellStyle name="Normal 4 20 4 7" xfId="44171" xr:uid="{72EA94F0-1822-457A-B527-655CE0412BEC}"/>
    <cellStyle name="Normal 4 20 4_Exec Drivers" xfId="9148" xr:uid="{6E9426B5-5906-4CCB-BC9F-ADC92588D8DE}"/>
    <cellStyle name="Normal 4 20 5" xfId="1373" xr:uid="{FAF8ADB8-893E-405E-BA11-6347236D841E}"/>
    <cellStyle name="Normal 4 20 5 2" xfId="6027" xr:uid="{A5B59FFA-5B23-4BDF-9BF3-7308EB628627}"/>
    <cellStyle name="Normal 4 20 5 2 2" xfId="14669" xr:uid="{0BEEC78B-7AC8-43F6-B1E1-3A4601B98517}"/>
    <cellStyle name="Normal 4 20 5 2 2 2" xfId="35037" xr:uid="{2C5EB662-8BFD-4CA7-A9B3-AF3DF0D4EB36}"/>
    <cellStyle name="Normal 4 20 5 2 3" xfId="21456" xr:uid="{F1F6ED9C-B361-4CE6-A72C-C513EEFDC228}"/>
    <cellStyle name="Normal 4 20 5 2 3 2" xfId="41824" xr:uid="{BFAB529C-0FCF-45B8-8C72-1D375B9D06D2}"/>
    <cellStyle name="Normal 4 20 5 2 4" xfId="28245" xr:uid="{98B0763C-91B5-41C2-8DC7-DC764E70AF22}"/>
    <cellStyle name="Normal 4 20 5 2 5" xfId="48613" xr:uid="{31027677-0900-41A0-B1FB-354AFAE50BC9}"/>
    <cellStyle name="Normal 4 20 5 3" xfId="3107" xr:uid="{DD967E97-6FD8-45A4-AEF6-C6582F5B0B41}"/>
    <cellStyle name="Normal 4 20 5 3 2" xfId="11821" xr:uid="{035E8E72-6F77-40B0-BB20-04D7D249D0DD}"/>
    <cellStyle name="Normal 4 20 5 3 2 2" xfId="32189" xr:uid="{F4DD4D3B-C31C-4476-8B72-EDCE33F35713}"/>
    <cellStyle name="Normal 4 20 5 3 3" xfId="18608" xr:uid="{091C7FD0-65A4-41FA-AAF5-7277CE27815D}"/>
    <cellStyle name="Normal 4 20 5 3 3 2" xfId="38976" xr:uid="{83AE6886-0CC3-4AA0-927C-BADF9768DD01}"/>
    <cellStyle name="Normal 4 20 5 3 4" xfId="25397" xr:uid="{2BFB183B-F5D7-445A-8E07-7B7E9EEBAB56}"/>
    <cellStyle name="Normal 4 20 5 3 5" xfId="45765" xr:uid="{ED432CD3-F09B-4B23-9E81-9164D67AE9EC}"/>
    <cellStyle name="Normal 4 20 5 4" xfId="10292" xr:uid="{82DC17F7-351A-4D34-B4DA-196D5B136332}"/>
    <cellStyle name="Normal 4 20 5 4 2" xfId="30660" xr:uid="{246FB953-EEE0-42E4-A44E-3A4A742A25EB}"/>
    <cellStyle name="Normal 4 20 5 5" xfId="17079" xr:uid="{456BD6B6-9A05-47E8-86C9-1EA9A1C2D032}"/>
    <cellStyle name="Normal 4 20 5 5 2" xfId="37447" xr:uid="{3F05D43B-75FC-46BC-84AE-780E2E74C9A0}"/>
    <cellStyle name="Normal 4 20 5 6" xfId="23868" xr:uid="{9BB59396-DA57-4ADA-AC97-2513467BBCED}"/>
    <cellStyle name="Normal 4 20 5 7" xfId="44236" xr:uid="{4497FD26-A890-4FF7-A705-580B1F60421F}"/>
    <cellStyle name="Normal 4 20 5_Exec Drivers" xfId="8598" xr:uid="{F347FA24-75C2-4B4E-9788-32319190BE7C}"/>
    <cellStyle name="Normal 4 20 6" xfId="5315" xr:uid="{B6E6B06F-F5A4-4267-B472-2700CC028D52}"/>
    <cellStyle name="Normal 4 20 6 2" xfId="13957" xr:uid="{01326A74-0581-427E-817A-669CDE06499E}"/>
    <cellStyle name="Normal 4 20 6 2 2" xfId="34325" xr:uid="{2E33E5EF-F03B-4BD4-ADC8-412A457D71C6}"/>
    <cellStyle name="Normal 4 20 6 3" xfId="20744" xr:uid="{6F1EE68F-7F16-4A4D-9D86-0F85D3EB2705}"/>
    <cellStyle name="Normal 4 20 6 3 2" xfId="41112" xr:uid="{034B3E7F-8ACF-4C05-BFB6-C0D76CA61F8F}"/>
    <cellStyle name="Normal 4 20 6 4" xfId="27533" xr:uid="{A8E3EBA2-DACE-4027-A02D-9D342BAC93F4}"/>
    <cellStyle name="Normal 4 20 6 5" xfId="47901" xr:uid="{3823A180-5107-49D7-B1CE-070D82B3ED04}"/>
    <cellStyle name="Normal 4 20 7" xfId="2259" xr:uid="{29A24A9E-8EAF-40EF-BAC8-653D103C0ACA}"/>
    <cellStyle name="Normal 4 20 7 2" xfId="11109" xr:uid="{657FCABB-52E4-4D8F-9661-90A1EA73B9E9}"/>
    <cellStyle name="Normal 4 20 7 2 2" xfId="31477" xr:uid="{5A18674E-FEEA-4A9A-B7C8-B96416EB860A}"/>
    <cellStyle name="Normal 4 20 7 3" xfId="17896" xr:uid="{953E7531-D35D-401B-A8FF-1569E06F60A4}"/>
    <cellStyle name="Normal 4 20 7 3 2" xfId="38264" xr:uid="{7C497590-05D2-404F-8512-CE0AB0BBBAAE}"/>
    <cellStyle name="Normal 4 20 7 4" xfId="24685" xr:uid="{45B19A59-963F-4FA3-9247-56A4C53DE426}"/>
    <cellStyle name="Normal 4 20 7 5" xfId="45053" xr:uid="{16D631B2-59F0-4104-BBCE-C9CE09FC9D5D}"/>
    <cellStyle name="Normal 4 20 8" xfId="10060" xr:uid="{286339E9-879F-4584-A5B9-2C6271865FD1}"/>
    <cellStyle name="Normal 4 20 8 2" xfId="30428" xr:uid="{DBF16646-4E6C-4BE1-A91D-429FC4FFD670}"/>
    <cellStyle name="Normal 4 20 9" xfId="16848" xr:uid="{84D6C789-9D90-489C-A749-1A55AAF16FC3}"/>
    <cellStyle name="Normal 4 20 9 2" xfId="37216" xr:uid="{0D524BED-844C-4777-9597-449C4A249AEC}"/>
    <cellStyle name="Normal 4 20_Exec Drivers" xfId="8807" xr:uid="{AAA0F5C7-14AB-4CE4-95C9-0DC70B404823}"/>
    <cellStyle name="Normal 4 21" xfId="584" xr:uid="{5697E6C0-B43F-4073-99F3-A170750498BF}"/>
    <cellStyle name="Normal 4 21 10" xfId="23610" xr:uid="{7ADE6AEE-1D37-4767-9B98-FC6A945EF473}"/>
    <cellStyle name="Normal 4 21 11" xfId="43978" xr:uid="{AB669007-709A-4023-9C41-6FAD0FCFEEC4}"/>
    <cellStyle name="Normal 4 21 2" xfId="716" xr:uid="{F90D263D-A120-4EFA-89CA-F4A312CC6802}"/>
    <cellStyle name="Normal 4 21 2 10" xfId="44050" xr:uid="{FF8E290D-6301-4519-8291-D934878C3B5C}"/>
    <cellStyle name="Normal 4 21 2 2" xfId="1737" xr:uid="{C19F00EB-97B6-47B3-8136-7872C7281DDE}"/>
    <cellStyle name="Normal 4 21 2 2 2" xfId="7083" xr:uid="{4A369E48-F933-4392-8D30-AC328FBDF4FC}"/>
    <cellStyle name="Normal 4 21 2 2 2 2" xfId="15725" xr:uid="{6451E5CD-2C1F-4D01-95EB-E5DBD110064C}"/>
    <cellStyle name="Normal 4 21 2 2 2 2 2" xfId="36093" xr:uid="{3CAFA3E1-5E30-4FF1-93F4-139C06370C1F}"/>
    <cellStyle name="Normal 4 21 2 2 2 3" xfId="22512" xr:uid="{980EACDF-E34B-41AC-9AFA-466A1736FB31}"/>
    <cellStyle name="Normal 4 21 2 2 2 3 2" xfId="42880" xr:uid="{ACB944C7-6122-4FA5-936F-97AAA4C8CC1A}"/>
    <cellStyle name="Normal 4 21 2 2 2 4" xfId="29301" xr:uid="{D394C426-5011-4141-80A5-E002FAECF253}"/>
    <cellStyle name="Normal 4 21 2 2 2 5" xfId="49669" xr:uid="{C6DD76CC-30AA-4BB6-9851-FA2571F889E3}"/>
    <cellStyle name="Normal 4 21 2 2 3" xfId="4235" xr:uid="{769BBC77-1871-4E85-87AD-54C0F0E9266F}"/>
    <cellStyle name="Normal 4 21 2 2 3 2" xfId="12877" xr:uid="{9649E96F-09E3-45B0-A713-EE70B7B04348}"/>
    <cellStyle name="Normal 4 21 2 2 3 2 2" xfId="33245" xr:uid="{910AE20F-4534-46EB-9EB9-2609B8812AA6}"/>
    <cellStyle name="Normal 4 21 2 2 3 3" xfId="19664" xr:uid="{EC508742-51AE-42D1-A3EF-D3763D93F4FC}"/>
    <cellStyle name="Normal 4 21 2 2 3 3 2" xfId="40032" xr:uid="{BC0A4457-30C1-46EA-BA8A-FAC9EC7A88B0}"/>
    <cellStyle name="Normal 4 21 2 2 3 4" xfId="26453" xr:uid="{AC26B9CC-89BB-4C8E-B970-959DE328A29E}"/>
    <cellStyle name="Normal 4 21 2 2 3 5" xfId="46821" xr:uid="{C70BF38F-5CAD-408A-BE0C-98EE93F3C2BE}"/>
    <cellStyle name="Normal 4 21 2 2 4" xfId="10647" xr:uid="{E158F419-9AFC-4BA7-A96B-DB4318644305}"/>
    <cellStyle name="Normal 4 21 2 2 4 2" xfId="31015" xr:uid="{CFF922E9-5C01-42A1-8F1C-9BE65D2A4270}"/>
    <cellStyle name="Normal 4 21 2 2 5" xfId="17434" xr:uid="{9A471852-C7F6-4035-8059-36F241801D7F}"/>
    <cellStyle name="Normal 4 21 2 2 5 2" xfId="37802" xr:uid="{99A5EF1D-8453-4DBF-B590-8B58A8B74B8C}"/>
    <cellStyle name="Normal 4 21 2 2 6" xfId="24223" xr:uid="{B9644092-F41B-4B4E-BACA-641024B4257E}"/>
    <cellStyle name="Normal 4 21 2 2 7" xfId="44591" xr:uid="{42FD0F5E-B761-4D8F-9475-0A23A4A5A2C1}"/>
    <cellStyle name="Normal 4 21 2 2_Exec Drivers" xfId="8297" xr:uid="{D801A1CD-2A38-40F7-BCDC-97ABE1615A93}"/>
    <cellStyle name="Normal 4 21 2 3" xfId="4947" xr:uid="{E8F90A72-5F4C-405C-A9D1-A9157A085A9F}"/>
    <cellStyle name="Normal 4 21 2 3 2" xfId="7795" xr:uid="{0E31114A-093C-47B4-AE10-857AA2E08F57}"/>
    <cellStyle name="Normal 4 21 2 3 2 2" xfId="16437" xr:uid="{C1DFB38D-70A4-40D3-AF26-4C7995BDCB51}"/>
    <cellStyle name="Normal 4 21 2 3 2 2 2" xfId="36805" xr:uid="{15A082AA-0DEF-48A9-845E-4DD8D797C33C}"/>
    <cellStyle name="Normal 4 21 2 3 2 3" xfId="23224" xr:uid="{175C57E5-7437-432A-BB40-72678236230F}"/>
    <cellStyle name="Normal 4 21 2 3 2 3 2" xfId="43592" xr:uid="{A853818F-0A3A-4D57-9926-4201AE295662}"/>
    <cellStyle name="Normal 4 21 2 3 2 4" xfId="30013" xr:uid="{E5401559-10F3-4C39-B99D-D114B820BC60}"/>
    <cellStyle name="Normal 4 21 2 3 2 5" xfId="50381" xr:uid="{F70A1AFB-5491-4170-A64A-AE75F7F8E6C5}"/>
    <cellStyle name="Normal 4 21 2 3 3" xfId="13589" xr:uid="{FE0E28FA-C782-41B9-955E-2F02D19CC492}"/>
    <cellStyle name="Normal 4 21 2 3 3 2" xfId="33957" xr:uid="{0D65D106-4CD9-40F8-8381-C2F391760EBC}"/>
    <cellStyle name="Normal 4 21 2 3 4" xfId="20376" xr:uid="{DDD7609A-AC27-465C-8CF2-A86F6ABF8BBB}"/>
    <cellStyle name="Normal 4 21 2 3 4 2" xfId="40744" xr:uid="{7C4FB724-D109-49CF-91C5-879A8DDB2450}"/>
    <cellStyle name="Normal 4 21 2 3 5" xfId="27165" xr:uid="{5272ED4B-3A72-40E6-9FEE-DC22A9B91C00}"/>
    <cellStyle name="Normal 4 21 2 3 6" xfId="47533" xr:uid="{4EE73EF2-0386-49E2-9B0D-729925A4C9C8}"/>
    <cellStyle name="Normal 4 21 2 3_Exec Drivers" xfId="8418" xr:uid="{735BDD88-B0D7-4695-AEBC-02EBF444958F}"/>
    <cellStyle name="Normal 4 21 2 4" xfId="3487" xr:uid="{F1AECB3A-5854-4FCD-A02F-6DC7C178D914}"/>
    <cellStyle name="Normal 4 21 2 4 2" xfId="6371" xr:uid="{EF1C4E21-BA23-4E5B-9B06-1F45FB27BA68}"/>
    <cellStyle name="Normal 4 21 2 4 2 2" xfId="15013" xr:uid="{62A92CAB-CEC8-4B9E-A87A-81F4CBF46BA9}"/>
    <cellStyle name="Normal 4 21 2 4 2 2 2" xfId="35381" xr:uid="{CE3C9692-DECC-4E78-86FD-DF702D63AD85}"/>
    <cellStyle name="Normal 4 21 2 4 2 3" xfId="21800" xr:uid="{5B1EEEE7-3B0E-459F-9425-F69F9790D2E1}"/>
    <cellStyle name="Normal 4 21 2 4 2 3 2" xfId="42168" xr:uid="{9FEE7616-29F3-4018-9044-E7D8A7B0FA4F}"/>
    <cellStyle name="Normal 4 21 2 4 2 4" xfId="28589" xr:uid="{FA1CC559-E5F3-41D3-A38D-7B2522B28212}"/>
    <cellStyle name="Normal 4 21 2 4 2 5" xfId="48957" xr:uid="{C02E3492-4C78-4FEE-AE97-1BF323309530}"/>
    <cellStyle name="Normal 4 21 2 4 3" xfId="12165" xr:uid="{EF5E8AB8-9439-4294-969E-33AC9D74B0D2}"/>
    <cellStyle name="Normal 4 21 2 4 3 2" xfId="32533" xr:uid="{0CDEF685-22AA-4123-8FF0-909B9C87CF8C}"/>
    <cellStyle name="Normal 4 21 2 4 4" xfId="18952" xr:uid="{3281908E-94AD-408B-8A78-9F16A80E966B}"/>
    <cellStyle name="Normal 4 21 2 4 4 2" xfId="39320" xr:uid="{96A4A379-307B-4635-BBB5-8391697ACD74}"/>
    <cellStyle name="Normal 4 21 2 4 5" xfId="25741" xr:uid="{3525BDBC-7202-4C08-BBCF-803129E40608}"/>
    <cellStyle name="Normal 4 21 2 4 6" xfId="46109" xr:uid="{108FEB70-E2C9-49D5-8E91-9A336E3FC517}"/>
    <cellStyle name="Normal 4 21 2 5" xfId="5659" xr:uid="{27BC2490-C904-4218-B5A7-9931E221A936}"/>
    <cellStyle name="Normal 4 21 2 5 2" xfId="14301" xr:uid="{55B373D0-E43C-454B-8808-383811F3895E}"/>
    <cellStyle name="Normal 4 21 2 5 2 2" xfId="34669" xr:uid="{ABEB0B4D-AE38-4FC2-8473-D8BF24D4BA0C}"/>
    <cellStyle name="Normal 4 21 2 5 3" xfId="21088" xr:uid="{78F78B20-D4C2-45B8-A5E7-70C9FD667803}"/>
    <cellStyle name="Normal 4 21 2 5 3 2" xfId="41456" xr:uid="{70BA89A1-14A6-448F-8D76-FE0874B1B72A}"/>
    <cellStyle name="Normal 4 21 2 5 4" xfId="27877" xr:uid="{76C02692-0493-4773-B8D1-D3C4E5E2A01A}"/>
    <cellStyle name="Normal 4 21 2 5 5" xfId="48245" xr:uid="{A6B0CDDC-EAB9-41C1-AB32-C18075672ADA}"/>
    <cellStyle name="Normal 4 21 2 6" xfId="2738" xr:uid="{11B7287C-BBDD-4A08-AF6D-CB7ACA0175D1}"/>
    <cellStyle name="Normal 4 21 2 6 2" xfId="11453" xr:uid="{706BA380-D2A5-4C5F-90BC-52E74D2E9846}"/>
    <cellStyle name="Normal 4 21 2 6 2 2" xfId="31821" xr:uid="{2AF645BA-18DE-44B5-9324-F32DD906FB48}"/>
    <cellStyle name="Normal 4 21 2 6 3" xfId="18240" xr:uid="{6BA8714B-016D-4414-B031-CE6A8658501B}"/>
    <cellStyle name="Normal 4 21 2 6 3 2" xfId="38608" xr:uid="{E5AD2617-E2A1-42B5-B36E-5EBB7545EEE8}"/>
    <cellStyle name="Normal 4 21 2 6 4" xfId="25029" xr:uid="{86F011BD-40BC-43C4-AFC6-63A2DE0893DF}"/>
    <cellStyle name="Normal 4 21 2 6 5" xfId="45397" xr:uid="{C9D335B2-783A-4E3B-B50E-3CABCFBE4894}"/>
    <cellStyle name="Normal 4 21 2 7" xfId="10105" xr:uid="{BEB005D5-19F4-4C2E-961F-43CC1304CD10}"/>
    <cellStyle name="Normal 4 21 2 7 2" xfId="30473" xr:uid="{FAF17503-46A0-479A-9445-932F0FFAE44B}"/>
    <cellStyle name="Normal 4 21 2 8" xfId="16893" xr:uid="{25BDC7D5-D527-4AF8-82BF-50C8894AEC96}"/>
    <cellStyle name="Normal 4 21 2 8 2" xfId="37261" xr:uid="{E1D9843E-E7BC-4964-82D6-41F8B0848894}"/>
    <cellStyle name="Normal 4 21 2 9" xfId="23682" xr:uid="{8F6954CF-53A4-40C5-995D-2C921C059F3D}"/>
    <cellStyle name="Normal 4 21 2_Exec Drivers" xfId="8173" xr:uid="{D4A8D958-5165-4791-BFD2-4ED7BFB9B3B4}"/>
    <cellStyle name="Normal 4 21 3" xfId="1228" xr:uid="{AA13C375-0F51-4CA8-926D-F11CE51C4B89}"/>
    <cellStyle name="Normal 4 21 3 2" xfId="1767" xr:uid="{22DEA015-6CBF-4931-B869-886C2C9ECB5E}"/>
    <cellStyle name="Normal 4 21 3 2 2" xfId="6740" xr:uid="{AB1BDC98-E93B-4A76-889E-6EA587586EE3}"/>
    <cellStyle name="Normal 4 21 3 2 2 2" xfId="15382" xr:uid="{7674AC17-76FB-4466-B9AB-6CDD070BB47F}"/>
    <cellStyle name="Normal 4 21 3 2 2 2 2" xfId="35750" xr:uid="{33AC9BF0-C93B-4F74-91D5-0E71207F3E42}"/>
    <cellStyle name="Normal 4 21 3 2 2 3" xfId="22169" xr:uid="{DB0782A3-85FD-438B-BF3A-6ECF57F61595}"/>
    <cellStyle name="Normal 4 21 3 2 2 3 2" xfId="42537" xr:uid="{E3C87F6F-431C-49D1-95CE-0F9523C9C52E}"/>
    <cellStyle name="Normal 4 21 3 2 2 4" xfId="28958" xr:uid="{40CD73BD-B42A-4F3B-85CC-CD980AB8AAD0}"/>
    <cellStyle name="Normal 4 21 3 2 2 5" xfId="49326" xr:uid="{73061721-ECAD-4DA6-AB45-63F8A1DE3857}"/>
    <cellStyle name="Normal 4 21 3 2 3" xfId="10675" xr:uid="{DDE00804-D61A-4138-82C0-37916E73A8ED}"/>
    <cellStyle name="Normal 4 21 3 2 3 2" xfId="31043" xr:uid="{5E991862-C2F5-40AA-AB7B-43BF3C539C53}"/>
    <cellStyle name="Normal 4 21 3 2 4" xfId="17462" xr:uid="{F8A7ADA7-C166-4AAB-9C77-8159BCC33E0D}"/>
    <cellStyle name="Normal 4 21 3 2 4 2" xfId="37830" xr:uid="{6356E7C6-1F8E-4820-91A7-BA53F28FF082}"/>
    <cellStyle name="Normal 4 21 3 2 5" xfId="24251" xr:uid="{33C12783-DC36-4B9F-BA25-040918C462AF}"/>
    <cellStyle name="Normal 4 21 3 2 6" xfId="44619" xr:uid="{B67F76F8-C86B-4665-A431-4F85DF4EE0FC}"/>
    <cellStyle name="Normal 4 21 3 2_Exec Drivers" xfId="8753" xr:uid="{FE50C5D7-FA9F-4436-8783-57D20FEA54F4}"/>
    <cellStyle name="Normal 4 21 3 3" xfId="3856" xr:uid="{9E96A44D-F642-4699-8E18-71FFFC6AB7E2}"/>
    <cellStyle name="Normal 4 21 3 3 2" xfId="12534" xr:uid="{CB61FFFA-3FF2-412C-9765-70949C19E919}"/>
    <cellStyle name="Normal 4 21 3 3 2 2" xfId="32902" xr:uid="{BC07C97C-4FEC-4C52-B598-56E6C1E359B2}"/>
    <cellStyle name="Normal 4 21 3 3 3" xfId="19321" xr:uid="{49613DA5-8B2A-4AD2-A7B6-31BFB81F9CA8}"/>
    <cellStyle name="Normal 4 21 3 3 3 2" xfId="39689" xr:uid="{3A8B4914-18D8-4679-9675-8456C66BCC1C}"/>
    <cellStyle name="Normal 4 21 3 3 4" xfId="26110" xr:uid="{451065E1-E927-4957-822C-181C75F9945E}"/>
    <cellStyle name="Normal 4 21 3 3 5" xfId="46478" xr:uid="{D0991B80-66A4-46EC-B8E2-1D511DCFE896}"/>
    <cellStyle name="Normal 4 21 3 4" xfId="10149" xr:uid="{180C2446-BF5F-43F1-9046-01F5445B06D1}"/>
    <cellStyle name="Normal 4 21 3 4 2" xfId="30517" xr:uid="{809AE4BF-DD5F-4CF8-8072-A1D737255EA7}"/>
    <cellStyle name="Normal 4 21 3 5" xfId="16936" xr:uid="{C68C6142-E370-4966-AAB1-78232C47BE75}"/>
    <cellStyle name="Normal 4 21 3 5 2" xfId="37304" xr:uid="{EB115C72-3B59-41A5-848C-2D8EE61D9A8F}"/>
    <cellStyle name="Normal 4 21 3 6" xfId="23725" xr:uid="{F73E66D6-A53C-44BB-9CC0-878C31EA4E09}"/>
    <cellStyle name="Normal 4 21 3 7" xfId="44093" xr:uid="{F75B9759-F700-4CAD-B711-5C92C34EAD6A}"/>
    <cellStyle name="Normal 4 21 3_Exec Drivers" xfId="8400" xr:uid="{897D5C7F-7473-4558-9C2A-A4CD1FAC92D8}"/>
    <cellStyle name="Normal 4 21 4" xfId="1309" xr:uid="{626A219A-981C-4A2E-A086-E2D1C397BB8E}"/>
    <cellStyle name="Normal 4 21 4 2" xfId="1846" xr:uid="{84299E70-4EC1-4B58-BFA6-3E31CFF4467B}"/>
    <cellStyle name="Normal 4 21 4 2 2" xfId="7452" xr:uid="{88A1AB44-8D6C-4A34-BB3F-2251E1F83F8C}"/>
    <cellStyle name="Normal 4 21 4 2 2 2" xfId="16094" xr:uid="{C362F030-48F6-4D62-9C67-A431F7877149}"/>
    <cellStyle name="Normal 4 21 4 2 2 2 2" xfId="36462" xr:uid="{B03FD934-6F34-4BF3-A0BC-30D1A84B20D1}"/>
    <cellStyle name="Normal 4 21 4 2 2 3" xfId="22881" xr:uid="{0A5BC339-3AA0-4A23-BDC0-9EFA10C30AE5}"/>
    <cellStyle name="Normal 4 21 4 2 2 3 2" xfId="43249" xr:uid="{1F78800A-986A-45B3-8927-96B4C131944B}"/>
    <cellStyle name="Normal 4 21 4 2 2 4" xfId="29670" xr:uid="{33E56A97-3A49-42D9-8F8E-66E7A021E245}"/>
    <cellStyle name="Normal 4 21 4 2 2 5" xfId="50038" xr:uid="{18B59041-FF88-48D9-8C1A-CBAC78087409}"/>
    <cellStyle name="Normal 4 21 4 2 3" xfId="10754" xr:uid="{15A6C3CC-54AD-47D3-8C1D-CD67206CF7AA}"/>
    <cellStyle name="Normal 4 21 4 2 3 2" xfId="31122" xr:uid="{A52F4651-A140-487E-B539-79DE139A7A06}"/>
    <cellStyle name="Normal 4 21 4 2 4" xfId="17541" xr:uid="{24B9904A-21CC-474B-B751-37AAE624C13E}"/>
    <cellStyle name="Normal 4 21 4 2 4 2" xfId="37909" xr:uid="{7A90065B-A633-488F-BB30-CEAC8FF85839}"/>
    <cellStyle name="Normal 4 21 4 2 5" xfId="24330" xr:uid="{1A6107F2-7206-44A6-B272-46A8F1B42657}"/>
    <cellStyle name="Normal 4 21 4 2 6" xfId="44698" xr:uid="{45CB922C-4CFD-414C-8D96-6D1A2F03702C}"/>
    <cellStyle name="Normal 4 21 4 2_Exec Drivers" xfId="9517" xr:uid="{A05912B7-BAA8-457E-8DFE-1DB678333C54}"/>
    <cellStyle name="Normal 4 21 4 3" xfId="4604" xr:uid="{B4349657-6756-41AA-A3E3-51A1CCD7D0B8}"/>
    <cellStyle name="Normal 4 21 4 3 2" xfId="13246" xr:uid="{287D2D71-B198-49D7-B845-FBFE9D89BA7C}"/>
    <cellStyle name="Normal 4 21 4 3 2 2" xfId="33614" xr:uid="{6848652F-F975-43C9-ABE3-0807F64E7AF7}"/>
    <cellStyle name="Normal 4 21 4 3 3" xfId="20033" xr:uid="{82B2858D-84C2-4681-8A55-12F688709FDF}"/>
    <cellStyle name="Normal 4 21 4 3 3 2" xfId="40401" xr:uid="{0494FA8D-B0F6-42EC-8786-8BAD3158B442}"/>
    <cellStyle name="Normal 4 21 4 3 4" xfId="26822" xr:uid="{2AF44B06-20F0-4F72-B279-17182B11F76D}"/>
    <cellStyle name="Normal 4 21 4 3 5" xfId="47190" xr:uid="{87550F9A-249B-43C8-B436-A072D8414E60}"/>
    <cellStyle name="Normal 4 21 4 4" xfId="10228" xr:uid="{C6A0C2C6-4ABB-496C-AC9D-F329EC9C4116}"/>
    <cellStyle name="Normal 4 21 4 4 2" xfId="30596" xr:uid="{1353036D-FA74-4B00-9D4D-3316DF1BD860}"/>
    <cellStyle name="Normal 4 21 4 5" xfId="17015" xr:uid="{01A44DB1-F130-4F98-804C-8FD7E45B8B69}"/>
    <cellStyle name="Normal 4 21 4 5 2" xfId="37383" xr:uid="{1183390C-0A2C-4527-A24A-306D30424E05}"/>
    <cellStyle name="Normal 4 21 4 6" xfId="23804" xr:uid="{E9302C01-4860-4D81-96F4-BE7EC94CE50B}"/>
    <cellStyle name="Normal 4 21 4 7" xfId="44172" xr:uid="{1ED1D125-9F5F-42F1-B325-463890BC0628}"/>
    <cellStyle name="Normal 4 21 4_Exec Drivers" xfId="9249" xr:uid="{71BD1646-86CF-4279-8E72-7C95090B6A32}"/>
    <cellStyle name="Normal 4 21 5" xfId="1374" xr:uid="{0DFD44C3-BF1E-4F9E-BCF6-CAEF4B0C7013}"/>
    <cellStyle name="Normal 4 21 5 2" xfId="6028" xr:uid="{4C69E164-A53A-4A7A-8800-57B4A74C8C7B}"/>
    <cellStyle name="Normal 4 21 5 2 2" xfId="14670" xr:uid="{21DE0511-EC24-42D0-8C14-409335F60A50}"/>
    <cellStyle name="Normal 4 21 5 2 2 2" xfId="35038" xr:uid="{98037959-2B4D-4C1F-BF8A-12F8E235E9E3}"/>
    <cellStyle name="Normal 4 21 5 2 3" xfId="21457" xr:uid="{605A6B35-74C9-4EBD-9241-1A38E7DC9117}"/>
    <cellStyle name="Normal 4 21 5 2 3 2" xfId="41825" xr:uid="{E2E7A302-9F7D-4C65-B2A6-06303F6F74D5}"/>
    <cellStyle name="Normal 4 21 5 2 4" xfId="28246" xr:uid="{E313AC9F-65B9-4ABD-911F-57FCF366D25B}"/>
    <cellStyle name="Normal 4 21 5 2 5" xfId="48614" xr:uid="{13F7379F-0AF6-405E-A2A4-BBC15B915F33}"/>
    <cellStyle name="Normal 4 21 5 3" xfId="3108" xr:uid="{795EC02F-6CE8-48E7-A85F-42EE6659961F}"/>
    <cellStyle name="Normal 4 21 5 3 2" xfId="11822" xr:uid="{51BB7917-5744-4AB4-ADBF-D9DBD9677BF3}"/>
    <cellStyle name="Normal 4 21 5 3 2 2" xfId="32190" xr:uid="{E5FE6B5B-FCEE-4BFA-82E8-79A4021D6927}"/>
    <cellStyle name="Normal 4 21 5 3 3" xfId="18609" xr:uid="{E3205EFA-9B69-4548-94A7-B59D3ECE710F}"/>
    <cellStyle name="Normal 4 21 5 3 3 2" xfId="38977" xr:uid="{E5E81F80-CEB6-4302-B3E9-4D0E934FD111}"/>
    <cellStyle name="Normal 4 21 5 3 4" xfId="25398" xr:uid="{70E6E266-F4BF-4FC7-9241-535278218225}"/>
    <cellStyle name="Normal 4 21 5 3 5" xfId="45766" xr:uid="{DE6A80CD-6744-4AC9-B336-8E629302B2E6}"/>
    <cellStyle name="Normal 4 21 5 4" xfId="10293" xr:uid="{769D022B-B35B-4742-B923-334585FB04F3}"/>
    <cellStyle name="Normal 4 21 5 4 2" xfId="30661" xr:uid="{B29C0E1B-18C8-422D-9A08-32CEFE17D934}"/>
    <cellStyle name="Normal 4 21 5 5" xfId="17080" xr:uid="{C042FAE8-20F1-41BF-8CE7-4D9086A0D425}"/>
    <cellStyle name="Normal 4 21 5 5 2" xfId="37448" xr:uid="{C73F4490-6ADF-4ABC-8247-45107C04A1A0}"/>
    <cellStyle name="Normal 4 21 5 6" xfId="23869" xr:uid="{287BD764-D177-489B-AF87-EBFFBC554AEB}"/>
    <cellStyle name="Normal 4 21 5 7" xfId="44237" xr:uid="{4CEFF5BA-3320-4053-BD75-C8015FDA269F}"/>
    <cellStyle name="Normal 4 21 5_Exec Drivers" xfId="8373" xr:uid="{7A29F4D4-D4FC-42AC-B9B2-0AA7F564C2C9}"/>
    <cellStyle name="Normal 4 21 6" xfId="5316" xr:uid="{DE732066-08FA-4809-8051-A159CBBE437D}"/>
    <cellStyle name="Normal 4 21 6 2" xfId="13958" xr:uid="{66A78003-6EBC-48FE-8F63-0CC6BA3458CF}"/>
    <cellStyle name="Normal 4 21 6 2 2" xfId="34326" xr:uid="{14169BDB-2391-494C-AA93-14BC625AE387}"/>
    <cellStyle name="Normal 4 21 6 3" xfId="20745" xr:uid="{2DBBBB72-1BCF-4001-9673-2D97C17F7812}"/>
    <cellStyle name="Normal 4 21 6 3 2" xfId="41113" xr:uid="{191C8D32-66BA-4617-A430-74CF8F829219}"/>
    <cellStyle name="Normal 4 21 6 4" xfId="27534" xr:uid="{898C6623-6BF8-45F6-A92A-31A2B65ABF4D}"/>
    <cellStyle name="Normal 4 21 6 5" xfId="47902" xr:uid="{BAE6BA13-14C4-44AF-A106-042164AA2DB9}"/>
    <cellStyle name="Normal 4 21 7" xfId="2260" xr:uid="{A8C31686-EACB-43A1-AA15-D65415D077D0}"/>
    <cellStyle name="Normal 4 21 7 2" xfId="11110" xr:uid="{A618773B-8891-4B3B-8970-2E03542741E2}"/>
    <cellStyle name="Normal 4 21 7 2 2" xfId="31478" xr:uid="{BF50906A-D687-46C8-8000-7302D3782A7E}"/>
    <cellStyle name="Normal 4 21 7 3" xfId="17897" xr:uid="{7462387F-BDC1-4FF5-955C-4DEEA6FB1C00}"/>
    <cellStyle name="Normal 4 21 7 3 2" xfId="38265" xr:uid="{C4496B80-6035-4A73-9C33-0661D0392C06}"/>
    <cellStyle name="Normal 4 21 7 4" xfId="24686" xr:uid="{41A72C0A-C94F-4164-B552-D294A626FB3B}"/>
    <cellStyle name="Normal 4 21 7 5" xfId="45054" xr:uid="{D73FF240-4AAD-4C75-B4F1-C1C45F607DFA}"/>
    <cellStyle name="Normal 4 21 8" xfId="10033" xr:uid="{51F0CBCE-DBDA-491C-9D8F-1026E91651C2}"/>
    <cellStyle name="Normal 4 21 8 2" xfId="30401" xr:uid="{A27C6900-58B0-4C0C-A538-C60D8651E5C6}"/>
    <cellStyle name="Normal 4 21 9" xfId="16821" xr:uid="{385A210C-9060-4D3E-9029-ADA29D2A0016}"/>
    <cellStyle name="Normal 4 21 9 2" xfId="37189" xr:uid="{152684A8-ABC2-4E2E-B141-A21F7D3D1B84}"/>
    <cellStyle name="Normal 4 21_Exec Drivers" xfId="8547" xr:uid="{00F7EC30-BC63-401E-8C87-CACE2EE78DE9}"/>
    <cellStyle name="Normal 4 22" xfId="703" xr:uid="{32004BF3-7AEB-44FA-9CD7-EE8D094EA175}"/>
    <cellStyle name="Normal 4 22 10" xfId="44037" xr:uid="{831A44D2-0175-44C8-B061-3EE445FFE316}"/>
    <cellStyle name="Normal 4 22 2" xfId="1724" xr:uid="{C523E1A7-592D-4C5D-838E-0D9242BA1650}"/>
    <cellStyle name="Normal 4 22 2 2" xfId="6768" xr:uid="{44F59672-E2D0-43ED-8EF1-796E5D2E75D8}"/>
    <cellStyle name="Normal 4 22 2 2 2" xfId="15410" xr:uid="{CE5C2A1C-4D0E-4713-82B4-2FD89EAD6282}"/>
    <cellStyle name="Normal 4 22 2 2 2 2" xfId="35778" xr:uid="{AA9139D3-CF39-4856-803B-923B13D81C2F}"/>
    <cellStyle name="Normal 4 22 2 2 3" xfId="22197" xr:uid="{6B8A1E03-20F3-4AB9-B60D-67042EF965D1}"/>
    <cellStyle name="Normal 4 22 2 2 3 2" xfId="42565" xr:uid="{2FD87777-66E3-45D3-8E43-A37FE166DB40}"/>
    <cellStyle name="Normal 4 22 2 2 4" xfId="28986" xr:uid="{9886055D-E4AA-487D-A636-8D3CCC8F6AB3}"/>
    <cellStyle name="Normal 4 22 2 2 5" xfId="49354" xr:uid="{F8106A6B-B7CC-4A04-879A-F7A15800FA61}"/>
    <cellStyle name="Normal 4 22 2 3" xfId="3884" xr:uid="{09D9A5E7-5E06-4789-ABB6-D5ADA8556B13}"/>
    <cellStyle name="Normal 4 22 2 3 2" xfId="12562" xr:uid="{F64B72CC-344D-4855-A98A-512C946EE814}"/>
    <cellStyle name="Normal 4 22 2 3 2 2" xfId="32930" xr:uid="{5F7647A1-4B72-4605-94A4-4226A16136A6}"/>
    <cellStyle name="Normal 4 22 2 3 3" xfId="19349" xr:uid="{8AFF0D02-5E6E-4E77-9B81-2644E05417B2}"/>
    <cellStyle name="Normal 4 22 2 3 3 2" xfId="39717" xr:uid="{0F615227-7EE0-4E3C-AC7D-B3EAE7C71680}"/>
    <cellStyle name="Normal 4 22 2 3 4" xfId="26138" xr:uid="{FB6D47BF-991D-4522-963A-463284805944}"/>
    <cellStyle name="Normal 4 22 2 3 5" xfId="46506" xr:uid="{31D09809-E130-4DD3-BE0B-E9FF8585BDC5}"/>
    <cellStyle name="Normal 4 22 2 4" xfId="10634" xr:uid="{3396565C-AD3B-41B5-82BC-D7EC93993EAD}"/>
    <cellStyle name="Normal 4 22 2 4 2" xfId="31002" xr:uid="{3927E9C7-62F7-4252-8E21-A5812684E37A}"/>
    <cellStyle name="Normal 4 22 2 5" xfId="17421" xr:uid="{5DB9BE85-7915-46E8-9858-FA32B3C550FA}"/>
    <cellStyle name="Normal 4 22 2 5 2" xfId="37789" xr:uid="{765369CC-B525-4AD9-8C32-126805FDC671}"/>
    <cellStyle name="Normal 4 22 2 6" xfId="24210" xr:uid="{80C68E48-054E-4FC2-B62F-D3000CC50FF0}"/>
    <cellStyle name="Normal 4 22 2 7" xfId="44578" xr:uid="{EBA5A2A2-73DB-4EB9-B4EA-197C0956D6BE}"/>
    <cellStyle name="Normal 4 22 2_Exec Drivers" xfId="8609" xr:uid="{1EC158CB-411C-4D1C-928D-73D81547C8DD}"/>
    <cellStyle name="Normal 4 22 3" xfId="4632" xr:uid="{1A23DC05-762F-4C2B-A398-6929CC90E179}"/>
    <cellStyle name="Normal 4 22 3 2" xfId="7480" xr:uid="{1BF5AC0D-5943-4008-9C1C-C36E9ED4D802}"/>
    <cellStyle name="Normal 4 22 3 2 2" xfId="16122" xr:uid="{9056B7FA-A677-4B31-87E2-7A185A27DA02}"/>
    <cellStyle name="Normal 4 22 3 2 2 2" xfId="36490" xr:uid="{1507430D-E110-4224-A4FC-F8F241008245}"/>
    <cellStyle name="Normal 4 22 3 2 3" xfId="22909" xr:uid="{1F92BF4C-7C54-417A-8157-5862583CFE5B}"/>
    <cellStyle name="Normal 4 22 3 2 3 2" xfId="43277" xr:uid="{630E49B5-FF91-43CB-AEB0-21A2118071FE}"/>
    <cellStyle name="Normal 4 22 3 2 4" xfId="29698" xr:uid="{AFB32669-435E-4FC7-A691-F49016641AE7}"/>
    <cellStyle name="Normal 4 22 3 2 5" xfId="50066" xr:uid="{9A92AECF-F064-4E55-BF8F-E83028787AD4}"/>
    <cellStyle name="Normal 4 22 3 3" xfId="13274" xr:uid="{597852AB-3C4B-40B1-94F1-D7B0911BB8FD}"/>
    <cellStyle name="Normal 4 22 3 3 2" xfId="33642" xr:uid="{9DE66B81-0967-462F-B244-4985AD41504F}"/>
    <cellStyle name="Normal 4 22 3 4" xfId="20061" xr:uid="{9A271FD4-FBA5-4832-91F0-30B8A91AA4B0}"/>
    <cellStyle name="Normal 4 22 3 4 2" xfId="40429" xr:uid="{CC7DD7DC-43DE-45E3-BA35-E75D16701236}"/>
    <cellStyle name="Normal 4 22 3 5" xfId="26850" xr:uid="{042FFA0B-ED55-4667-984A-FE61199EB3F0}"/>
    <cellStyle name="Normal 4 22 3 6" xfId="47218" xr:uid="{B107EC6D-51A3-4665-AB93-C690FB94552F}"/>
    <cellStyle name="Normal 4 22 3_Exec Drivers" xfId="8295" xr:uid="{68BF9DE7-1061-4510-B223-FE48A771B8C0}"/>
    <cellStyle name="Normal 4 22 4" xfId="3136" xr:uid="{CF585EC5-56D8-4210-BFB3-F0C4B2F00274}"/>
    <cellStyle name="Normal 4 22 4 2" xfId="6056" xr:uid="{7F6C93B4-D2F8-4D2E-9842-DDD1CFCEBE80}"/>
    <cellStyle name="Normal 4 22 4 2 2" xfId="14698" xr:uid="{6E28B783-2F20-470C-AE62-E02A5DA2DCE1}"/>
    <cellStyle name="Normal 4 22 4 2 2 2" xfId="35066" xr:uid="{F9D6F44C-42C4-46DD-831F-75BCAC4CF222}"/>
    <cellStyle name="Normal 4 22 4 2 3" xfId="21485" xr:uid="{C7E91A85-9988-4114-88E7-34FC6FD1AD77}"/>
    <cellStyle name="Normal 4 22 4 2 3 2" xfId="41853" xr:uid="{0D55FE55-3DD4-4CFF-B7A8-F758D434A219}"/>
    <cellStyle name="Normal 4 22 4 2 4" xfId="28274" xr:uid="{388DBD08-A7E4-4B92-92F2-62B5CB807661}"/>
    <cellStyle name="Normal 4 22 4 2 5" xfId="48642" xr:uid="{345B79FB-8E21-42B5-9A1D-0C3D8E28AB04}"/>
    <cellStyle name="Normal 4 22 4 3" xfId="11850" xr:uid="{7AED5E7E-AF64-4EA5-9988-54DCC7257AF0}"/>
    <cellStyle name="Normal 4 22 4 3 2" xfId="32218" xr:uid="{F2E88EF6-460D-4F22-A115-412EAFA77EFC}"/>
    <cellStyle name="Normal 4 22 4 4" xfId="18637" xr:uid="{07CC5683-8C90-4585-8F03-1AE088E04F1F}"/>
    <cellStyle name="Normal 4 22 4 4 2" xfId="39005" xr:uid="{D27DEB3D-2791-46BB-BB73-4D143AAF3E17}"/>
    <cellStyle name="Normal 4 22 4 5" xfId="25426" xr:uid="{72189DE2-E79B-4F46-9844-57E06A7AC065}"/>
    <cellStyle name="Normal 4 22 4 6" xfId="45794" xr:uid="{BC543EE1-B431-40B0-AC9E-002642554409}"/>
    <cellStyle name="Normal 4 22 5" xfId="5344" xr:uid="{118AF9FF-A0F4-48E4-A631-ACA15979CF23}"/>
    <cellStyle name="Normal 4 22 5 2" xfId="13986" xr:uid="{0ED7503F-0085-485B-9335-1A1C0FFEF947}"/>
    <cellStyle name="Normal 4 22 5 2 2" xfId="34354" xr:uid="{3D243DB5-CDAC-44DF-AC92-4AFF156010BA}"/>
    <cellStyle name="Normal 4 22 5 3" xfId="20773" xr:uid="{23BC3E03-E3C9-4269-A935-586638488CB4}"/>
    <cellStyle name="Normal 4 22 5 3 2" xfId="41141" xr:uid="{E56EDADA-98AE-434F-A403-AAFD1F81F489}"/>
    <cellStyle name="Normal 4 22 5 4" xfId="27562" xr:uid="{6684CB30-1906-4173-ABEE-A8B0ACB3D721}"/>
    <cellStyle name="Normal 4 22 5 5" xfId="47930" xr:uid="{12F18A30-B180-4C87-8D94-E3E75CC3BEFB}"/>
    <cellStyle name="Normal 4 22 6" xfId="2372" xr:uid="{7D774732-08E4-4D6C-B964-0C20CF18EB80}"/>
    <cellStyle name="Normal 4 22 6 2" xfId="11138" xr:uid="{ECE5059E-915E-4393-B0DA-DB658AEEF59F}"/>
    <cellStyle name="Normal 4 22 6 2 2" xfId="31506" xr:uid="{8E9D5698-10C9-4DB6-9869-685FA2BA135B}"/>
    <cellStyle name="Normal 4 22 6 3" xfId="17925" xr:uid="{6B3C854B-9498-4882-97C5-303EA953C775}"/>
    <cellStyle name="Normal 4 22 6 3 2" xfId="38293" xr:uid="{38F81582-27D0-4686-9ADE-2984C6FA2469}"/>
    <cellStyle name="Normal 4 22 6 4" xfId="24714" xr:uid="{B952548E-85DF-48B2-845E-1A5ABA9041C5}"/>
    <cellStyle name="Normal 4 22 6 5" xfId="45082" xr:uid="{4385AF18-4483-4C46-91DC-C5705E65B14D}"/>
    <cellStyle name="Normal 4 22 7" xfId="10092" xr:uid="{456EFD30-7DCF-4BA7-AEBA-1EC822827542}"/>
    <cellStyle name="Normal 4 22 7 2" xfId="30460" xr:uid="{DEEA4795-B32B-41E1-830B-8B8B29EBA1E8}"/>
    <cellStyle name="Normal 4 22 8" xfId="16880" xr:uid="{BF74D383-1C27-4AE9-B2AC-624E5EC934CB}"/>
    <cellStyle name="Normal 4 22 8 2" xfId="37248" xr:uid="{28A6CC4E-840F-4158-B03E-14F5669A51B9}"/>
    <cellStyle name="Normal 4 22 9" xfId="23669" xr:uid="{EA24753B-1396-4CB2-A2AE-C33A912BCA7A}"/>
    <cellStyle name="Normal 4 22_Exec Drivers" xfId="8675" xr:uid="{D0AE4E56-8FA0-43BB-B7B8-1F673B27A261}"/>
    <cellStyle name="Normal 4 23" xfId="1085" xr:uid="{3D66C9EA-76E8-4820-815A-BEAF9BD8DE62}"/>
    <cellStyle name="Normal 4 23 2" xfId="6727" xr:uid="{E6908D27-B017-4F4D-8663-6F9C76166045}"/>
    <cellStyle name="Normal 4 23 2 2" xfId="15369" xr:uid="{E0387202-9B09-4808-B6B1-6D45F0BF8A6B}"/>
    <cellStyle name="Normal 4 23 2 2 2" xfId="35737" xr:uid="{62077DB5-D58E-40EE-BA65-CB8D9845D37A}"/>
    <cellStyle name="Normal 4 23 2 3" xfId="22156" xr:uid="{81C84047-DDE9-40C7-8172-8F99996DA472}"/>
    <cellStyle name="Normal 4 23 2 3 2" xfId="42524" xr:uid="{2289F177-6AA8-4CF1-BBDC-36F4086CF312}"/>
    <cellStyle name="Normal 4 23 2 4" xfId="28945" xr:uid="{0BFE2AA2-74A7-4AFA-9491-D160DED12811}"/>
    <cellStyle name="Normal 4 23 2 5" xfId="49313" xr:uid="{AFB7B0C7-78DC-48F8-90D5-668C7BD76B5C}"/>
    <cellStyle name="Normal 4 23 3" xfId="8006" xr:uid="{1EE9F32F-484D-43E8-BD23-D2353BE0E027}"/>
    <cellStyle name="Normal 4 23 4" xfId="3843" xr:uid="{188C92D9-AD01-457A-BC5E-98624058EAE0}"/>
    <cellStyle name="Normal 4 23 4 2" xfId="12521" xr:uid="{EAF44907-80BB-4BE5-932F-CCBE421FD8A2}"/>
    <cellStyle name="Normal 4 23 4 2 2" xfId="32889" xr:uid="{F56D6DE3-ACEF-4BFF-A48C-B657E68343B4}"/>
    <cellStyle name="Normal 4 23 4 3" xfId="19308" xr:uid="{3B3364F2-3318-4D49-91D4-927A05CF5877}"/>
    <cellStyle name="Normal 4 23 4 3 2" xfId="39676" xr:uid="{E4D9ED3D-1A52-451C-B778-42B45BD6AA96}"/>
    <cellStyle name="Normal 4 23 4 4" xfId="26097" xr:uid="{DAA3CC27-1770-462C-8831-7EC2150C47ED}"/>
    <cellStyle name="Normal 4 23 4 5" xfId="46465" xr:uid="{3B1F7419-2FAF-42FA-BC80-C835CFE3BFCC}"/>
    <cellStyle name="Normal 4 24" xfId="1296" xr:uid="{F4A2CD7C-93B5-44FC-958A-13543D8C05E9}"/>
    <cellStyle name="Normal 4 24 2" xfId="1833" xr:uid="{8F4ACBF1-B3D4-4262-9804-4F8D9604A8B6}"/>
    <cellStyle name="Normal 4 24 2 2" xfId="7439" xr:uid="{500A6D5F-CF08-47F1-9ACF-D302F49B9859}"/>
    <cellStyle name="Normal 4 24 2 2 2" xfId="16081" xr:uid="{DD26A19E-079A-47C6-A95C-6583CC6EAE25}"/>
    <cellStyle name="Normal 4 24 2 2 2 2" xfId="36449" xr:uid="{892D737F-B615-4952-9F3E-72329C9BD2A5}"/>
    <cellStyle name="Normal 4 24 2 2 3" xfId="22868" xr:uid="{8F1558F4-5DBF-4D8C-81BE-A7ACED0DC53C}"/>
    <cellStyle name="Normal 4 24 2 2 3 2" xfId="43236" xr:uid="{2C221B83-533D-487E-BDA0-B5479357AB42}"/>
    <cellStyle name="Normal 4 24 2 2 4" xfId="29657" xr:uid="{5FFB70F1-0B74-4194-9F1B-A9E7D311539C}"/>
    <cellStyle name="Normal 4 24 2 2 5" xfId="50025" xr:uid="{5726ED62-3D88-439F-9C25-8CCC38102726}"/>
    <cellStyle name="Normal 4 24 2 3" xfId="10741" xr:uid="{67106B89-4918-45CF-BE18-8690908C0999}"/>
    <cellStyle name="Normal 4 24 2 3 2" xfId="31109" xr:uid="{474B0D35-A02D-4C2C-A542-B8C520BA3FC9}"/>
    <cellStyle name="Normal 4 24 2 4" xfId="17528" xr:uid="{C85A1C8A-E79E-45E2-9621-86ADD0E08D75}"/>
    <cellStyle name="Normal 4 24 2 4 2" xfId="37896" xr:uid="{C35162B4-88BF-460F-AF98-8A51A4DDDF48}"/>
    <cellStyle name="Normal 4 24 2 5" xfId="24317" xr:uid="{4F101D21-398C-4C2A-85C2-9B3442128BBD}"/>
    <cellStyle name="Normal 4 24 2 6" xfId="44685" xr:uid="{A43089A7-114B-42FB-9DE2-2F29FFF4AAA1}"/>
    <cellStyle name="Normal 4 24 2_Exec Drivers" xfId="8126" xr:uid="{9C9C9B40-128D-4EC7-A9AD-5DFD94CB65B7}"/>
    <cellStyle name="Normal 4 24 3" xfId="4591" xr:uid="{3CF90D61-0A09-4DA9-99D8-9534A8B7B2AA}"/>
    <cellStyle name="Normal 4 24 3 2" xfId="13233" xr:uid="{36AEB4E3-4724-438B-8F95-69464363599F}"/>
    <cellStyle name="Normal 4 24 3 2 2" xfId="33601" xr:uid="{F6BBF2DA-F2A2-4D84-A4C0-9A93D0784171}"/>
    <cellStyle name="Normal 4 24 3 3" xfId="20020" xr:uid="{B14B763C-9252-4007-B5F9-103A67DEA21B}"/>
    <cellStyle name="Normal 4 24 3 3 2" xfId="40388" xr:uid="{E4BBAAFD-52B8-4404-A5CF-DA50F2DAC8FD}"/>
    <cellStyle name="Normal 4 24 3 4" xfId="26809" xr:uid="{42896EC4-BF6B-47ED-9222-0720B3C214A5}"/>
    <cellStyle name="Normal 4 24 3 5" xfId="47177" xr:uid="{6062C40D-6039-4FFC-84AB-162DEB032F29}"/>
    <cellStyle name="Normal 4 24 4" xfId="10215" xr:uid="{5006B5E5-7B7A-4AAB-B094-E6D5F7B89E3F}"/>
    <cellStyle name="Normal 4 24 4 2" xfId="30583" xr:uid="{5918B36E-F27B-40F4-9442-F49E0C74C274}"/>
    <cellStyle name="Normal 4 24 5" xfId="17002" xr:uid="{FA69212C-6CFD-4A53-ADEA-3F126A2B44F4}"/>
    <cellStyle name="Normal 4 24 5 2" xfId="37370" xr:uid="{7983AD68-E18F-4A47-B257-853CA54F919D}"/>
    <cellStyle name="Normal 4 24 6" xfId="23791" xr:uid="{B36F8955-3982-4EB6-A100-4FF1A80F9049}"/>
    <cellStyle name="Normal 4 24 7" xfId="44159" xr:uid="{9A190AE5-485F-45B6-90EC-DF3DCF445440}"/>
    <cellStyle name="Normal 4 24_Exec Drivers" xfId="9512" xr:uid="{5EBD5EAB-F4E3-4789-A76F-BB104DD7B697}"/>
    <cellStyle name="Normal 4 25" xfId="1361" xr:uid="{9E790B67-CBA2-4B4A-ACD2-94E17494CCB8}"/>
    <cellStyle name="Normal 4 25 2" xfId="6015" xr:uid="{D1A0ACC0-7437-4832-AECC-EBABB8ACB91B}"/>
    <cellStyle name="Normal 4 25 2 2" xfId="14657" xr:uid="{E40A8044-6B59-4849-B8C7-E944CEE08A47}"/>
    <cellStyle name="Normal 4 25 2 2 2" xfId="35025" xr:uid="{9E3B048C-B13D-4467-8CC4-9E684E08F813}"/>
    <cellStyle name="Normal 4 25 2 3" xfId="21444" xr:uid="{94CCE802-A556-45CE-9114-CABB014B0509}"/>
    <cellStyle name="Normal 4 25 2 3 2" xfId="41812" xr:uid="{4BBD0D6F-FADC-4204-B8EB-129A99B2DACE}"/>
    <cellStyle name="Normal 4 25 2 4" xfId="28233" xr:uid="{7987750E-4A06-4A34-85F1-A475C6AC297A}"/>
    <cellStyle name="Normal 4 25 2 5" xfId="48601" xr:uid="{C4456D8D-DE23-47D3-8438-7D9BAE9FD9EB}"/>
    <cellStyle name="Normal 4 25 3" xfId="3095" xr:uid="{2B2DC492-22CB-4E09-B08C-BB4C59CB1ACA}"/>
    <cellStyle name="Normal 4 25 3 2" xfId="11809" xr:uid="{E67DCF8F-4D44-470E-AFB5-1B9BC3B1B3B8}"/>
    <cellStyle name="Normal 4 25 3 2 2" xfId="32177" xr:uid="{3B08916B-0AE1-4BCD-A637-3464C179B25D}"/>
    <cellStyle name="Normal 4 25 3 3" xfId="18596" xr:uid="{9248AA99-A5D8-45EA-BDE6-681DE69C0173}"/>
    <cellStyle name="Normal 4 25 3 3 2" xfId="38964" xr:uid="{2D707D6D-098A-4603-A036-FF408170D2B9}"/>
    <cellStyle name="Normal 4 25 3 4" xfId="25385" xr:uid="{E1D8588B-280C-412B-921F-F88C23B56F68}"/>
    <cellStyle name="Normal 4 25 3 5" xfId="45753" xr:uid="{183B8C07-CDC6-4FF7-B497-DA38059AB083}"/>
    <cellStyle name="Normal 4 25 4" xfId="10280" xr:uid="{3E959155-96FF-4D7A-8E08-1503DBEEC429}"/>
    <cellStyle name="Normal 4 25 4 2" xfId="30648" xr:uid="{70A5B92C-6722-4782-BFB1-D3BD9FAB2AD9}"/>
    <cellStyle name="Normal 4 25 5" xfId="17067" xr:uid="{9EC90EA8-707E-4392-8363-80B644798435}"/>
    <cellStyle name="Normal 4 25 5 2" xfId="37435" xr:uid="{549543EA-4094-426B-8556-5C868DA09980}"/>
    <cellStyle name="Normal 4 25 6" xfId="23856" xr:uid="{F436A1EB-7CE5-4AFD-940E-73840A9AFE6E}"/>
    <cellStyle name="Normal 4 25 7" xfId="44224" xr:uid="{A968F389-9CCB-419F-9ACE-2447361E5D10}"/>
    <cellStyle name="Normal 4 25_Exec Drivers" xfId="8433" xr:uid="{FED5222B-E318-4E99-975B-F7C32A7A5BEE}"/>
    <cellStyle name="Normal 4 26" xfId="5303" xr:uid="{D3B7C609-0698-4948-9E0E-2465B00109B7}"/>
    <cellStyle name="Normal 4 26 2" xfId="13945" xr:uid="{464F46D9-8975-4082-86B9-C9AF83876F51}"/>
    <cellStyle name="Normal 4 26 2 2" xfId="34313" xr:uid="{23D80784-64AF-42D8-AD07-B5EBB4747BD3}"/>
    <cellStyle name="Normal 4 26 3" xfId="20732" xr:uid="{4AA6386E-8BA9-41AE-BB0E-378621C7B834}"/>
    <cellStyle name="Normal 4 26 3 2" xfId="41100" xr:uid="{EFBB1E83-C134-4400-B388-BE8ABF1E686E}"/>
    <cellStyle name="Normal 4 26 4" xfId="27521" xr:uid="{8F28465A-F0EA-4EE1-B40E-82E5253D6A5D}"/>
    <cellStyle name="Normal 4 26 5" xfId="47889" xr:uid="{896648A4-A519-43B2-9579-73ECF07E4837}"/>
    <cellStyle name="Normal 4 27" xfId="2247" xr:uid="{8B18EEDE-CF8E-4A4D-9D1A-69C3A3C2292E}"/>
    <cellStyle name="Normal 4 27 2" xfId="11097" xr:uid="{2912F9BF-E820-4EA3-BA53-8643E8DDD00A}"/>
    <cellStyle name="Normal 4 27 2 2" xfId="31465" xr:uid="{B1CF28E7-1ABF-4E80-90D8-CA750744F58E}"/>
    <cellStyle name="Normal 4 27 3" xfId="17884" xr:uid="{1B1A4050-F26C-47EA-BB9C-EA28A1F90D69}"/>
    <cellStyle name="Normal 4 27 3 2" xfId="38252" xr:uid="{0E0F7E5C-7D23-4DBB-A129-A72094471301}"/>
    <cellStyle name="Normal 4 27 4" xfId="24673" xr:uid="{23342B28-39E1-46DE-BAEC-BDDFF88C335C}"/>
    <cellStyle name="Normal 4 27 5" xfId="45041" xr:uid="{EE975CA8-A3D6-44C3-9087-586228523DB7}"/>
    <cellStyle name="Normal 4 28" xfId="9730" xr:uid="{2CF0480C-5952-4CF4-BE05-4A2F125BCA22}"/>
    <cellStyle name="Normal 4 28 2" xfId="30098" xr:uid="{FF5E4619-4E68-46F8-8EA0-BB2826E1C156}"/>
    <cellStyle name="Normal 4 29" xfId="16518" xr:uid="{41344461-F671-4642-8FEE-BA4929504A20}"/>
    <cellStyle name="Normal 4 29 2" xfId="36886" xr:uid="{BC062C69-1250-41A1-957C-13D1062E3569}"/>
    <cellStyle name="Normal 4 3" xfId="574" xr:uid="{F8D7CFC3-1E7A-4667-A9BF-F72331317429}"/>
    <cellStyle name="Normal 4 3 10" xfId="10030" xr:uid="{5277FDAF-AD08-4E30-999D-51735380C537}"/>
    <cellStyle name="Normal 4 3 10 2" xfId="30398" xr:uid="{04863E2B-6668-448D-B761-70FAE837E5DB}"/>
    <cellStyle name="Normal 4 3 11" xfId="16818" xr:uid="{DA97F498-B83A-41D4-B265-B6B7CD0043CB}"/>
    <cellStyle name="Normal 4 3 11 2" xfId="37186" xr:uid="{A5CE9C67-BAE3-49CF-8010-3D0F79EB6D2F}"/>
    <cellStyle name="Normal 4 3 12" xfId="23607" xr:uid="{A66B60E4-8B8E-455A-A5DE-178B74E1AF47}"/>
    <cellStyle name="Normal 4 3 13" xfId="43975" xr:uid="{3F139B3C-11B0-4B49-84E6-58A88BFAB40A}"/>
    <cellStyle name="Normal 4 3 2" xfId="717" xr:uid="{BAE9D051-EE61-4F8F-BF1C-57FD6893F392}"/>
    <cellStyle name="Normal 4 3 2 2" xfId="1095" xr:uid="{4F54CCB5-E52F-427E-A8DC-288D2FA00AFB}"/>
    <cellStyle name="Normal 4 3 2 3" xfId="1738" xr:uid="{8E144E53-3E98-4C0C-88C6-8CB79D7EF575}"/>
    <cellStyle name="Normal 4 3 2 3 2" xfId="8079" xr:uid="{8D21A4ED-51B8-4B38-82D4-5F6BD4689B52}"/>
    <cellStyle name="Normal 4 3 2 3 2 2" xfId="16496" xr:uid="{DC3328EA-B4F0-45D8-A62C-FEF7F64BC5F3}"/>
    <cellStyle name="Normal 4 3 2 3 2 2 2" xfId="36864" xr:uid="{247A8479-B628-4515-9EBF-3F175415D27D}"/>
    <cellStyle name="Normal 4 3 2 3 2 3" xfId="23283" xr:uid="{3287534B-3E0F-442D-B298-223B66D9F042}"/>
    <cellStyle name="Normal 4 3 2 3 2 3 2" xfId="43651" xr:uid="{9FCBF434-AE98-4726-BB60-DC00BD947319}"/>
    <cellStyle name="Normal 4 3 2 3 2 4" xfId="30072" xr:uid="{243DD137-F5F5-448C-91EF-F803ABE9BA06}"/>
    <cellStyle name="Normal 4 3 2 3 2 5" xfId="50440" xr:uid="{0C8D48F2-9246-4915-86AF-742E5B758A88}"/>
    <cellStyle name="Normal 4 3 2 3 3" xfId="10648" xr:uid="{AFE9E3F7-05E1-42A8-8B03-3353467F4D2D}"/>
    <cellStyle name="Normal 4 3 2 3 3 2" xfId="31016" xr:uid="{78DB066C-E74D-45E1-B2ED-C7EE4E309503}"/>
    <cellStyle name="Normal 4 3 2 3 4" xfId="17435" xr:uid="{17DC96D7-5704-4CF1-90E6-EAF3D3A3007B}"/>
    <cellStyle name="Normal 4 3 2 3 4 2" xfId="37803" xr:uid="{8CD94E41-0DB4-4BAC-A72F-9808AFA47889}"/>
    <cellStyle name="Normal 4 3 2 3 5" xfId="24224" xr:uid="{C147ACD7-7B81-49BA-A6DE-AAE36B5FC01A}"/>
    <cellStyle name="Normal 4 3 2 3 6" xfId="44592" xr:uid="{16B32E99-3C4B-4745-AB46-41B6EFE0AF55}"/>
    <cellStyle name="Normal 4 3 2 3_Exec Drivers" xfId="8831" xr:uid="{3D8335EC-20BF-464A-8C24-23ECDD49C536}"/>
    <cellStyle name="Normal 4 3 2 4" xfId="8084" xr:uid="{7099C406-6705-4B39-A52E-FA74A4ADC727}"/>
    <cellStyle name="Normal 4 3 2 4 2" xfId="16498" xr:uid="{9EC188F6-7576-47F8-967F-EAC60F0B7EA3}"/>
    <cellStyle name="Normal 4 3 2 4 2 2" xfId="36866" xr:uid="{F1F8C6C3-470B-4921-A475-2F885099EE00}"/>
    <cellStyle name="Normal 4 3 2 4 3" xfId="23285" xr:uid="{5AAB38CC-328A-4132-A836-F6D961937A26}"/>
    <cellStyle name="Normal 4 3 2 4 3 2" xfId="43653" xr:uid="{5E765F90-D681-48AA-A221-8850E47D9DB2}"/>
    <cellStyle name="Normal 4 3 2 4 4" xfId="30074" xr:uid="{88B9CE16-8748-4C76-8F6C-A6732BFA3C6D}"/>
    <cellStyle name="Normal 4 3 2 4 5" xfId="50442" xr:uid="{8DF4C4B0-C624-4841-9548-252E30A7903C}"/>
    <cellStyle name="Normal 4 3 2 5" xfId="10106" xr:uid="{4484183C-A004-44FF-86F4-5E17784B13C6}"/>
    <cellStyle name="Normal 4 3 2 5 2" xfId="30474" xr:uid="{418B066D-8CC6-4586-AA9F-85BA556901F2}"/>
    <cellStyle name="Normal 4 3 2 6" xfId="16894" xr:uid="{57347AF5-4EC8-4EA1-983C-B7266DF8F027}"/>
    <cellStyle name="Normal 4 3 2 6 2" xfId="37262" xr:uid="{A6725685-21D3-43C2-A797-71931DA107AD}"/>
    <cellStyle name="Normal 4 3 2 7" xfId="23683" xr:uid="{196845E1-C352-4B73-9E12-CFF0725ADDC7}"/>
    <cellStyle name="Normal 4 3 2 8" xfId="44051" xr:uid="{64262CB1-BE6F-4881-A6A6-C1B2969640EA}"/>
    <cellStyle name="Normal 4 3 2_Exec Drivers" xfId="9003" xr:uid="{75C00577-54BB-4468-8636-0093D3BF0444}"/>
    <cellStyle name="Normal 4 3 3" xfId="1094" xr:uid="{A149F418-7290-40B6-85CC-1A38BF96C64C}"/>
    <cellStyle name="Normal 4 3 4" xfId="1227" xr:uid="{3F6AADDC-D1E3-4402-A3B6-37914EA628EE}"/>
    <cellStyle name="Normal 4 3 4 10" xfId="44092" xr:uid="{EDB04B8E-2FFE-4095-B9AD-E0DBCA49A00D}"/>
    <cellStyle name="Normal 4 3 4 2" xfId="1766" xr:uid="{20F4FE9F-2D29-43F1-8896-90F765CD4457}"/>
    <cellStyle name="Normal 4 3 4 2 2" xfId="7080" xr:uid="{B2EAB254-667B-4D33-B2FB-88DFB469CB95}"/>
    <cellStyle name="Normal 4 3 4 2 2 2" xfId="15722" xr:uid="{272F7644-A620-44F8-BAD3-FB3B385922E1}"/>
    <cellStyle name="Normal 4 3 4 2 2 2 2" xfId="36090" xr:uid="{AC7E2CF9-82F7-4A48-9D90-05A05492A9D3}"/>
    <cellStyle name="Normal 4 3 4 2 2 3" xfId="22509" xr:uid="{8D255A90-FA50-4281-8197-3A9FB67E5AAD}"/>
    <cellStyle name="Normal 4 3 4 2 2 3 2" xfId="42877" xr:uid="{D81F894C-3232-42E5-A42D-6D45B422E0DB}"/>
    <cellStyle name="Normal 4 3 4 2 2 4" xfId="29298" xr:uid="{4948D053-3337-4EAA-A119-BE757ACEE36A}"/>
    <cellStyle name="Normal 4 3 4 2 2 5" xfId="49666" xr:uid="{45B12C67-5EF8-4740-A83F-E0E4DB4ADC9C}"/>
    <cellStyle name="Normal 4 3 4 2 3" xfId="4232" xr:uid="{B6152FF7-8317-4250-A39B-66C5B2A9329F}"/>
    <cellStyle name="Normal 4 3 4 2 3 2" xfId="12874" xr:uid="{3F8AC5BC-DBCB-4EFC-BA7A-9A17F5A22575}"/>
    <cellStyle name="Normal 4 3 4 2 3 2 2" xfId="33242" xr:uid="{F48AF83E-5A5F-438F-8917-252EF79FCAA7}"/>
    <cellStyle name="Normal 4 3 4 2 3 3" xfId="19661" xr:uid="{4A0B08D0-BBBF-48C9-9352-7E127F018B63}"/>
    <cellStyle name="Normal 4 3 4 2 3 3 2" xfId="40029" xr:uid="{299A11C2-62FB-4E99-9D5B-419CA92E4FAF}"/>
    <cellStyle name="Normal 4 3 4 2 3 4" xfId="26450" xr:uid="{5DB7678A-0BEF-4959-B78D-7E8391A5F6E1}"/>
    <cellStyle name="Normal 4 3 4 2 3 5" xfId="46818" xr:uid="{2D366091-3623-4D5C-8670-B92E08261D97}"/>
    <cellStyle name="Normal 4 3 4 2 4" xfId="10674" xr:uid="{A16FD018-CE6F-4B15-B3CB-5A58894DE36F}"/>
    <cellStyle name="Normal 4 3 4 2 4 2" xfId="31042" xr:uid="{F4CB57E5-90A2-48B5-B86F-282E67557E21}"/>
    <cellStyle name="Normal 4 3 4 2 5" xfId="17461" xr:uid="{4EFC7BFD-CC7D-490B-8019-2B67D4C43785}"/>
    <cellStyle name="Normal 4 3 4 2 5 2" xfId="37829" xr:uid="{E8609CA3-E436-42C3-AC85-45B14D51E101}"/>
    <cellStyle name="Normal 4 3 4 2 6" xfId="24250" xr:uid="{12690A33-D75C-4E10-888D-1F85C47A224F}"/>
    <cellStyle name="Normal 4 3 4 2 7" xfId="44618" xr:uid="{67E89C23-039F-460D-948E-C9FC4FAC33A6}"/>
    <cellStyle name="Normal 4 3 4 2_Exec Drivers" xfId="8272" xr:uid="{7E71C59E-4868-4C37-B061-0880C82BEA3B}"/>
    <cellStyle name="Normal 4 3 4 3" xfId="4944" xr:uid="{0D947ADA-462B-4CA2-A546-F2BBA1F980B2}"/>
    <cellStyle name="Normal 4 3 4 3 2" xfId="7792" xr:uid="{90905BA0-3217-4911-8F88-3815FFFA0375}"/>
    <cellStyle name="Normal 4 3 4 3 2 2" xfId="16434" xr:uid="{98321641-21F4-4217-9131-72D95B6FC8A6}"/>
    <cellStyle name="Normal 4 3 4 3 2 2 2" xfId="36802" xr:uid="{83E14E0E-870B-49FA-90C6-985B85324C65}"/>
    <cellStyle name="Normal 4 3 4 3 2 3" xfId="23221" xr:uid="{C3469CD7-CA82-4686-BF11-BFB9C7A29016}"/>
    <cellStyle name="Normal 4 3 4 3 2 3 2" xfId="43589" xr:uid="{6BB44342-767C-4E02-B3FF-E341585A769B}"/>
    <cellStyle name="Normal 4 3 4 3 2 4" xfId="30010" xr:uid="{9EF7BA69-40AE-4679-9C3E-B7D359C2D0C7}"/>
    <cellStyle name="Normal 4 3 4 3 2 5" xfId="50378" xr:uid="{1FEF343F-DDB2-47A2-9179-1F279D482C31}"/>
    <cellStyle name="Normal 4 3 4 3 3" xfId="13586" xr:uid="{E2C3BAA8-0EEA-406A-89FC-DE8819F9A92D}"/>
    <cellStyle name="Normal 4 3 4 3 3 2" xfId="33954" xr:uid="{BB44102E-243F-494A-98D2-6747F88620F0}"/>
    <cellStyle name="Normal 4 3 4 3 4" xfId="20373" xr:uid="{2D23BE3F-B0CF-44AB-905C-8CD0D6CB7469}"/>
    <cellStyle name="Normal 4 3 4 3 4 2" xfId="40741" xr:uid="{2737702B-4649-4441-828C-2D2475E83EA1}"/>
    <cellStyle name="Normal 4 3 4 3 5" xfId="27162" xr:uid="{5B4EDA2A-EAF0-43A9-8527-BA504581F555}"/>
    <cellStyle name="Normal 4 3 4 3 6" xfId="47530" xr:uid="{6851FB11-3B94-4166-8AAD-E7E3DC71F60A}"/>
    <cellStyle name="Normal 4 3 4 3_Exec Drivers" xfId="8155" xr:uid="{AB03A2E8-022E-4DBA-871E-3E62CE63D967}"/>
    <cellStyle name="Normal 4 3 4 4" xfId="3484" xr:uid="{CD1BFD55-B395-49D0-AC19-D52D94B1413E}"/>
    <cellStyle name="Normal 4 3 4 4 2" xfId="6368" xr:uid="{C9EAE715-A94E-46F5-9669-B78349DF4863}"/>
    <cellStyle name="Normal 4 3 4 4 2 2" xfId="15010" xr:uid="{4A2466A1-0B70-4BD3-BE63-F586DC5163B9}"/>
    <cellStyle name="Normal 4 3 4 4 2 2 2" xfId="35378" xr:uid="{A763BCDE-18AB-48D5-9014-BAEFA7793522}"/>
    <cellStyle name="Normal 4 3 4 4 2 3" xfId="21797" xr:uid="{0E2ADAEE-63C6-46F9-9684-F516665EB48A}"/>
    <cellStyle name="Normal 4 3 4 4 2 3 2" xfId="42165" xr:uid="{A836CFC3-F1D3-491E-B54B-BE890F84CD10}"/>
    <cellStyle name="Normal 4 3 4 4 2 4" xfId="28586" xr:uid="{F752D60C-9D73-4CCC-8DF8-405D24A8D3AC}"/>
    <cellStyle name="Normal 4 3 4 4 2 5" xfId="48954" xr:uid="{5F02DD11-E0BF-49F4-ABCE-2187FEA089D4}"/>
    <cellStyle name="Normal 4 3 4 4 3" xfId="12162" xr:uid="{F2B0703B-4CDB-489B-B853-4E440823F531}"/>
    <cellStyle name="Normal 4 3 4 4 3 2" xfId="32530" xr:uid="{69C885F2-0D54-414D-B760-7C0291B1465A}"/>
    <cellStyle name="Normal 4 3 4 4 4" xfId="18949" xr:uid="{DCB17173-6AB2-40A8-842F-03F58B721FB7}"/>
    <cellStyle name="Normal 4 3 4 4 4 2" xfId="39317" xr:uid="{D406E7D7-843F-4E68-B4DD-236B3DD9AEB1}"/>
    <cellStyle name="Normal 4 3 4 4 5" xfId="25738" xr:uid="{EACCC413-3A51-4C49-A68E-F42F58E7D9F3}"/>
    <cellStyle name="Normal 4 3 4 4 6" xfId="46106" xr:uid="{8F6B64B7-6007-493A-B925-28CF5F4E8D2F}"/>
    <cellStyle name="Normal 4 3 4 5" xfId="5656" xr:uid="{FAFFD4F9-0076-47F7-BEBE-543576118739}"/>
    <cellStyle name="Normal 4 3 4 5 2" xfId="14298" xr:uid="{26C7356A-CA21-42AB-ABEE-C735DE5DA3A7}"/>
    <cellStyle name="Normal 4 3 4 5 2 2" xfId="34666" xr:uid="{DCF750E4-1B0F-4D2F-9A5D-C8B94310DCE0}"/>
    <cellStyle name="Normal 4 3 4 5 3" xfId="21085" xr:uid="{9986EA0D-EF2D-4248-8D28-E9B0575A35A2}"/>
    <cellStyle name="Normal 4 3 4 5 3 2" xfId="41453" xr:uid="{2900DD3C-2902-4FEC-8D53-8A8910F9525D}"/>
    <cellStyle name="Normal 4 3 4 5 4" xfId="27874" xr:uid="{8BE7B34F-D229-4EF6-B85B-D9A3F006CC91}"/>
    <cellStyle name="Normal 4 3 4 5 5" xfId="48242" xr:uid="{65203084-2E45-415D-8EBB-2350F793683B}"/>
    <cellStyle name="Normal 4 3 4 6" xfId="2735" xr:uid="{826A3D61-B9CC-4995-9143-23D502823C63}"/>
    <cellStyle name="Normal 4 3 4 6 2" xfId="11450" xr:uid="{A7E44A36-AD7E-4965-85A7-5386DACE26C6}"/>
    <cellStyle name="Normal 4 3 4 6 2 2" xfId="31818" xr:uid="{FDDB9AD1-2F42-4072-AA5D-0A90C692E4A9}"/>
    <cellStyle name="Normal 4 3 4 6 3" xfId="18237" xr:uid="{B6E3883F-3B7C-40C3-973B-41ED8871CE95}"/>
    <cellStyle name="Normal 4 3 4 6 3 2" xfId="38605" xr:uid="{C48A78A4-37C9-4E13-B685-47E629EAE6C6}"/>
    <cellStyle name="Normal 4 3 4 6 4" xfId="25026" xr:uid="{90FB77C6-7798-42F8-87E1-2B9CF67714A7}"/>
    <cellStyle name="Normal 4 3 4 6 5" xfId="45394" xr:uid="{F0D2D231-CADB-4746-94A8-8E836AC4202B}"/>
    <cellStyle name="Normal 4 3 4 7" xfId="10148" xr:uid="{E48A1532-525C-46FB-87CE-75A3A15057DA}"/>
    <cellStyle name="Normal 4 3 4 7 2" xfId="30516" xr:uid="{A4D995DD-F7C7-412C-9D3E-6385D5E7D579}"/>
    <cellStyle name="Normal 4 3 4 8" xfId="16935" xr:uid="{95E88641-641A-4385-A6CE-0B3C51C9432B}"/>
    <cellStyle name="Normal 4 3 4 8 2" xfId="37303" xr:uid="{D313E32C-8079-459C-A97A-ADF8C01AAFB9}"/>
    <cellStyle name="Normal 4 3 4 9" xfId="23724" xr:uid="{3B33C364-A4A2-4F6E-B5F1-08DD9D2E65F5}"/>
    <cellStyle name="Normal 4 3 4_Exec Drivers" xfId="8811" xr:uid="{BBE792EF-835A-4160-9E3D-A5ADAAAC93DF}"/>
    <cellStyle name="Normal 4 3 5" xfId="1310" xr:uid="{136F1B50-EEBA-467B-B50D-3632A2A37BD9}"/>
    <cellStyle name="Normal 4 3 5 2" xfId="1847" xr:uid="{08B2DBED-2D68-4A35-B9AB-5B3F5CFB5173}"/>
    <cellStyle name="Normal 4 3 5 2 2" xfId="6741" xr:uid="{3E183326-9EA6-45E4-9E5B-B94C8F5B94A9}"/>
    <cellStyle name="Normal 4 3 5 2 2 2" xfId="15383" xr:uid="{A0356E39-A6AE-40CD-967C-903764EDC187}"/>
    <cellStyle name="Normal 4 3 5 2 2 2 2" xfId="35751" xr:uid="{F7ED8D03-9A82-496E-A3AF-3A6023A5F58A}"/>
    <cellStyle name="Normal 4 3 5 2 2 3" xfId="22170" xr:uid="{F478B470-96E0-4D90-86D4-4E49CA5FD2D9}"/>
    <cellStyle name="Normal 4 3 5 2 2 3 2" xfId="42538" xr:uid="{82A01501-9F54-4183-B34F-6ED65D48176B}"/>
    <cellStyle name="Normal 4 3 5 2 2 4" xfId="28959" xr:uid="{9321619F-8D45-4A77-8607-6BB940486F1C}"/>
    <cellStyle name="Normal 4 3 5 2 2 5" xfId="49327" xr:uid="{9F8A44C0-97A0-4AF3-B825-574A2A43821F}"/>
    <cellStyle name="Normal 4 3 5 2 3" xfId="10755" xr:uid="{F80F0A52-2CB9-4AA5-9A07-5005FE4AE816}"/>
    <cellStyle name="Normal 4 3 5 2 3 2" xfId="31123" xr:uid="{CA0AED7F-D7F5-4B73-8FFB-15E04F972ADC}"/>
    <cellStyle name="Normal 4 3 5 2 4" xfId="17542" xr:uid="{45ABB616-46D9-4CAF-81CB-E6DC4C39AEAD}"/>
    <cellStyle name="Normal 4 3 5 2 4 2" xfId="37910" xr:uid="{0915B71C-398E-4D23-9C37-F351C91E8A7B}"/>
    <cellStyle name="Normal 4 3 5 2 5" xfId="24331" xr:uid="{A37B913C-ACC6-4807-B957-AD05FFDAB38E}"/>
    <cellStyle name="Normal 4 3 5 2 6" xfId="44699" xr:uid="{DBE604DF-2926-4D35-908D-A02F022AD49A}"/>
    <cellStyle name="Normal 4 3 5 2_Exec Drivers" xfId="9240" xr:uid="{21478A01-2C09-495F-BFF6-3D5E1B925D09}"/>
    <cellStyle name="Normal 4 3 5 3" xfId="3857" xr:uid="{A6BD94B3-E283-46AE-A720-E8DED7407F38}"/>
    <cellStyle name="Normal 4 3 5 3 2" xfId="12535" xr:uid="{F8A0B067-374B-4543-8F4F-0E11E984E1F3}"/>
    <cellStyle name="Normal 4 3 5 3 2 2" xfId="32903" xr:uid="{8AB0EFE4-3C20-452A-B067-77DFA59A35C0}"/>
    <cellStyle name="Normal 4 3 5 3 3" xfId="19322" xr:uid="{E2A71E8F-168D-4325-8940-7C148972EBCD}"/>
    <cellStyle name="Normal 4 3 5 3 3 2" xfId="39690" xr:uid="{9C0E9288-5F5B-4B1A-B7A6-3394B66A780F}"/>
    <cellStyle name="Normal 4 3 5 3 4" xfId="26111" xr:uid="{AADCA1F2-F001-4E07-AD8F-19A8D4EF5C2F}"/>
    <cellStyle name="Normal 4 3 5 3 5" xfId="46479" xr:uid="{9B3AAD9B-57B9-4CC0-8186-F9A3566A4313}"/>
    <cellStyle name="Normal 4 3 5 4" xfId="10229" xr:uid="{9D5634F3-4D10-414F-BFD4-66FB4F6BC96A}"/>
    <cellStyle name="Normal 4 3 5 4 2" xfId="30597" xr:uid="{7B738F15-318C-4A9A-9038-0AAFFF30B493}"/>
    <cellStyle name="Normal 4 3 5 5" xfId="17016" xr:uid="{04766674-31EC-4411-BD10-2BC2CAD35A50}"/>
    <cellStyle name="Normal 4 3 5 5 2" xfId="37384" xr:uid="{0BA9F1F1-0720-422E-8B69-0C494A92764A}"/>
    <cellStyle name="Normal 4 3 5 6" xfId="23805" xr:uid="{1A646AF9-42BF-4D38-8E8C-B9A8DBD3CFB2}"/>
    <cellStyle name="Normal 4 3 5 7" xfId="44173" xr:uid="{A6588C69-A85D-4350-8BD8-0FC5DAC81F78}"/>
    <cellStyle name="Normal 4 3 5_Exec Drivers" xfId="8426" xr:uid="{3D3E8899-7578-4641-B8C6-D65C4C748ED9}"/>
    <cellStyle name="Normal 4 3 6" xfId="1375" xr:uid="{E0150F6D-C913-4DEB-8C5F-174EE5E9B5D9}"/>
    <cellStyle name="Normal 4 3 6 2" xfId="7453" xr:uid="{2C15374B-0094-44F7-9F8A-877D8A8385FD}"/>
    <cellStyle name="Normal 4 3 6 2 2" xfId="16095" xr:uid="{DC281069-0093-43F8-B6D4-6090A3C4725B}"/>
    <cellStyle name="Normal 4 3 6 2 2 2" xfId="36463" xr:uid="{59929D0C-2D5A-4057-99C1-11E06597A859}"/>
    <cellStyle name="Normal 4 3 6 2 3" xfId="22882" xr:uid="{EADBA455-8FBB-4BDA-8DC0-7EC0C62A4B36}"/>
    <cellStyle name="Normal 4 3 6 2 3 2" xfId="43250" xr:uid="{6891050E-D6B6-4EDF-A61F-59BE01917704}"/>
    <cellStyle name="Normal 4 3 6 2 4" xfId="29671" xr:uid="{4F9F52E8-7D75-4469-B303-A2692D4CE24E}"/>
    <cellStyle name="Normal 4 3 6 2 5" xfId="50039" xr:uid="{C0096E97-08A6-4F1B-A348-89E9DAFE1A49}"/>
    <cellStyle name="Normal 4 3 6 3" xfId="4605" xr:uid="{C65DF77A-1035-4059-B217-13B29F123885}"/>
    <cellStyle name="Normal 4 3 6 3 2" xfId="13247" xr:uid="{34D9D164-9827-468A-B4B2-F7F252D0769B}"/>
    <cellStyle name="Normal 4 3 6 3 2 2" xfId="33615" xr:uid="{F7FEB9D1-FE92-42AB-A93E-142C23CD1BDE}"/>
    <cellStyle name="Normal 4 3 6 3 3" xfId="20034" xr:uid="{9DB1CFCB-B341-417F-93AE-61DB275EC81F}"/>
    <cellStyle name="Normal 4 3 6 3 3 2" xfId="40402" xr:uid="{6852B38B-5A14-4169-B3D7-C35F268C290A}"/>
    <cellStyle name="Normal 4 3 6 3 4" xfId="26823" xr:uid="{013079A3-E26B-49A1-87C9-8C67A3A17B0F}"/>
    <cellStyle name="Normal 4 3 6 3 5" xfId="47191" xr:uid="{69BE81EC-40B0-486B-90A4-82A5CB206598}"/>
    <cellStyle name="Normal 4 3 6 4" xfId="10294" xr:uid="{C8820443-9C17-4D7C-823F-D8BBB90A6350}"/>
    <cellStyle name="Normal 4 3 6 4 2" xfId="30662" xr:uid="{A22730DA-E70C-4225-A90B-A74486CAC0BF}"/>
    <cellStyle name="Normal 4 3 6 5" xfId="17081" xr:uid="{DB33516F-3A1E-4718-BED9-E1E75CABB3EA}"/>
    <cellStyle name="Normal 4 3 6 5 2" xfId="37449" xr:uid="{EE76A888-C589-4C3B-8C09-62FE2FC86B1D}"/>
    <cellStyle name="Normal 4 3 6 6" xfId="23870" xr:uid="{73A6F091-36E5-4725-B32E-50E78976D913}"/>
    <cellStyle name="Normal 4 3 6 7" xfId="44238" xr:uid="{A9B33452-C2A7-41A1-BAB6-6BBAB259F006}"/>
    <cellStyle name="Normal 4 3 6_Exec Drivers" xfId="9393" xr:uid="{C71BD4A6-AD78-4026-96F1-D3B1852A06D5}"/>
    <cellStyle name="Normal 4 3 7" xfId="3109" xr:uid="{694C298C-F12F-459F-AF91-67D913E851F6}"/>
    <cellStyle name="Normal 4 3 7 2" xfId="6029" xr:uid="{D8F062C0-E1B6-4D6E-9639-35FC99A23FEC}"/>
    <cellStyle name="Normal 4 3 7 2 2" xfId="14671" xr:uid="{D8EDA3A9-10DB-4667-B07A-CF81016C3DCD}"/>
    <cellStyle name="Normal 4 3 7 2 2 2" xfId="35039" xr:uid="{83302239-923E-4D42-8685-ED50DAB8CB9A}"/>
    <cellStyle name="Normal 4 3 7 2 3" xfId="21458" xr:uid="{BF5368E5-B066-49D8-BCA6-8666C7512E20}"/>
    <cellStyle name="Normal 4 3 7 2 3 2" xfId="41826" xr:uid="{0047EB3F-4354-496E-B72E-CCAC0E6D9961}"/>
    <cellStyle name="Normal 4 3 7 2 4" xfId="28247" xr:uid="{8D3670A5-BE6A-4B65-9875-72F2C5134805}"/>
    <cellStyle name="Normal 4 3 7 2 5" xfId="48615" xr:uid="{9E275D13-4B96-4EEB-8B5B-D50CA8A4A1F9}"/>
    <cellStyle name="Normal 4 3 7 3" xfId="11823" xr:uid="{F66FF4CB-6803-427D-B869-0E5498B272B2}"/>
    <cellStyle name="Normal 4 3 7 3 2" xfId="32191" xr:uid="{0BBA58DA-A704-4079-BD54-BDDEC4544D6E}"/>
    <cellStyle name="Normal 4 3 7 4" xfId="18610" xr:uid="{D11809D9-08E4-4194-8D5A-3F0B463A7E3C}"/>
    <cellStyle name="Normal 4 3 7 4 2" xfId="38978" xr:uid="{A2FE2FAA-C2FB-4125-B1B6-3DB906633008}"/>
    <cellStyle name="Normal 4 3 7 5" xfId="25399" xr:uid="{B763FD10-B631-4EFC-9E49-94432344E9A6}"/>
    <cellStyle name="Normal 4 3 7 6" xfId="45767" xr:uid="{61160FC5-E16A-4851-B9C2-D9A73CD30FFB}"/>
    <cellStyle name="Normal 4 3 7_Exec Drivers" xfId="2410" xr:uid="{682ACD3E-302B-429E-BBA7-74409FBC8F7B}"/>
    <cellStyle name="Normal 4 3 8" xfId="5317" xr:uid="{E2BD1AB0-97B2-487B-A412-AC62453F5CD2}"/>
    <cellStyle name="Normal 4 3 8 2" xfId="13959" xr:uid="{3C22005F-A61E-42C6-96D0-FA2B0201E4A5}"/>
    <cellStyle name="Normal 4 3 8 2 2" xfId="34327" xr:uid="{FE5D8E49-42A0-4C7D-A66C-5BF60E06DA92}"/>
    <cellStyle name="Normal 4 3 8 3" xfId="20746" xr:uid="{FDFD032D-E151-4A6F-B416-5585843BCF50}"/>
    <cellStyle name="Normal 4 3 8 3 2" xfId="41114" xr:uid="{6E89459F-8CAB-410C-AFB5-8398A0947556}"/>
    <cellStyle name="Normal 4 3 8 4" xfId="27535" xr:uid="{5B8A3726-701B-409F-8898-733C5927233E}"/>
    <cellStyle name="Normal 4 3 8 5" xfId="47903" xr:uid="{93169750-9864-492F-A232-13C2D7D3F77C}"/>
    <cellStyle name="Normal 4 3 9" xfId="2261" xr:uid="{47F10615-491A-4E4C-8A40-45BD043F2BFC}"/>
    <cellStyle name="Normal 4 3 9 2" xfId="11111" xr:uid="{EA820074-0D7E-4749-BCD9-5BEE894B4776}"/>
    <cellStyle name="Normal 4 3 9 2 2" xfId="31479" xr:uid="{82A4CF9A-7DBF-4111-BF17-C621734CBFF6}"/>
    <cellStyle name="Normal 4 3 9 3" xfId="17898" xr:uid="{B071BA6C-A9CF-479A-9468-0171C5027495}"/>
    <cellStyle name="Normal 4 3 9 3 2" xfId="38266" xr:uid="{66415DAA-5280-43E0-A8BB-04E3CAB6B3E8}"/>
    <cellStyle name="Normal 4 3 9 4" xfId="24687" xr:uid="{329A2164-3A6F-4A1B-8F01-BDA30E31E746}"/>
    <cellStyle name="Normal 4 3 9 5" xfId="45055" xr:uid="{8B036076-FC62-4F6E-9510-6264886398F2}"/>
    <cellStyle name="Normal 4 3_Exec Drivers" xfId="9139" xr:uid="{C2F2260B-9E75-4EA5-9EC9-637A770E82C9}"/>
    <cellStyle name="Normal 4 30" xfId="23307" xr:uid="{67F11410-E216-4A73-8021-ECB3B3891CD9}"/>
    <cellStyle name="Normal 4 31" xfId="43675" xr:uid="{5D61355E-8E40-4B0D-817E-9F05B7E74EA0}"/>
    <cellStyle name="Normal 4 32" xfId="35" xr:uid="{CAB9FB69-CCD4-4327-846A-5CD35BF8FC13}"/>
    <cellStyle name="Normal 4 33" xfId="50473" xr:uid="{1036B21D-9110-442E-AB3D-F44BDC386E28}"/>
    <cellStyle name="Normal 4 34" xfId="50484" xr:uid="{85017EFE-DC1C-4660-8604-2E23B59E2C8B}"/>
    <cellStyle name="Normal 4 35" xfId="50483" xr:uid="{D69B6510-AB52-42D2-A1A2-D48036788031}"/>
    <cellStyle name="Normal 4 4" xfId="617" xr:uid="{81D3FC4D-3A43-41D2-8D0E-C8C0B9A01A38}"/>
    <cellStyle name="Normal 4 4 10" xfId="16836" xr:uid="{89DE41CA-8699-476C-9682-2CB086EDAC75}"/>
    <cellStyle name="Normal 4 4 10 2" xfId="37204" xr:uid="{51D45F0E-3B7F-47D2-827D-835B891E2C0B}"/>
    <cellStyle name="Normal 4 4 11" xfId="23625" xr:uid="{6D887532-96F3-45A9-A7F5-94AAD422D74B}"/>
    <cellStyle name="Normal 4 4 12" xfId="43993" xr:uid="{433123F1-1FAE-46FC-93BC-7D9B6E179A69}"/>
    <cellStyle name="Normal 4 4 2" xfId="718" xr:uid="{1E23279A-07A2-44D3-8C35-561A041B4659}"/>
    <cellStyle name="Normal 4 4 2 2" xfId="1225" xr:uid="{E7B04F4F-1B43-4686-A622-2F3B97877699}"/>
    <cellStyle name="Normal 4 4 2 3" xfId="1739" xr:uid="{39977BC2-8D26-4816-9C52-10C485E084CE}"/>
    <cellStyle name="Normal 4 4 2 3 2" xfId="8091" xr:uid="{C6349E18-449C-44C3-832F-8F9A324801A0}"/>
    <cellStyle name="Normal 4 4 2 3 2 2" xfId="16499" xr:uid="{6B39ECA2-FF9F-4BD1-8680-95FF089470CE}"/>
    <cellStyle name="Normal 4 4 2 3 2 2 2" xfId="36867" xr:uid="{FF8EC44D-E543-4F27-B374-9C7C7BF9EA48}"/>
    <cellStyle name="Normal 4 4 2 3 2 3" xfId="23286" xr:uid="{E026F1F9-F749-449A-9D1A-532D239858F2}"/>
    <cellStyle name="Normal 4 4 2 3 2 3 2" xfId="43654" xr:uid="{EDC030EC-BCFE-43A7-BDEC-9A5889FE199F}"/>
    <cellStyle name="Normal 4 4 2 3 2 4" xfId="30075" xr:uid="{50EAF5E1-A95C-44A1-B076-3191CA5F471F}"/>
    <cellStyle name="Normal 4 4 2 3 2 5" xfId="50443" xr:uid="{C4986D54-87B5-47C6-AF7C-7489DC8972DD}"/>
    <cellStyle name="Normal 4 4 2 3 3" xfId="10649" xr:uid="{CF6509C8-6674-4FD0-911E-D624262A9C20}"/>
    <cellStyle name="Normal 4 4 2 3 3 2" xfId="31017" xr:uid="{91910FA3-03DE-4473-8491-DC3FF189A7DB}"/>
    <cellStyle name="Normal 4 4 2 3 4" xfId="17436" xr:uid="{B1CCB769-917A-46E1-8B8D-AD8D5F11E87E}"/>
    <cellStyle name="Normal 4 4 2 3 4 2" xfId="37804" xr:uid="{440F9391-AEBE-4EFF-9296-104D1D6C978E}"/>
    <cellStyle name="Normal 4 4 2 3 5" xfId="24225" xr:uid="{889F8B1E-A1A5-444B-83AF-08B1F1918F3D}"/>
    <cellStyle name="Normal 4 4 2 3 6" xfId="44593" xr:uid="{83392D09-65D5-4791-AC50-101AAC916F6C}"/>
    <cellStyle name="Normal 4 4 2 3_Exec Drivers" xfId="9128" xr:uid="{9D32A047-270A-4651-A743-6F19F3C99D95}"/>
    <cellStyle name="Normal 4 4 2 4" xfId="8058" xr:uid="{4EE0FC55-D15E-445E-98F0-D49A55E062C5}"/>
    <cellStyle name="Normal 4 4 2 4 2" xfId="16493" xr:uid="{D0A21CBA-EFD6-4576-AEE3-E83A2B7CBCA9}"/>
    <cellStyle name="Normal 4 4 2 4 2 2" xfId="36861" xr:uid="{C6596BF6-0018-4BAA-BCAD-1262C7FE49F3}"/>
    <cellStyle name="Normal 4 4 2 4 3" xfId="23280" xr:uid="{31AF6B3B-9DC6-44F5-AB9F-60A9FF5F27D6}"/>
    <cellStyle name="Normal 4 4 2 4 3 2" xfId="43648" xr:uid="{B1FF4A19-1DC5-4B8F-8BD3-C3AAB32EF38B}"/>
    <cellStyle name="Normal 4 4 2 4 4" xfId="30069" xr:uid="{2A812F29-C080-4698-83F6-8CF4143E7E5C}"/>
    <cellStyle name="Normal 4 4 2 4 5" xfId="50437" xr:uid="{14F6FF88-21A6-4184-8389-79C26960244E}"/>
    <cellStyle name="Normal 4 4 2 5" xfId="10107" xr:uid="{18F9DC53-1206-492B-B227-7F6D37E1133D}"/>
    <cellStyle name="Normal 4 4 2 5 2" xfId="30475" xr:uid="{ED7232DB-F72C-47E1-A95E-80754650D4CB}"/>
    <cellStyle name="Normal 4 4 2 6" xfId="16895" xr:uid="{C908EA5E-7809-4880-851C-4BF8242576E9}"/>
    <cellStyle name="Normal 4 4 2 6 2" xfId="37263" xr:uid="{3732468E-CB02-4ADA-9EC3-D147806E9FD3}"/>
    <cellStyle name="Normal 4 4 2 7" xfId="23684" xr:uid="{F3DBEC35-983D-4888-A8CA-1BD93412CC36}"/>
    <cellStyle name="Normal 4 4 2 8" xfId="44052" xr:uid="{13945341-8813-4256-9C5D-800987AB1A34}"/>
    <cellStyle name="Normal 4 4 2_Exec Drivers" xfId="9383" xr:uid="{2ACC3EEF-2AD2-4F2B-844B-6D615452C6CC}"/>
    <cellStyle name="Normal 4 4 3" xfId="1096" xr:uid="{AB9971F2-300B-4519-B71D-A0AA5CBE6847}"/>
    <cellStyle name="Normal 4 4 3 2" xfId="4249" xr:uid="{9E52625A-3D6C-4837-8AC0-3B9ED6796E39}"/>
    <cellStyle name="Normal 4 4 3 2 2" xfId="7097" xr:uid="{488520C1-480B-4A4F-A3FE-051E17C8FCB7}"/>
    <cellStyle name="Normal 4 4 3 2 2 2" xfId="15739" xr:uid="{85197DFC-F38D-4568-B985-59EF5199FC50}"/>
    <cellStyle name="Normal 4 4 3 2 2 2 2" xfId="36107" xr:uid="{912D6E38-9237-4F10-84B1-F9346677666C}"/>
    <cellStyle name="Normal 4 4 3 2 2 3" xfId="22526" xr:uid="{C9375B0D-41C7-467E-B72A-79099020B967}"/>
    <cellStyle name="Normal 4 4 3 2 2 3 2" xfId="42894" xr:uid="{1C6F2803-D7A7-4345-9074-6C750B549596}"/>
    <cellStyle name="Normal 4 4 3 2 2 4" xfId="29315" xr:uid="{0B4691E0-1FFB-4CEE-A6AD-3CA717538DCA}"/>
    <cellStyle name="Normal 4 4 3 2 2 5" xfId="49683" xr:uid="{7B422438-0642-4D9E-AF7C-43C402D74E89}"/>
    <cellStyle name="Normal 4 4 3 2 3" xfId="12891" xr:uid="{0A37042C-8A60-4D24-A9B3-7E441FDF09CE}"/>
    <cellStyle name="Normal 4 4 3 2 3 2" xfId="33259" xr:uid="{183727BA-309A-44DF-9681-43CBE70E1C5A}"/>
    <cellStyle name="Normal 4 4 3 2 4" xfId="19678" xr:uid="{14540A44-0127-432F-927A-0417029E68D9}"/>
    <cellStyle name="Normal 4 4 3 2 4 2" xfId="40046" xr:uid="{04B5BF2F-2CAD-4EF0-B74F-437D33B06D91}"/>
    <cellStyle name="Normal 4 4 3 2 5" xfId="26467" xr:uid="{0F77313E-E17A-4955-8D70-4B1514A8FCAA}"/>
    <cellStyle name="Normal 4 4 3 2 6" xfId="46835" xr:uid="{16177C1B-CFA5-46A6-AC5C-50E53D072E0E}"/>
    <cellStyle name="Normal 4 4 3 3" xfId="4961" xr:uid="{2281A36B-F7E1-41E4-9D45-24613BACB5D0}"/>
    <cellStyle name="Normal 4 4 3 3 2" xfId="7809" xr:uid="{3B7B4444-09E1-4371-8BEF-09CECF71E05B}"/>
    <cellStyle name="Normal 4 4 3 3 2 2" xfId="16451" xr:uid="{A60127F2-6326-4869-B328-923C0F26D811}"/>
    <cellStyle name="Normal 4 4 3 3 2 2 2" xfId="36819" xr:uid="{E4795F6D-5300-4C7B-A660-0B59B6DFD139}"/>
    <cellStyle name="Normal 4 4 3 3 2 3" xfId="23238" xr:uid="{D0627DF1-F98C-4DFF-B9BC-7F22C5EBD10D}"/>
    <cellStyle name="Normal 4 4 3 3 2 3 2" xfId="43606" xr:uid="{9ED304F8-C6E1-450D-B01D-AD2CB794C02D}"/>
    <cellStyle name="Normal 4 4 3 3 2 4" xfId="30027" xr:uid="{844ADC4B-F469-4E23-B318-1AC274A1C6C1}"/>
    <cellStyle name="Normal 4 4 3 3 2 5" xfId="50395" xr:uid="{2A9C9EF5-E013-4B8C-8445-0697CEBA7883}"/>
    <cellStyle name="Normal 4 4 3 3 3" xfId="13603" xr:uid="{71DDA31D-82ED-45F6-BD0A-8C7E3E990F96}"/>
    <cellStyle name="Normal 4 4 3 3 3 2" xfId="33971" xr:uid="{D2638586-9F34-439C-8754-9C25D3F99488}"/>
    <cellStyle name="Normal 4 4 3 3 4" xfId="20390" xr:uid="{1EFE6BB8-0FA7-4196-8796-0D2DFF2B182F}"/>
    <cellStyle name="Normal 4 4 3 3 4 2" xfId="40758" xr:uid="{E268B123-3A4A-4678-979A-C43447178120}"/>
    <cellStyle name="Normal 4 4 3 3 5" xfId="27179" xr:uid="{5D71307C-0EFB-487A-8AE8-174ECD1A1F0C}"/>
    <cellStyle name="Normal 4 4 3 3 6" xfId="47547" xr:uid="{0345F321-3C6E-4E9F-BF7E-3EA44453171A}"/>
    <cellStyle name="Normal 4 4 3 4" xfId="3501" xr:uid="{E582829A-5036-46B3-8EAA-E02EAA735CF8}"/>
    <cellStyle name="Normal 4 4 3 4 2" xfId="6385" xr:uid="{6E46CE0F-F254-4497-AF76-C9FDB72A6E0B}"/>
    <cellStyle name="Normal 4 4 3 4 2 2" xfId="15027" xr:uid="{6988AE0E-EB1B-49AB-823A-88238095D9BE}"/>
    <cellStyle name="Normal 4 4 3 4 2 2 2" xfId="35395" xr:uid="{2BC07D7D-8621-40AA-87FF-72670A8DB36E}"/>
    <cellStyle name="Normal 4 4 3 4 2 3" xfId="21814" xr:uid="{C7AEB6BC-17FF-4F29-862C-FF41A6F451AF}"/>
    <cellStyle name="Normal 4 4 3 4 2 3 2" xfId="42182" xr:uid="{D4D98372-62AF-4010-BBAC-3D206D65F904}"/>
    <cellStyle name="Normal 4 4 3 4 2 4" xfId="28603" xr:uid="{917D29C6-D0EF-4CE9-86DA-DDB55F137E1C}"/>
    <cellStyle name="Normal 4 4 3 4 2 5" xfId="48971" xr:uid="{465149E4-A969-4BF9-99B1-CA28ECFCBCC6}"/>
    <cellStyle name="Normal 4 4 3 4 3" xfId="12179" xr:uid="{1536B359-E4EF-4238-9BC9-29C9C5B39E5E}"/>
    <cellStyle name="Normal 4 4 3 4 3 2" xfId="32547" xr:uid="{7644441A-DFFB-4372-9B75-1524C060E90B}"/>
    <cellStyle name="Normal 4 4 3 4 4" xfId="18966" xr:uid="{7CD05820-60EE-448D-A738-0AB1FA863286}"/>
    <cellStyle name="Normal 4 4 3 4 4 2" xfId="39334" xr:uid="{ACC76A6A-28C0-4789-8BE3-148E09D812B4}"/>
    <cellStyle name="Normal 4 4 3 4 5" xfId="25755" xr:uid="{F8146D9C-0DD2-4894-90D4-8752F19F0581}"/>
    <cellStyle name="Normal 4 4 3 4 6" xfId="46123" xr:uid="{B9BC9EB4-FBBA-4AAB-8382-E358F44D15E2}"/>
    <cellStyle name="Normal 4 4 3 5" xfId="5673" xr:uid="{4C2FF58E-8D5B-4FDF-83E5-58F9033FA4F0}"/>
    <cellStyle name="Normal 4 4 3 5 2" xfId="14315" xr:uid="{7984C74E-5E3F-4779-82C2-037D0CD05F88}"/>
    <cellStyle name="Normal 4 4 3 5 2 2" xfId="34683" xr:uid="{5257087F-6759-49C7-91A4-15EB2E9C7BC4}"/>
    <cellStyle name="Normal 4 4 3 5 3" xfId="21102" xr:uid="{BF514C7D-5D41-4B2A-8F4F-C8626D7A0450}"/>
    <cellStyle name="Normal 4 4 3 5 3 2" xfId="41470" xr:uid="{AC7BC8FD-A402-4DBC-ABA0-83C67159A0D9}"/>
    <cellStyle name="Normal 4 4 3 5 4" xfId="27891" xr:uid="{458AB0C5-DC71-4EAE-9514-0B72CDCC50C4}"/>
    <cellStyle name="Normal 4 4 3 5 5" xfId="48259" xr:uid="{B9264D69-13D7-4D54-9AA1-079C08909795}"/>
    <cellStyle name="Normal 4 4 3 6" xfId="8049" xr:uid="{7BD68C29-789C-4CC3-B3FA-2CC7B326535F}"/>
    <cellStyle name="Normal 4 4 3 7" xfId="2752" xr:uid="{FF7604D3-446C-4C52-AED1-A512DDE46BA1}"/>
    <cellStyle name="Normal 4 4 3 7 2" xfId="11467" xr:uid="{A1EFF6B9-077C-4A36-9323-2EE861BCDEBC}"/>
    <cellStyle name="Normal 4 4 3 7 2 2" xfId="31835" xr:uid="{2CE743C1-74A9-45B7-BBEA-591BEADEEE65}"/>
    <cellStyle name="Normal 4 4 3 7 3" xfId="18254" xr:uid="{9F61650B-3267-4280-80FD-F81E33D772D5}"/>
    <cellStyle name="Normal 4 4 3 7 3 2" xfId="38622" xr:uid="{06BCA335-654E-48D3-A3FA-5C7D192BBB77}"/>
    <cellStyle name="Normal 4 4 3 7 4" xfId="25043" xr:uid="{9BAAA321-49C3-4CAA-9007-6E95CB3E43EA}"/>
    <cellStyle name="Normal 4 4 3 7 5" xfId="45411" xr:uid="{D4D1B5D7-70E5-43B5-97D6-32B368B9F6E3}"/>
    <cellStyle name="Normal 4 4 4" xfId="1226" xr:uid="{E9AF1F88-F51F-4C90-8409-5F022278AA2E}"/>
    <cellStyle name="Normal 4 4 4 2" xfId="1765" xr:uid="{0C92A27A-D13D-4D69-B1B4-8027F997DCAD}"/>
    <cellStyle name="Normal 4 4 4 2 2" xfId="6742" xr:uid="{4A1ABB81-F425-478D-9354-59A007B2C014}"/>
    <cellStyle name="Normal 4 4 4 2 2 2" xfId="15384" xr:uid="{3057DF84-C9A3-4E72-9466-68A66595A59A}"/>
    <cellStyle name="Normal 4 4 4 2 2 2 2" xfId="35752" xr:uid="{CF3E3BD8-1AF1-4D57-AEE3-4575B72BB501}"/>
    <cellStyle name="Normal 4 4 4 2 2 3" xfId="22171" xr:uid="{68EBAA21-8691-4796-89D4-63F8C7D842AD}"/>
    <cellStyle name="Normal 4 4 4 2 2 3 2" xfId="42539" xr:uid="{76679BA5-8DF5-47CA-A2CE-77837B81C9C3}"/>
    <cellStyle name="Normal 4 4 4 2 2 4" xfId="28960" xr:uid="{2E8A8177-829C-4725-9582-8B6AD3927ADF}"/>
    <cellStyle name="Normal 4 4 4 2 2 5" xfId="49328" xr:uid="{65C51CC8-B8F2-450D-8BFD-93DCAEF8B415}"/>
    <cellStyle name="Normal 4 4 4 2 3" xfId="10673" xr:uid="{C6ABE3AF-168B-4B82-A16D-A795F9D92989}"/>
    <cellStyle name="Normal 4 4 4 2 3 2" xfId="31041" xr:uid="{96F59954-8A9B-4C02-8C9B-58C4EBFC0963}"/>
    <cellStyle name="Normal 4 4 4 2 4" xfId="17460" xr:uid="{8FF22A54-1427-4588-9EEA-0B947F7BA41C}"/>
    <cellStyle name="Normal 4 4 4 2 4 2" xfId="37828" xr:uid="{803D1099-DE2E-4BE7-9495-C41B897E8AC6}"/>
    <cellStyle name="Normal 4 4 4 2 5" xfId="24249" xr:uid="{816369BD-538A-4FE5-93B3-D739D77AEEE3}"/>
    <cellStyle name="Normal 4 4 4 2 6" xfId="44617" xr:uid="{2B98C8A4-61CB-4C44-ADBC-C11AB88000E1}"/>
    <cellStyle name="Normal 4 4 4 2_Exec Drivers" xfId="9492" xr:uid="{FEC1636F-BC31-4E8C-A162-456C84AD51A0}"/>
    <cellStyle name="Normal 4 4 4 3" xfId="3858" xr:uid="{D51DD816-7FD8-4FD8-8113-3C4477A0A086}"/>
    <cellStyle name="Normal 4 4 4 3 2" xfId="12536" xr:uid="{3AE5B11C-719B-4DB0-BDAC-A810001D4A9A}"/>
    <cellStyle name="Normal 4 4 4 3 2 2" xfId="32904" xr:uid="{30403CB6-D8F5-40AC-8871-E22B1501E64B}"/>
    <cellStyle name="Normal 4 4 4 3 3" xfId="19323" xr:uid="{A160CAE3-FF25-47A2-BC79-79044B6F6D2E}"/>
    <cellStyle name="Normal 4 4 4 3 3 2" xfId="39691" xr:uid="{B5FA5ABD-6A8A-4537-B0A1-80046B786A9C}"/>
    <cellStyle name="Normal 4 4 4 3 4" xfId="26112" xr:uid="{9A17AA92-C966-4CBE-BA0F-446303422E3E}"/>
    <cellStyle name="Normal 4 4 4 3 5" xfId="46480" xr:uid="{81FCEDCF-25C4-42C6-9C89-6E0EB06A4DD1}"/>
    <cellStyle name="Normal 4 4 4 4" xfId="10147" xr:uid="{E13CD096-5EF0-4959-8833-CED494A68059}"/>
    <cellStyle name="Normal 4 4 4 4 2" xfId="30515" xr:uid="{638A481F-72D5-4DA6-B622-DBA2D3A39C4F}"/>
    <cellStyle name="Normal 4 4 4 5" xfId="16934" xr:uid="{8823516F-CE80-4494-A630-B250786A9ED3}"/>
    <cellStyle name="Normal 4 4 4 5 2" xfId="37302" xr:uid="{0AAFEB92-A8B7-49C8-AA73-E1730E9BC4F2}"/>
    <cellStyle name="Normal 4 4 4 6" xfId="23723" xr:uid="{C3B8FAC6-ECD9-470F-9F80-6EEA47FC9B8B}"/>
    <cellStyle name="Normal 4 4 4 7" xfId="44091" xr:uid="{9A2561C0-1E03-43DA-9F3B-5E1686CDB7E5}"/>
    <cellStyle name="Normal 4 4 4_Exec Drivers" xfId="8971" xr:uid="{E188C3B2-9038-4A5E-9EC5-97BE853DD965}"/>
    <cellStyle name="Normal 4 4 5" xfId="1311" xr:uid="{3B18A7B0-BE98-445A-BA8F-92C32A97B23A}"/>
    <cellStyle name="Normal 4 4 5 2" xfId="1848" xr:uid="{F4914290-83C2-426E-ADC6-35C2C21F4284}"/>
    <cellStyle name="Normal 4 4 5 2 2" xfId="7454" xr:uid="{07251C79-D1F7-44E8-A499-E6917B768618}"/>
    <cellStyle name="Normal 4 4 5 2 2 2" xfId="16096" xr:uid="{8961BC44-389A-4B67-A8C1-22F3A9E7D73A}"/>
    <cellStyle name="Normal 4 4 5 2 2 2 2" xfId="36464" xr:uid="{8176300F-5CE0-4E6A-87E0-D2C798107E36}"/>
    <cellStyle name="Normal 4 4 5 2 2 3" xfId="22883" xr:uid="{5B26261F-8E7C-474A-BAFE-015641E83641}"/>
    <cellStyle name="Normal 4 4 5 2 2 3 2" xfId="43251" xr:uid="{841CD56A-C359-4019-8B67-AEDD3F67329B}"/>
    <cellStyle name="Normal 4 4 5 2 2 4" xfId="29672" xr:uid="{AB45051B-CBE7-4145-8FD2-C28D12A0C598}"/>
    <cellStyle name="Normal 4 4 5 2 2 5" xfId="50040" xr:uid="{E04D0FF1-F723-4F0F-A6B5-3DF7F292A774}"/>
    <cellStyle name="Normal 4 4 5 2 3" xfId="10756" xr:uid="{AE694206-CA94-40A8-93AF-D38A01A5F765}"/>
    <cellStyle name="Normal 4 4 5 2 3 2" xfId="31124" xr:uid="{C50D0205-3A0A-4836-AA8D-67FE1BD5DCFE}"/>
    <cellStyle name="Normal 4 4 5 2 4" xfId="17543" xr:uid="{3E4CAD88-D7A5-4300-BECA-6FEDD59676B2}"/>
    <cellStyle name="Normal 4 4 5 2 4 2" xfId="37911" xr:uid="{F1460954-64BF-4675-B2F8-48EB742962F9}"/>
    <cellStyle name="Normal 4 4 5 2 5" xfId="24332" xr:uid="{8B832E96-D99D-4497-99BD-A0F4279749EA}"/>
    <cellStyle name="Normal 4 4 5 2 6" xfId="44700" xr:uid="{01011824-CC73-4B99-9704-9682D9BFF0BC}"/>
    <cellStyle name="Normal 4 4 5 2_Exec Drivers" xfId="8358" xr:uid="{C6E0B08F-A147-4856-B978-58EA42EBCA14}"/>
    <cellStyle name="Normal 4 4 5 3" xfId="4606" xr:uid="{B885BDD5-0173-49EF-9D8C-50B224909055}"/>
    <cellStyle name="Normal 4 4 5 3 2" xfId="13248" xr:uid="{B3CF1AAA-53CB-4F4B-90C4-C1ADA861CE22}"/>
    <cellStyle name="Normal 4 4 5 3 2 2" xfId="33616" xr:uid="{B4EB9841-BB06-4D73-B0CB-617E2C4CCA94}"/>
    <cellStyle name="Normal 4 4 5 3 3" xfId="20035" xr:uid="{94B2C259-858F-428E-9013-2F77B911564D}"/>
    <cellStyle name="Normal 4 4 5 3 3 2" xfId="40403" xr:uid="{55C6D45A-8C9C-4049-B54B-46891D1E7FBB}"/>
    <cellStyle name="Normal 4 4 5 3 4" xfId="26824" xr:uid="{F69B0D02-D8FC-45EC-804A-7DA27C17386F}"/>
    <cellStyle name="Normal 4 4 5 3 5" xfId="47192" xr:uid="{2F7A3183-E067-4ED7-959A-E6C2F7B9699D}"/>
    <cellStyle name="Normal 4 4 5 4" xfId="10230" xr:uid="{3875C015-1A17-4160-8542-13F4C684F24B}"/>
    <cellStyle name="Normal 4 4 5 4 2" xfId="30598" xr:uid="{7305C64F-3E1F-412E-8A0A-43211CFB47F6}"/>
    <cellStyle name="Normal 4 4 5 5" xfId="17017" xr:uid="{46882988-2ED4-477A-B894-97DF90F75C94}"/>
    <cellStyle name="Normal 4 4 5 5 2" xfId="37385" xr:uid="{B7D5A045-E4BA-48D2-AFBC-17AAFFD2444F}"/>
    <cellStyle name="Normal 4 4 5 6" xfId="23806" xr:uid="{29371361-B8E8-4334-BEF6-7C55B0971E75}"/>
    <cellStyle name="Normal 4 4 5 7" xfId="44174" xr:uid="{9586FAF4-D1F7-4225-83B1-A69926A48C81}"/>
    <cellStyle name="Normal 4 4 5_Exec Drivers" xfId="9515" xr:uid="{5E0050D5-2787-4CBF-A557-5F3EB51458A7}"/>
    <cellStyle name="Normal 4 4 6" xfId="1376" xr:uid="{A8C8C50B-EBD0-4C7C-938E-D0678D1CDDF4}"/>
    <cellStyle name="Normal 4 4 6 2" xfId="6030" xr:uid="{5193B9A9-CF1B-4B6C-B018-F082FD5297C5}"/>
    <cellStyle name="Normal 4 4 6 2 2" xfId="14672" xr:uid="{610897EC-296A-4735-8FA8-8D67BEAED149}"/>
    <cellStyle name="Normal 4 4 6 2 2 2" xfId="35040" xr:uid="{AF67FA06-CFCA-43F9-A420-746158A13B0F}"/>
    <cellStyle name="Normal 4 4 6 2 3" xfId="21459" xr:uid="{23DD428D-23F0-4241-8296-A5397EE111ED}"/>
    <cellStyle name="Normal 4 4 6 2 3 2" xfId="41827" xr:uid="{01C6A94A-09F1-4C10-894A-C45074CB03F2}"/>
    <cellStyle name="Normal 4 4 6 2 4" xfId="28248" xr:uid="{4E18DB2C-0890-49AB-A44F-EC58A3DA8FDC}"/>
    <cellStyle name="Normal 4 4 6 2 5" xfId="48616" xr:uid="{7C55235B-A8AF-46B7-B625-B36E7EDE8B87}"/>
    <cellStyle name="Normal 4 4 6 3" xfId="3110" xr:uid="{52ADBE6E-8240-4569-830B-1298A36CB9E4}"/>
    <cellStyle name="Normal 4 4 6 3 2" xfId="11824" xr:uid="{30168EC2-A9D7-4506-8773-F3BD4C4571DE}"/>
    <cellStyle name="Normal 4 4 6 3 2 2" xfId="32192" xr:uid="{51421F5A-AECC-4DDD-9F47-A20F4B1692F5}"/>
    <cellStyle name="Normal 4 4 6 3 3" xfId="18611" xr:uid="{7481AD8A-27B7-4B51-B629-EEF898054189}"/>
    <cellStyle name="Normal 4 4 6 3 3 2" xfId="38979" xr:uid="{9051E5FD-4343-4FE6-AFD0-BE2098AE8F27}"/>
    <cellStyle name="Normal 4 4 6 3 4" xfId="25400" xr:uid="{DF63EAE4-FEBE-4503-A508-603CF9D72DD3}"/>
    <cellStyle name="Normal 4 4 6 3 5" xfId="45768" xr:uid="{6148E172-A4DE-4D28-989A-E56F5B153AAD}"/>
    <cellStyle name="Normal 4 4 6 4" xfId="10295" xr:uid="{103518D8-8B31-43FA-9CA5-6F2DDD1FB11E}"/>
    <cellStyle name="Normal 4 4 6 4 2" xfId="30663" xr:uid="{0290671F-CB8C-4694-8808-30C5396090C7}"/>
    <cellStyle name="Normal 4 4 6 5" xfId="17082" xr:uid="{C3FA8218-6C3A-4FEC-9127-DE2106BEF85D}"/>
    <cellStyle name="Normal 4 4 6 5 2" xfId="37450" xr:uid="{7C611CC2-D38F-4C58-9AB8-3E8B74BFFB8E}"/>
    <cellStyle name="Normal 4 4 6 6" xfId="23871" xr:uid="{2D77F617-B764-4E6A-AF3F-9AD9C1B3BDC6}"/>
    <cellStyle name="Normal 4 4 6 7" xfId="44239" xr:uid="{08B9C2EE-F8F4-48DC-9646-28C39C84F7C6}"/>
    <cellStyle name="Normal 4 4 6_Exec Drivers" xfId="8159" xr:uid="{5858A7B6-DC61-41D3-A119-7961620AFC4B}"/>
    <cellStyle name="Normal 4 4 7" xfId="5318" xr:uid="{68AD354D-B9F1-4BF5-BE3F-30ED2FCCD1F9}"/>
    <cellStyle name="Normal 4 4 7 2" xfId="13960" xr:uid="{496BF22F-25C9-4F83-AFBB-F8757673E6AE}"/>
    <cellStyle name="Normal 4 4 7 2 2" xfId="34328" xr:uid="{70DD8D85-28A2-422A-8E8D-92D88E22B5F0}"/>
    <cellStyle name="Normal 4 4 7 3" xfId="20747" xr:uid="{84621195-DA8B-41C7-9030-28D00E6407B0}"/>
    <cellStyle name="Normal 4 4 7 3 2" xfId="41115" xr:uid="{A130FFC9-5A78-4A56-B54D-92D15A6402CA}"/>
    <cellStyle name="Normal 4 4 7 4" xfId="27536" xr:uid="{A2E6B020-EB17-40F4-8EF5-A063171CE79E}"/>
    <cellStyle name="Normal 4 4 7 5" xfId="47904" xr:uid="{CA0F03F7-8B89-472B-A1A1-61501A137FF8}"/>
    <cellStyle name="Normal 4 4 8" xfId="2262" xr:uid="{ADC2CFBA-2C71-4BA6-AFC8-B0055259B4B4}"/>
    <cellStyle name="Normal 4 4 8 2" xfId="11112" xr:uid="{0865478E-FBF5-493B-8D93-21704EFA916F}"/>
    <cellStyle name="Normal 4 4 8 2 2" xfId="31480" xr:uid="{112405E6-041E-436F-906A-24D1FC5592EF}"/>
    <cellStyle name="Normal 4 4 8 3" xfId="17899" xr:uid="{113AE954-11D3-402D-9CEB-AEFE3ED2A607}"/>
    <cellStyle name="Normal 4 4 8 3 2" xfId="38267" xr:uid="{3F679CD6-5BB1-4F7A-83B9-789E3AA23976}"/>
    <cellStyle name="Normal 4 4 8 4" xfId="24688" xr:uid="{B5225184-4596-4C49-A2A2-6BD871D62EBD}"/>
    <cellStyle name="Normal 4 4 8 5" xfId="45056" xr:uid="{F2907796-0E4D-4C79-9E20-0563581A0947}"/>
    <cellStyle name="Normal 4 4 9" xfId="10048" xr:uid="{450B1CBB-35DB-426F-8485-287C511406C8}"/>
    <cellStyle name="Normal 4 4 9 2" xfId="30416" xr:uid="{EF85F54D-A587-46C6-8E60-6A1B5D3CBF69}"/>
    <cellStyle name="Normal 4 4_Exec Drivers" xfId="9436" xr:uid="{C03A616F-13A9-46A2-A510-21D8258EAE50}"/>
    <cellStyle name="Normal 4 5" xfId="581" xr:uid="{5DF4EEB4-6BDB-46AB-8DD6-CE1AEFDF5835}"/>
    <cellStyle name="Normal 4 5 10" xfId="16819" xr:uid="{3C9C041E-F9C4-4085-B7D4-0DC57E522E25}"/>
    <cellStyle name="Normal 4 5 10 2" xfId="37187" xr:uid="{615C0322-23E8-467A-9F9D-42E037361F58}"/>
    <cellStyle name="Normal 4 5 11" xfId="23608" xr:uid="{6BB6AD3B-DF66-4ED3-BA7B-7C586794362A}"/>
    <cellStyle name="Normal 4 5 12" xfId="43976" xr:uid="{FC73A6DD-40F0-4CFA-B835-8202FDDD6EDD}"/>
    <cellStyle name="Normal 4 5 2" xfId="719" xr:uid="{B60672C5-CFFE-41FD-B200-418C3D9CFB41}"/>
    <cellStyle name="Normal 4 5 2 2" xfId="1223" xr:uid="{BFCCD736-905B-42C8-B2BB-F6DBDF48D0D6}"/>
    <cellStyle name="Normal 4 5 2 3" xfId="1740" xr:uid="{A19F14CA-8CB8-44C5-B699-7C15586394D2}"/>
    <cellStyle name="Normal 4 5 2 3 2" xfId="8024" xr:uid="{EA3C3105-3C35-4252-B154-A5531600DB27}"/>
    <cellStyle name="Normal 4 5 2 3 2 2" xfId="16488" xr:uid="{C9D9D62A-BD0B-4C9D-A2F5-A03E76B21547}"/>
    <cellStyle name="Normal 4 5 2 3 2 2 2" xfId="36856" xr:uid="{689EC5AC-06B6-42D3-8BAB-981DAEF95524}"/>
    <cellStyle name="Normal 4 5 2 3 2 3" xfId="23275" xr:uid="{DC139925-F2A9-4AC5-934F-5D9DBDD51EF2}"/>
    <cellStyle name="Normal 4 5 2 3 2 3 2" xfId="43643" xr:uid="{2F1706C9-7DFD-4424-9244-40BA9E1F6344}"/>
    <cellStyle name="Normal 4 5 2 3 2 4" xfId="30064" xr:uid="{1EA6278B-4262-4495-9FE2-0758BA2A7F5C}"/>
    <cellStyle name="Normal 4 5 2 3 2 5" xfId="50432" xr:uid="{F8D77328-6E49-4CEA-9C44-6E600DC60171}"/>
    <cellStyle name="Normal 4 5 2 3 3" xfId="10650" xr:uid="{2E30BA5D-5E8D-4EC3-8562-82050F3F3BB7}"/>
    <cellStyle name="Normal 4 5 2 3 3 2" xfId="31018" xr:uid="{9BA937F5-9E37-4A1B-A6E6-6DC175A8B951}"/>
    <cellStyle name="Normal 4 5 2 3 4" xfId="17437" xr:uid="{60BF0CBC-8413-4C4B-87A6-A3A3FF68778F}"/>
    <cellStyle name="Normal 4 5 2 3 4 2" xfId="37805" xr:uid="{62C60866-C48A-483D-9652-51B7F951585D}"/>
    <cellStyle name="Normal 4 5 2 3 5" xfId="24226" xr:uid="{9B2B5703-736A-40E1-BF02-CDEC172D1BC4}"/>
    <cellStyle name="Normal 4 5 2 3 6" xfId="44594" xr:uid="{57130352-40CD-45F0-A83E-07A5E86D9033}"/>
    <cellStyle name="Normal 4 5 2 3_Exec Drivers" xfId="9346" xr:uid="{68BD9E91-02B3-41BF-8150-603C14404C48}"/>
    <cellStyle name="Normal 4 5 2 4" xfId="8032" xr:uid="{8BA4AA8B-B0B5-48DF-B652-D9A5229BBFB6}"/>
    <cellStyle name="Normal 4 5 2 4 2" xfId="16489" xr:uid="{0BD2BAE2-8136-4412-BC69-3D9A190AB82F}"/>
    <cellStyle name="Normal 4 5 2 4 2 2" xfId="36857" xr:uid="{C882E911-0E26-4566-97DF-5896FF2DFAE7}"/>
    <cellStyle name="Normal 4 5 2 4 3" xfId="23276" xr:uid="{530AF7A8-8A98-4DF6-A1F1-FD187C6904DF}"/>
    <cellStyle name="Normal 4 5 2 4 3 2" xfId="43644" xr:uid="{2F7E0AAE-BDA0-4AD9-A713-C63534D00F7B}"/>
    <cellStyle name="Normal 4 5 2 4 4" xfId="30065" xr:uid="{066D90EA-26F9-4CF5-BB44-EDE93699FB04}"/>
    <cellStyle name="Normal 4 5 2 4 5" xfId="50433" xr:uid="{2D9E021C-01FD-4007-8074-46B35C1D77AD}"/>
    <cellStyle name="Normal 4 5 2 5" xfId="10108" xr:uid="{34F79A87-B52F-43B0-9606-7E8C0603116E}"/>
    <cellStyle name="Normal 4 5 2 5 2" xfId="30476" xr:uid="{4E183EF5-7D49-4E02-88B6-CF124C6473BC}"/>
    <cellStyle name="Normal 4 5 2 6" xfId="16896" xr:uid="{3BA88314-052A-47A6-A37C-8FD3507FAE1A}"/>
    <cellStyle name="Normal 4 5 2 6 2" xfId="37264" xr:uid="{79BFB0C5-5595-4979-9B7D-2CBEE0439791}"/>
    <cellStyle name="Normal 4 5 2 7" xfId="23685" xr:uid="{5FB93B91-7683-4E1F-9804-6F3B9E26C987}"/>
    <cellStyle name="Normal 4 5 2 8" xfId="44053" xr:uid="{D8E925EB-46D5-4AC9-B31D-7BF5066329A7}"/>
    <cellStyle name="Normal 4 5 2_Exec Drivers" xfId="8437" xr:uid="{7A044E24-68C6-4B48-845A-CE0FA36DF472}"/>
    <cellStyle name="Normal 4 5 3" xfId="1097" xr:uid="{994FCB31-0AFF-4D1B-82B1-40FC3DCEACFE}"/>
    <cellStyle name="Normal 4 5 3 2" xfId="4233" xr:uid="{EB080719-D2A1-4705-8AB5-1F70159E38B8}"/>
    <cellStyle name="Normal 4 5 3 2 2" xfId="7081" xr:uid="{0190F633-BDDE-49F8-81F6-92249B5D3F1D}"/>
    <cellStyle name="Normal 4 5 3 2 2 2" xfId="15723" xr:uid="{72D4E5A3-CAC9-459D-87DE-7FC45591CD0D}"/>
    <cellStyle name="Normal 4 5 3 2 2 2 2" xfId="36091" xr:uid="{515B0FB4-197C-478F-9E4F-2F379234F81F}"/>
    <cellStyle name="Normal 4 5 3 2 2 3" xfId="22510" xr:uid="{CFF3184B-5E3D-4AD6-A0A3-59E72948D45B}"/>
    <cellStyle name="Normal 4 5 3 2 2 3 2" xfId="42878" xr:uid="{F3708E47-28CC-4787-96A6-EA5BB5479CD8}"/>
    <cellStyle name="Normal 4 5 3 2 2 4" xfId="29299" xr:uid="{F3AB5FB3-C86C-4100-BE87-7F52D9476B71}"/>
    <cellStyle name="Normal 4 5 3 2 2 5" xfId="49667" xr:uid="{4F028D0F-55E3-49A7-B7DB-1C2FBC43BF49}"/>
    <cellStyle name="Normal 4 5 3 2 3" xfId="12875" xr:uid="{47B25F1B-030B-4298-8185-CE2368915CF8}"/>
    <cellStyle name="Normal 4 5 3 2 3 2" xfId="33243" xr:uid="{F3C63112-F952-41BB-97D6-04A26B6DB8B4}"/>
    <cellStyle name="Normal 4 5 3 2 4" xfId="19662" xr:uid="{686FC921-BDD1-46E8-A8E4-17F44CF8CEE3}"/>
    <cellStyle name="Normal 4 5 3 2 4 2" xfId="40030" xr:uid="{F2606CAA-BD12-4304-AC68-70F0A06BD521}"/>
    <cellStyle name="Normal 4 5 3 2 5" xfId="26451" xr:uid="{F2E34517-EE5C-4B5F-A076-0E2051658528}"/>
    <cellStyle name="Normal 4 5 3 2 6" xfId="46819" xr:uid="{2CD5AD34-C160-4279-B455-0181657E12FB}"/>
    <cellStyle name="Normal 4 5 3 3" xfId="4945" xr:uid="{B7C6C5B2-08AB-452B-B2A6-7FE0B3BD0FAC}"/>
    <cellStyle name="Normal 4 5 3 3 2" xfId="7793" xr:uid="{4080C629-B32C-4729-89B3-FB728A8ACBA6}"/>
    <cellStyle name="Normal 4 5 3 3 2 2" xfId="16435" xr:uid="{11D4E621-EB8A-4194-8050-3FE295D371E7}"/>
    <cellStyle name="Normal 4 5 3 3 2 2 2" xfId="36803" xr:uid="{FFB4AB9F-6BC8-4256-A3D0-CB1000C366D2}"/>
    <cellStyle name="Normal 4 5 3 3 2 3" xfId="23222" xr:uid="{8D6A5BAD-63F3-4B00-9291-ABB8267023B6}"/>
    <cellStyle name="Normal 4 5 3 3 2 3 2" xfId="43590" xr:uid="{0AB39517-5C3A-4EAA-9C33-68BDBB7BCD4E}"/>
    <cellStyle name="Normal 4 5 3 3 2 4" xfId="30011" xr:uid="{347A7382-6933-4376-8F12-D728619A2790}"/>
    <cellStyle name="Normal 4 5 3 3 2 5" xfId="50379" xr:uid="{2815BF40-1BB3-4544-A19B-C1F75161D384}"/>
    <cellStyle name="Normal 4 5 3 3 3" xfId="13587" xr:uid="{EFAC0C44-8FE8-4279-B40B-C1113B3311CD}"/>
    <cellStyle name="Normal 4 5 3 3 3 2" xfId="33955" xr:uid="{29870654-4900-4456-8F8C-18F4E75FA481}"/>
    <cellStyle name="Normal 4 5 3 3 4" xfId="20374" xr:uid="{0AE89AA7-EFCD-4322-9E0A-EC9297676C74}"/>
    <cellStyle name="Normal 4 5 3 3 4 2" xfId="40742" xr:uid="{AF0A5129-0E59-4FC4-956E-A8DE205EFD9F}"/>
    <cellStyle name="Normal 4 5 3 3 5" xfId="27163" xr:uid="{915FA125-E62F-4F38-BEE6-E8BB1EFB3992}"/>
    <cellStyle name="Normal 4 5 3 3 6" xfId="47531" xr:uid="{B2EF9DC8-0C0E-44A5-B162-9BF9CEEBCCFC}"/>
    <cellStyle name="Normal 4 5 3 4" xfId="3485" xr:uid="{C8C62436-2C3A-4D03-92E9-E90FFB2B9229}"/>
    <cellStyle name="Normal 4 5 3 4 2" xfId="6369" xr:uid="{3281158B-77FA-4896-B855-2E2C38B5FA4F}"/>
    <cellStyle name="Normal 4 5 3 4 2 2" xfId="15011" xr:uid="{9086F137-3206-4B43-8EC5-83F236DD117E}"/>
    <cellStyle name="Normal 4 5 3 4 2 2 2" xfId="35379" xr:uid="{F5C0E20E-AE4C-49E1-B2E2-65541E2115EF}"/>
    <cellStyle name="Normal 4 5 3 4 2 3" xfId="21798" xr:uid="{DAF5D06D-6C48-4D19-8547-5C63E0939A49}"/>
    <cellStyle name="Normal 4 5 3 4 2 3 2" xfId="42166" xr:uid="{DF8435A4-7DA2-4151-B783-6536A67E45FB}"/>
    <cellStyle name="Normal 4 5 3 4 2 4" xfId="28587" xr:uid="{0727850C-5466-40D6-A262-B95F9C042ACB}"/>
    <cellStyle name="Normal 4 5 3 4 2 5" xfId="48955" xr:uid="{ECA9138A-4A7A-4B47-804E-F36414796574}"/>
    <cellStyle name="Normal 4 5 3 4 3" xfId="12163" xr:uid="{64E830F6-4FD5-451C-8414-7CB4AA1E4E40}"/>
    <cellStyle name="Normal 4 5 3 4 3 2" xfId="32531" xr:uid="{A79D64F2-04BA-4F96-8ED3-F42B23D370D0}"/>
    <cellStyle name="Normal 4 5 3 4 4" xfId="18950" xr:uid="{B938611E-0800-452E-8E16-0058BE80B065}"/>
    <cellStyle name="Normal 4 5 3 4 4 2" xfId="39318" xr:uid="{1720DB99-F505-4DD6-A70C-4EABB1846C5D}"/>
    <cellStyle name="Normal 4 5 3 4 5" xfId="25739" xr:uid="{1397E9B9-3D7C-4AC3-8292-2E3C5405639B}"/>
    <cellStyle name="Normal 4 5 3 4 6" xfId="46107" xr:uid="{6BDA1F84-1354-494A-AB43-20361C5BB14C}"/>
    <cellStyle name="Normal 4 5 3 5" xfId="5657" xr:uid="{3BA73726-7003-4DAB-B32E-16E839ED15C2}"/>
    <cellStyle name="Normal 4 5 3 5 2" xfId="14299" xr:uid="{0717508F-7058-4C47-AB21-E8B57399F6F9}"/>
    <cellStyle name="Normal 4 5 3 5 2 2" xfId="34667" xr:uid="{6A65FE0E-9422-4D80-BC62-9688F619A9DC}"/>
    <cellStyle name="Normal 4 5 3 5 3" xfId="21086" xr:uid="{2A70AD93-421C-4DBB-BBF7-87099916F6E0}"/>
    <cellStyle name="Normal 4 5 3 5 3 2" xfId="41454" xr:uid="{C8737CF8-48D2-4798-894E-84EDCB0640E9}"/>
    <cellStyle name="Normal 4 5 3 5 4" xfId="27875" xr:uid="{D0356C61-0AA8-4153-AFEE-BA72E993FBAA}"/>
    <cellStyle name="Normal 4 5 3 5 5" xfId="48243" xr:uid="{700877EF-FB3A-465E-A4F0-171087856EF6}"/>
    <cellStyle name="Normal 4 5 3 6" xfId="8062" xr:uid="{296369A3-747A-48A5-8D89-38330155A35B}"/>
    <cellStyle name="Normal 4 5 3 7" xfId="2736" xr:uid="{E5508CDD-69A7-4114-8A3D-C3DE0BB8F5CF}"/>
    <cellStyle name="Normal 4 5 3 7 2" xfId="11451" xr:uid="{C0E4AC5F-D92F-4C0F-B397-A3722248A824}"/>
    <cellStyle name="Normal 4 5 3 7 2 2" xfId="31819" xr:uid="{438D9C03-71BC-4EF5-83E4-72C155F25D78}"/>
    <cellStyle name="Normal 4 5 3 7 3" xfId="18238" xr:uid="{146A8C92-B710-473B-81B7-2B0D7691CF76}"/>
    <cellStyle name="Normal 4 5 3 7 3 2" xfId="38606" xr:uid="{C81E3A64-C9B1-4E81-817A-1F73463C8602}"/>
    <cellStyle name="Normal 4 5 3 7 4" xfId="25027" xr:uid="{7235126B-EDD0-4A2C-ACE6-1FA76CB2AF0C}"/>
    <cellStyle name="Normal 4 5 3 7 5" xfId="45395" xr:uid="{9673E489-BC83-4906-8A96-7C5E5E526D58}"/>
    <cellStyle name="Normal 4 5 4" xfId="1224" xr:uid="{B999A519-E1C7-4C67-BD99-D6734E5FFC20}"/>
    <cellStyle name="Normal 4 5 4 2" xfId="1764" xr:uid="{2C513A36-3912-46DA-8AA0-0196C25B3447}"/>
    <cellStyle name="Normal 4 5 4 2 2" xfId="6743" xr:uid="{A24B40B6-C045-43ED-9369-E4E3954E8FED}"/>
    <cellStyle name="Normal 4 5 4 2 2 2" xfId="15385" xr:uid="{C248E592-507D-4266-8086-B654ED56D4CA}"/>
    <cellStyle name="Normal 4 5 4 2 2 2 2" xfId="35753" xr:uid="{D2259D7B-04F6-426A-AAA5-D9C1E6BB10B4}"/>
    <cellStyle name="Normal 4 5 4 2 2 3" xfId="22172" xr:uid="{A9173702-DF89-48F0-912C-3224080C5003}"/>
    <cellStyle name="Normal 4 5 4 2 2 3 2" xfId="42540" xr:uid="{1AA23F85-A3AE-43DA-A841-11B7529C7CC3}"/>
    <cellStyle name="Normal 4 5 4 2 2 4" xfId="28961" xr:uid="{A502FC6D-129E-4807-934C-3551546A8C47}"/>
    <cellStyle name="Normal 4 5 4 2 2 5" xfId="49329" xr:uid="{77615D3D-3C9B-464B-A39F-111AD6950B60}"/>
    <cellStyle name="Normal 4 5 4 2 3" xfId="10672" xr:uid="{90624491-8472-40C8-82A2-559FEE190665}"/>
    <cellStyle name="Normal 4 5 4 2 3 2" xfId="31040" xr:uid="{412A4CAB-ED2A-47A6-AC94-5FD4731BFCAB}"/>
    <cellStyle name="Normal 4 5 4 2 4" xfId="17459" xr:uid="{D6E8CE85-740C-481C-A6C2-B526B11608C0}"/>
    <cellStyle name="Normal 4 5 4 2 4 2" xfId="37827" xr:uid="{22E4BD2B-E88C-4AA4-AF0E-7DD8F4AD74D1}"/>
    <cellStyle name="Normal 4 5 4 2 5" xfId="24248" xr:uid="{5EA8ACB4-7251-4921-A51D-19852F27AC58}"/>
    <cellStyle name="Normal 4 5 4 2 6" xfId="44616" xr:uid="{996B96E3-5473-4F1D-BE5E-CB8AB29314C6}"/>
    <cellStyle name="Normal 4 5 4 2_Exec Drivers" xfId="2278" xr:uid="{C2BD5181-8E6F-4BD8-AAC1-E1A020AECA3E}"/>
    <cellStyle name="Normal 4 5 4 3" xfId="3859" xr:uid="{094805FE-1684-4A05-B891-FD0FDEA57030}"/>
    <cellStyle name="Normal 4 5 4 3 2" xfId="12537" xr:uid="{09087697-E18D-461B-B8FA-DE0929C7810F}"/>
    <cellStyle name="Normal 4 5 4 3 2 2" xfId="32905" xr:uid="{2C7BA949-5B6B-42DE-ABC6-240A3CA571F7}"/>
    <cellStyle name="Normal 4 5 4 3 3" xfId="19324" xr:uid="{8955A1BF-CEDA-4621-AF31-4C2317BABC4D}"/>
    <cellStyle name="Normal 4 5 4 3 3 2" xfId="39692" xr:uid="{8F8D1828-A6BA-464B-A8D0-494AF8D82E3D}"/>
    <cellStyle name="Normal 4 5 4 3 4" xfId="26113" xr:uid="{24D89C47-C085-4043-9573-03615319E21C}"/>
    <cellStyle name="Normal 4 5 4 3 5" xfId="46481" xr:uid="{968215FE-6E4D-46E5-ABF1-72E070B9AF4E}"/>
    <cellStyle name="Normal 4 5 4 4" xfId="10146" xr:uid="{32A7CAF1-57E8-42CD-9DDC-FC63A8A533AC}"/>
    <cellStyle name="Normal 4 5 4 4 2" xfId="30514" xr:uid="{1E75F0F1-7694-4436-A983-065C6803D2D8}"/>
    <cellStyle name="Normal 4 5 4 5" xfId="16933" xr:uid="{384DC192-F197-43EB-83CC-DA5AF2087A5C}"/>
    <cellStyle name="Normal 4 5 4 5 2" xfId="37301" xr:uid="{4516B676-DD1B-4A89-8A64-7F01493F9356}"/>
    <cellStyle name="Normal 4 5 4 6" xfId="23722" xr:uid="{93615912-07F3-454A-92BD-EA7A5A484955}"/>
    <cellStyle name="Normal 4 5 4 7" xfId="44090" xr:uid="{09983911-D3B2-4725-BA54-197429B6EA43}"/>
    <cellStyle name="Normal 4 5 4_Exec Drivers" xfId="8897" xr:uid="{FB3875C6-C412-4720-B424-9B2DD1AFE171}"/>
    <cellStyle name="Normal 4 5 5" xfId="1312" xr:uid="{228F05FB-807C-4CD6-9AA7-65F8A79A8917}"/>
    <cellStyle name="Normal 4 5 5 2" xfId="1849" xr:uid="{FC7A4D89-52DC-4EAA-9D6F-AE446159D9A7}"/>
    <cellStyle name="Normal 4 5 5 2 2" xfId="7455" xr:uid="{A6940556-976D-4EF2-B4D0-DD45AA48BACB}"/>
    <cellStyle name="Normal 4 5 5 2 2 2" xfId="16097" xr:uid="{3A6DBDFC-9CF2-4B7B-AE8F-686A9FE883C7}"/>
    <cellStyle name="Normal 4 5 5 2 2 2 2" xfId="36465" xr:uid="{0327CC0D-5BB2-4D0D-9F69-1B55298A7157}"/>
    <cellStyle name="Normal 4 5 5 2 2 3" xfId="22884" xr:uid="{7A23B11D-8FB7-471A-8B4C-5B85CB1745FD}"/>
    <cellStyle name="Normal 4 5 5 2 2 3 2" xfId="43252" xr:uid="{236F1064-F3E5-4B6D-93BD-F84C71446ECE}"/>
    <cellStyle name="Normal 4 5 5 2 2 4" xfId="29673" xr:uid="{509A650C-CFF6-4295-A9A7-E5981B4F7DF6}"/>
    <cellStyle name="Normal 4 5 5 2 2 5" xfId="50041" xr:uid="{71DA709C-6DEE-4F06-B2B1-518017487C6C}"/>
    <cellStyle name="Normal 4 5 5 2 3" xfId="10757" xr:uid="{04B8399D-EBB1-4A78-9B02-BF699E56D4AC}"/>
    <cellStyle name="Normal 4 5 5 2 3 2" xfId="31125" xr:uid="{1FCA2EA2-1B59-4FC3-A4D1-3F2D7709204C}"/>
    <cellStyle name="Normal 4 5 5 2 4" xfId="17544" xr:uid="{C6B74DB3-3E76-4A9C-B55A-5492C7362569}"/>
    <cellStyle name="Normal 4 5 5 2 4 2" xfId="37912" xr:uid="{F892E3B1-4BFD-453D-8FA6-AC163088D533}"/>
    <cellStyle name="Normal 4 5 5 2 5" xfId="24333" xr:uid="{21F7E88F-62EE-450C-814F-7FBC078F88D1}"/>
    <cellStyle name="Normal 4 5 5 2 6" xfId="44701" xr:uid="{7C5CD746-A0BF-4D16-9F2B-AD894EF1FC62}"/>
    <cellStyle name="Normal 4 5 5 2_Exec Drivers" xfId="2318" xr:uid="{7072F0BA-87E1-45FF-ABB3-ADA18AF35715}"/>
    <cellStyle name="Normal 4 5 5 3" xfId="4607" xr:uid="{0BCA59CD-FF42-4FDE-AD48-7095E18CAD2F}"/>
    <cellStyle name="Normal 4 5 5 3 2" xfId="13249" xr:uid="{09747F73-1F75-4F1F-90F0-02AB1B9E3F58}"/>
    <cellStyle name="Normal 4 5 5 3 2 2" xfId="33617" xr:uid="{05809625-91A9-4692-87CE-1EE76B2C220B}"/>
    <cellStyle name="Normal 4 5 5 3 3" xfId="20036" xr:uid="{91AFBF84-29D6-42CF-94AB-8C3DB004C778}"/>
    <cellStyle name="Normal 4 5 5 3 3 2" xfId="40404" xr:uid="{C25970AC-08D5-4205-BAE9-88E434A2133D}"/>
    <cellStyle name="Normal 4 5 5 3 4" xfId="26825" xr:uid="{3271A9A0-0CDD-4CD3-B7B0-752EEF9A53A9}"/>
    <cellStyle name="Normal 4 5 5 3 5" xfId="47193" xr:uid="{29C880A8-AA73-4A8B-A672-86897828FBB4}"/>
    <cellStyle name="Normal 4 5 5 4" xfId="10231" xr:uid="{CEBB2357-A490-4741-90CF-84F051EDE527}"/>
    <cellStyle name="Normal 4 5 5 4 2" xfId="30599" xr:uid="{BD24A9A1-687E-44DD-9FF9-1081C61478E4}"/>
    <cellStyle name="Normal 4 5 5 5" xfId="17018" xr:uid="{8DDE7CDA-E0A2-4F24-B926-2AB085B5A1DF}"/>
    <cellStyle name="Normal 4 5 5 5 2" xfId="37386" xr:uid="{8CFF7B0D-88B0-4C79-998F-CC2CEE522C35}"/>
    <cellStyle name="Normal 4 5 5 6" xfId="23807" xr:uid="{F7291080-1594-4E38-8298-C34923A79D2E}"/>
    <cellStyle name="Normal 4 5 5 7" xfId="44175" xr:uid="{E34D391D-C679-467A-86B4-79603205E794}"/>
    <cellStyle name="Normal 4 5 5_Exec Drivers" xfId="8951" xr:uid="{80412B99-CD5A-415D-81FE-87344C4368BA}"/>
    <cellStyle name="Normal 4 5 6" xfId="1377" xr:uid="{57557A25-6CB0-4231-A904-B4D7E23367DC}"/>
    <cellStyle name="Normal 4 5 6 2" xfId="6031" xr:uid="{CB6E5AA5-FAD3-41E7-AABE-1E9EB51D30C7}"/>
    <cellStyle name="Normal 4 5 6 2 2" xfId="14673" xr:uid="{9CD3AA78-D155-4E61-89B4-60D5AD994C8B}"/>
    <cellStyle name="Normal 4 5 6 2 2 2" xfId="35041" xr:uid="{827C19BC-4459-4B9D-A277-D4D69E22AFBD}"/>
    <cellStyle name="Normal 4 5 6 2 3" xfId="21460" xr:uid="{5FECF9D0-C276-4737-BFE0-FB0D826D3E7D}"/>
    <cellStyle name="Normal 4 5 6 2 3 2" xfId="41828" xr:uid="{34820F9F-CB34-4E49-8C0D-7CEAC040D145}"/>
    <cellStyle name="Normal 4 5 6 2 4" xfId="28249" xr:uid="{A4D2BD49-07E4-462C-8C8C-2E0C4837DB5E}"/>
    <cellStyle name="Normal 4 5 6 2 5" xfId="48617" xr:uid="{4DB3AA9E-C2B4-46B6-9BB6-0779E2C3CEE3}"/>
    <cellStyle name="Normal 4 5 6 3" xfId="3111" xr:uid="{464FAB9A-C419-4B07-B966-6853BE839CAC}"/>
    <cellStyle name="Normal 4 5 6 3 2" xfId="11825" xr:uid="{0C284333-8045-4E7C-857B-543B405D1891}"/>
    <cellStyle name="Normal 4 5 6 3 2 2" xfId="32193" xr:uid="{4313CB90-BA9F-4D55-994C-679E07316D4F}"/>
    <cellStyle name="Normal 4 5 6 3 3" xfId="18612" xr:uid="{4EAE31D0-4CA6-43BC-AB6C-A07BAB84F411}"/>
    <cellStyle name="Normal 4 5 6 3 3 2" xfId="38980" xr:uid="{21798FB2-0599-4A72-871D-47A63A2A577B}"/>
    <cellStyle name="Normal 4 5 6 3 4" xfId="25401" xr:uid="{91BC0440-2D95-4361-8065-1A2B48AD8F51}"/>
    <cellStyle name="Normal 4 5 6 3 5" xfId="45769" xr:uid="{E6680C6C-5C00-458F-B987-DF43BB4D35FE}"/>
    <cellStyle name="Normal 4 5 6 4" xfId="10296" xr:uid="{30042240-9A75-4415-874D-4DDA8B8E6ACB}"/>
    <cellStyle name="Normal 4 5 6 4 2" xfId="30664" xr:uid="{DBB252A7-22D8-404D-AA73-E614663FE0C5}"/>
    <cellStyle name="Normal 4 5 6 5" xfId="17083" xr:uid="{4C82154A-549D-4A0F-A808-984A540850AD}"/>
    <cellStyle name="Normal 4 5 6 5 2" xfId="37451" xr:uid="{0B6BF48A-7445-4A59-AF78-86694201F8EB}"/>
    <cellStyle name="Normal 4 5 6 6" xfId="23872" xr:uid="{578B4BDB-BC03-4FAB-8933-049332CD4578}"/>
    <cellStyle name="Normal 4 5 6 7" xfId="44240" xr:uid="{06BFBC4B-62B1-4F7A-8EF2-07B6DE1E4778}"/>
    <cellStyle name="Normal 4 5 6_Exec Drivers" xfId="9369" xr:uid="{A55C9E80-B3BA-44DE-B8B2-B8CA264A7D7E}"/>
    <cellStyle name="Normal 4 5 7" xfId="5319" xr:uid="{CCD81F1F-D0A9-422C-9FC2-C635971F2D13}"/>
    <cellStyle name="Normal 4 5 7 2" xfId="13961" xr:uid="{681E1D42-FB8D-4F6E-917C-9815B1833FFD}"/>
    <cellStyle name="Normal 4 5 7 2 2" xfId="34329" xr:uid="{20751A45-89DE-4B8C-B6E5-791411255360}"/>
    <cellStyle name="Normal 4 5 7 3" xfId="20748" xr:uid="{B4A5C669-6B5A-434B-8A7E-5572C8B1B759}"/>
    <cellStyle name="Normal 4 5 7 3 2" xfId="41116" xr:uid="{A3F9CE43-D2AD-4C94-933D-CF656DD7E0CB}"/>
    <cellStyle name="Normal 4 5 7 4" xfId="27537" xr:uid="{7A389CE8-1780-4B13-BD71-D8D958FD1C3F}"/>
    <cellStyle name="Normal 4 5 7 5" xfId="47905" xr:uid="{008EB30F-2A07-4572-BCF4-1D8B47433D8C}"/>
    <cellStyle name="Normal 4 5 8" xfId="2263" xr:uid="{FD2C07C0-063A-4827-B33D-FE0E7FCCF814}"/>
    <cellStyle name="Normal 4 5 8 2" xfId="11113" xr:uid="{57AD10E7-A7F8-42AF-82A2-FB6BEF8A4F0A}"/>
    <cellStyle name="Normal 4 5 8 2 2" xfId="31481" xr:uid="{DF3FD725-C941-4858-A531-9B95B24B6912}"/>
    <cellStyle name="Normal 4 5 8 3" xfId="17900" xr:uid="{1C472FD1-56A6-49FF-97D6-DFCBF2DDC21B}"/>
    <cellStyle name="Normal 4 5 8 3 2" xfId="38268" xr:uid="{DC5F0706-E9F1-4E93-B16B-489F0F6A016B}"/>
    <cellStyle name="Normal 4 5 8 4" xfId="24689" xr:uid="{BB6677A0-CC83-40F2-AEF4-E5757CA2BA6C}"/>
    <cellStyle name="Normal 4 5 8 5" xfId="45057" xr:uid="{9A0A0CA0-1E7B-48D9-9709-4E7A307542A0}"/>
    <cellStyle name="Normal 4 5 9" xfId="10031" xr:uid="{50C53ADE-6F7A-4840-8C25-93A27489BF63}"/>
    <cellStyle name="Normal 4 5 9 2" xfId="30399" xr:uid="{CD253BB8-FCB4-4FEB-B874-B0ED5F63CF1F}"/>
    <cellStyle name="Normal 4 5_Exec Drivers" xfId="8336" xr:uid="{0294D81C-B200-4A45-94FC-C96C9A4EF585}"/>
    <cellStyle name="Normal 4 6" xfId="567" xr:uid="{E9D8C7E0-AA38-457F-879B-75A42D31E81E}"/>
    <cellStyle name="Normal 4 6 10" xfId="16815" xr:uid="{AF583F20-5912-442E-9AC0-DEFE210FC130}"/>
    <cellStyle name="Normal 4 6 10 2" xfId="37183" xr:uid="{E5D2A5E4-50C7-434A-95CB-CBD161195060}"/>
    <cellStyle name="Normal 4 6 11" xfId="23604" xr:uid="{516D8468-CD02-430F-BBE2-44C6EF5B6781}"/>
    <cellStyle name="Normal 4 6 12" xfId="43972" xr:uid="{15210380-3000-42AF-88DB-CE23F2441936}"/>
    <cellStyle name="Normal 4 6 2" xfId="720" xr:uid="{F2DA2254-607B-4E87-8912-D7A975BB7EA6}"/>
    <cellStyle name="Normal 4 6 2 2" xfId="1221" xr:uid="{34B208EE-6DFD-413F-A719-0EAD4F46713D}"/>
    <cellStyle name="Normal 4 6 2 3" xfId="1741" xr:uid="{F43DBEA5-7144-4612-A81F-CA88756567CF}"/>
    <cellStyle name="Normal 4 6 2 3 2" xfId="7966" xr:uid="{6817F53E-4B07-4D87-A9DB-19B0F61C5F6A}"/>
    <cellStyle name="Normal 4 6 2 3 2 2" xfId="16478" xr:uid="{908E0EF4-582F-4436-B031-7D43DC2E3808}"/>
    <cellStyle name="Normal 4 6 2 3 2 2 2" xfId="36846" xr:uid="{C4CCD57D-2D7C-42DC-9289-3A98380760A8}"/>
    <cellStyle name="Normal 4 6 2 3 2 3" xfId="23265" xr:uid="{DD28AEAD-9DE0-452A-9521-E9295F2162FC}"/>
    <cellStyle name="Normal 4 6 2 3 2 3 2" xfId="43633" xr:uid="{A91E2A0B-6D16-4FD2-80EA-B5F6C724D63B}"/>
    <cellStyle name="Normal 4 6 2 3 2 4" xfId="30054" xr:uid="{6C23660D-6110-48B6-B108-EBB8C789BFF7}"/>
    <cellStyle name="Normal 4 6 2 3 2 5" xfId="50422" xr:uid="{7169EF20-4C30-41F8-A708-4E8D74A06C3D}"/>
    <cellStyle name="Normal 4 6 2 3 3" xfId="10651" xr:uid="{CE67644E-D72C-45A4-962D-87CEC6065E7C}"/>
    <cellStyle name="Normal 4 6 2 3 3 2" xfId="31019" xr:uid="{D913585C-46F9-4F7F-BB43-88937D2C07DE}"/>
    <cellStyle name="Normal 4 6 2 3 4" xfId="17438" xr:uid="{E9514E2E-1F6B-4464-AF3B-F4853938364A}"/>
    <cellStyle name="Normal 4 6 2 3 4 2" xfId="37806" xr:uid="{4E0C890E-87A2-4940-B3F5-B5DD79C66F34}"/>
    <cellStyle name="Normal 4 6 2 3 5" xfId="24227" xr:uid="{7AA0BA06-0414-494D-BC98-CEB43574E973}"/>
    <cellStyle name="Normal 4 6 2 3 6" xfId="44595" xr:uid="{E1D9EDBA-9BDF-455D-A101-34CE1E514E65}"/>
    <cellStyle name="Normal 4 6 2 3_Exec Drivers" xfId="8931" xr:uid="{B63C3936-26A2-433E-99EC-FE459D14267E}"/>
    <cellStyle name="Normal 4 6 2 4" xfId="8081" xr:uid="{A9D8CE8F-A3B0-4899-A4A2-89DC1CFABCB4}"/>
    <cellStyle name="Normal 4 6 2 4 2" xfId="16497" xr:uid="{1FFC5516-03FA-4197-A67B-002D8E59D698}"/>
    <cellStyle name="Normal 4 6 2 4 2 2" xfId="36865" xr:uid="{42DD32B5-3131-49FB-AC9A-63AD4253641D}"/>
    <cellStyle name="Normal 4 6 2 4 3" xfId="23284" xr:uid="{2AA3581A-F4EB-4CFB-8383-818F876CAE00}"/>
    <cellStyle name="Normal 4 6 2 4 3 2" xfId="43652" xr:uid="{DE3B1EF7-E1A6-4E11-9773-32368015BB99}"/>
    <cellStyle name="Normal 4 6 2 4 4" xfId="30073" xr:uid="{DD7A7202-E732-4793-B00B-F30CCBD69CA3}"/>
    <cellStyle name="Normal 4 6 2 4 5" xfId="50441" xr:uid="{C7EC2FC9-ED7C-44DF-AFC5-E4265B1F7E8B}"/>
    <cellStyle name="Normal 4 6 2 5" xfId="10109" xr:uid="{E764ECAE-E9C3-4D5A-B298-956493DF3DEF}"/>
    <cellStyle name="Normal 4 6 2 5 2" xfId="30477" xr:uid="{69986D9A-C919-453E-8310-0C0284121859}"/>
    <cellStyle name="Normal 4 6 2 6" xfId="16897" xr:uid="{C3CD91A6-922F-47BE-892E-95787DEAA5AA}"/>
    <cellStyle name="Normal 4 6 2 6 2" xfId="37265" xr:uid="{B4A81EB7-C36C-47C5-96B0-02793A52ED2A}"/>
    <cellStyle name="Normal 4 6 2 7" xfId="23686" xr:uid="{8419B600-431F-4E2A-8156-108242DB89E6}"/>
    <cellStyle name="Normal 4 6 2 8" xfId="44054" xr:uid="{D09C365B-4DC2-45AA-AF71-9159ABC9803B}"/>
    <cellStyle name="Normal 4 6 2_Exec Drivers" xfId="9008" xr:uid="{4708099B-747C-4FCA-8EC0-C4DC1C6BA933}"/>
    <cellStyle name="Normal 4 6 3" xfId="1098" xr:uid="{157A0494-EEDE-4A8E-9132-33D5C49D9D8E}"/>
    <cellStyle name="Normal 4 6 3 2" xfId="4229" xr:uid="{65B1E66D-F6FA-46FD-8BB2-9EB944309888}"/>
    <cellStyle name="Normal 4 6 3 2 2" xfId="7077" xr:uid="{E310EE9D-B545-4E98-A2E7-8D0479A2E502}"/>
    <cellStyle name="Normal 4 6 3 2 2 2" xfId="15719" xr:uid="{402CFA19-7302-4123-B379-B81B6D27928A}"/>
    <cellStyle name="Normal 4 6 3 2 2 2 2" xfId="36087" xr:uid="{B6FAB9E0-88BD-41C1-BA3B-3295C0BCCF29}"/>
    <cellStyle name="Normal 4 6 3 2 2 3" xfId="22506" xr:uid="{F95213E0-84B2-4687-96DE-DD9CE5D369C8}"/>
    <cellStyle name="Normal 4 6 3 2 2 3 2" xfId="42874" xr:uid="{01320B31-0477-4AFE-9FAE-35BEB2FBB0A4}"/>
    <cellStyle name="Normal 4 6 3 2 2 4" xfId="29295" xr:uid="{EC15E428-3E01-4F19-B897-3D182A0EA4A7}"/>
    <cellStyle name="Normal 4 6 3 2 2 5" xfId="49663" xr:uid="{EF578B8B-3207-43F0-B2FB-22D63D5E026A}"/>
    <cellStyle name="Normal 4 6 3 2 3" xfId="12871" xr:uid="{778B674B-06B1-4C3C-8D5E-98EA3D7AD38F}"/>
    <cellStyle name="Normal 4 6 3 2 3 2" xfId="33239" xr:uid="{A74A52A2-4BE0-4C39-B501-12973E777184}"/>
    <cellStyle name="Normal 4 6 3 2 4" xfId="19658" xr:uid="{A4BB2EA6-5DC9-43DA-9C75-1B83469EF1D7}"/>
    <cellStyle name="Normal 4 6 3 2 4 2" xfId="40026" xr:uid="{D93625F2-2376-4AA9-A1D2-A6730D4C1B90}"/>
    <cellStyle name="Normal 4 6 3 2 5" xfId="26447" xr:uid="{9AC38C53-E81D-4A49-BB50-C27737B0B747}"/>
    <cellStyle name="Normal 4 6 3 2 6" xfId="46815" xr:uid="{294FBF26-ACD4-4832-8C7D-B1055DBCF6D2}"/>
    <cellStyle name="Normal 4 6 3 3" xfId="4941" xr:uid="{778A1F4F-D273-429E-BC35-32AED71B547C}"/>
    <cellStyle name="Normal 4 6 3 3 2" xfId="7789" xr:uid="{ACFB8427-3703-443B-B390-325281D602DC}"/>
    <cellStyle name="Normal 4 6 3 3 2 2" xfId="16431" xr:uid="{CA6BEF89-F71F-4478-A108-C5B2AC7C569C}"/>
    <cellStyle name="Normal 4 6 3 3 2 2 2" xfId="36799" xr:uid="{9C29187C-5528-4985-81E7-D4EBE564C40A}"/>
    <cellStyle name="Normal 4 6 3 3 2 3" xfId="23218" xr:uid="{DF2047D2-AE1F-436D-8F1F-3E90B573ED1A}"/>
    <cellStyle name="Normal 4 6 3 3 2 3 2" xfId="43586" xr:uid="{65112862-31FA-4AA3-9BE8-882FB7D5C3B3}"/>
    <cellStyle name="Normal 4 6 3 3 2 4" xfId="30007" xr:uid="{B0A2E718-ADE3-43CA-A330-6982571B86A0}"/>
    <cellStyle name="Normal 4 6 3 3 2 5" xfId="50375" xr:uid="{F8CC3C62-187A-451F-BC5B-31284BAD0CCA}"/>
    <cellStyle name="Normal 4 6 3 3 3" xfId="13583" xr:uid="{079F9701-CCB4-4DBC-A33E-707D73B0C3F8}"/>
    <cellStyle name="Normal 4 6 3 3 3 2" xfId="33951" xr:uid="{F7C99BDD-6AF1-4125-B7AA-86026EA08738}"/>
    <cellStyle name="Normal 4 6 3 3 4" xfId="20370" xr:uid="{2F1E8C6A-178A-4588-8646-B226F8CFB135}"/>
    <cellStyle name="Normal 4 6 3 3 4 2" xfId="40738" xr:uid="{000D7245-A266-46F6-A529-AE52F54487BE}"/>
    <cellStyle name="Normal 4 6 3 3 5" xfId="27159" xr:uid="{560F4848-7682-441A-99C5-5B3A8B799791}"/>
    <cellStyle name="Normal 4 6 3 3 6" xfId="47527" xr:uid="{74BBF049-FE5F-4B87-B894-0E593C709DC6}"/>
    <cellStyle name="Normal 4 6 3 4" xfId="3481" xr:uid="{92A74E6C-6F3C-47A1-8339-D53DEEE6AC92}"/>
    <cellStyle name="Normal 4 6 3 4 2" xfId="6365" xr:uid="{DF9B4EEE-776E-4755-9675-65D52D5375CD}"/>
    <cellStyle name="Normal 4 6 3 4 2 2" xfId="15007" xr:uid="{F0C4582D-D7B5-4B24-8746-2CA8DECDC336}"/>
    <cellStyle name="Normal 4 6 3 4 2 2 2" xfId="35375" xr:uid="{612A5D3B-5004-4DE9-B7E2-9C5575F92BB4}"/>
    <cellStyle name="Normal 4 6 3 4 2 3" xfId="21794" xr:uid="{A6B28D50-50EC-426A-81BF-40524AB9FA54}"/>
    <cellStyle name="Normal 4 6 3 4 2 3 2" xfId="42162" xr:uid="{D6B160FC-FE94-49DF-9907-C8EDB423D429}"/>
    <cellStyle name="Normal 4 6 3 4 2 4" xfId="28583" xr:uid="{C3D3F815-51DF-45A4-967B-630D5145AA05}"/>
    <cellStyle name="Normal 4 6 3 4 2 5" xfId="48951" xr:uid="{06C1C963-55F8-426A-B0D9-591A8CDEDDC2}"/>
    <cellStyle name="Normal 4 6 3 4 3" xfId="12159" xr:uid="{24D3766E-2944-4582-80D8-9C9CABDB55B6}"/>
    <cellStyle name="Normal 4 6 3 4 3 2" xfId="32527" xr:uid="{8DFD9EA3-7030-4579-853A-8516BC0FCC4D}"/>
    <cellStyle name="Normal 4 6 3 4 4" xfId="18946" xr:uid="{A409F031-75F7-4447-96E8-91242A28E81B}"/>
    <cellStyle name="Normal 4 6 3 4 4 2" xfId="39314" xr:uid="{8C651082-BC48-4AF5-B7F5-A38262DE8B43}"/>
    <cellStyle name="Normal 4 6 3 4 5" xfId="25735" xr:uid="{98177933-F03A-49E5-BE85-E7BC24EE8FCC}"/>
    <cellStyle name="Normal 4 6 3 4 6" xfId="46103" xr:uid="{B50C8EA8-B600-4722-8D62-869B7B0C8123}"/>
    <cellStyle name="Normal 4 6 3 5" xfId="5653" xr:uid="{DFCE9C4F-15B0-44B4-A744-B096903A3929}"/>
    <cellStyle name="Normal 4 6 3 5 2" xfId="14295" xr:uid="{2B0C310C-7050-4B8D-B4C8-3110045FE8A7}"/>
    <cellStyle name="Normal 4 6 3 5 2 2" xfId="34663" xr:uid="{DC3C6674-B6EB-4B55-A686-E808B21F9CB5}"/>
    <cellStyle name="Normal 4 6 3 5 3" xfId="21082" xr:uid="{B2795711-42A0-4A36-B775-51B60226FFAD}"/>
    <cellStyle name="Normal 4 6 3 5 3 2" xfId="41450" xr:uid="{513BCD21-DEA7-4BE0-9D70-BF26D4F04D7D}"/>
    <cellStyle name="Normal 4 6 3 5 4" xfId="27871" xr:uid="{4082B905-70F3-4688-A934-AD016EEAE187}"/>
    <cellStyle name="Normal 4 6 3 5 5" xfId="48239" xr:uid="{F89662F6-C8C7-40A7-AE03-EAD0C4FEA2FD}"/>
    <cellStyle name="Normal 4 6 3 6" xfId="8029" xr:uid="{24FD8488-B41A-4FF9-9F8A-D9084A9F820B}"/>
    <cellStyle name="Normal 4 6 3 7" xfId="2732" xr:uid="{173C79F9-0437-403E-83E5-9200F22F1F53}"/>
    <cellStyle name="Normal 4 6 3 7 2" xfId="11447" xr:uid="{A069D184-3A5C-45EC-8568-B631A9FA793F}"/>
    <cellStyle name="Normal 4 6 3 7 2 2" xfId="31815" xr:uid="{F655CFD7-AFF7-41D4-AC70-4A16B0A6D5D1}"/>
    <cellStyle name="Normal 4 6 3 7 3" xfId="18234" xr:uid="{6F3769C4-2024-4468-91A9-700E5E9575F8}"/>
    <cellStyle name="Normal 4 6 3 7 3 2" xfId="38602" xr:uid="{4894F00E-BE79-4AB9-A1CA-3683D1376894}"/>
    <cellStyle name="Normal 4 6 3 7 4" xfId="25023" xr:uid="{07431E26-EA12-4EB3-9282-7CF83E36E536}"/>
    <cellStyle name="Normal 4 6 3 7 5" xfId="45391" xr:uid="{CAA2D9F3-EC00-4C2E-8E9B-03E0F6C6CDF7}"/>
    <cellStyle name="Normal 4 6 4" xfId="1222" xr:uid="{8BB4413C-CC3F-4755-8653-C51608DCB055}"/>
    <cellStyle name="Normal 4 6 4 2" xfId="1763" xr:uid="{BE788438-06E8-4E76-9A78-678F98951502}"/>
    <cellStyle name="Normal 4 6 4 2 2" xfId="6744" xr:uid="{CD895FA5-92B0-49EF-A89D-BBDF11DFBBEB}"/>
    <cellStyle name="Normal 4 6 4 2 2 2" xfId="15386" xr:uid="{E21FFBF2-9580-4FEB-AB08-370024ED7CA3}"/>
    <cellStyle name="Normal 4 6 4 2 2 2 2" xfId="35754" xr:uid="{A41A23D5-8920-4983-8E73-FD3F458DF8E2}"/>
    <cellStyle name="Normal 4 6 4 2 2 3" xfId="22173" xr:uid="{761F3448-5C15-487D-821B-27040D230F86}"/>
    <cellStyle name="Normal 4 6 4 2 2 3 2" xfId="42541" xr:uid="{A2DE38A8-2E2F-4277-8F04-B3D4A9E397D9}"/>
    <cellStyle name="Normal 4 6 4 2 2 4" xfId="28962" xr:uid="{F0248FB0-E2DF-4535-A3C2-BB3A60791DBE}"/>
    <cellStyle name="Normal 4 6 4 2 2 5" xfId="49330" xr:uid="{C9E55F15-03DD-49A0-9CD2-ED56B24A6E1B}"/>
    <cellStyle name="Normal 4 6 4 2 3" xfId="10671" xr:uid="{701552C3-A5FD-473D-82ED-00EC61959E99}"/>
    <cellStyle name="Normal 4 6 4 2 3 2" xfId="31039" xr:uid="{127040ED-43AD-4D32-9647-CAA800AEABD8}"/>
    <cellStyle name="Normal 4 6 4 2 4" xfId="17458" xr:uid="{BFE0F8C7-3FF4-494B-A4C8-E11EEDF2C653}"/>
    <cellStyle name="Normal 4 6 4 2 4 2" xfId="37826" xr:uid="{F72B7F0B-C055-417F-A2EF-E05166AB41EF}"/>
    <cellStyle name="Normal 4 6 4 2 5" xfId="24247" xr:uid="{A3CF3FE7-097E-4C84-AE2C-AB938BE59BCF}"/>
    <cellStyle name="Normal 4 6 4 2 6" xfId="44615" xr:uid="{32000F1B-560E-491B-A5A0-EEF5617281A6}"/>
    <cellStyle name="Normal 4 6 4 2_Exec Drivers" xfId="1875" xr:uid="{51900CB7-DD60-41B1-80B3-DBD0A2ECE53B}"/>
    <cellStyle name="Normal 4 6 4 3" xfId="3860" xr:uid="{97781CA4-FDC9-47B8-B7D1-86386FE1B33C}"/>
    <cellStyle name="Normal 4 6 4 3 2" xfId="12538" xr:uid="{BAA88A62-D0CA-44B6-83E2-40675596EEB8}"/>
    <cellStyle name="Normal 4 6 4 3 2 2" xfId="32906" xr:uid="{CE734570-F5DA-42A4-BC88-659052F5FD80}"/>
    <cellStyle name="Normal 4 6 4 3 3" xfId="19325" xr:uid="{FFB14C3C-00EE-41BC-AB1A-D3046F70AA8B}"/>
    <cellStyle name="Normal 4 6 4 3 3 2" xfId="39693" xr:uid="{5BC87BE6-7842-4973-87D1-DD64FD8DD71F}"/>
    <cellStyle name="Normal 4 6 4 3 4" xfId="26114" xr:uid="{481BC6E4-2C9B-4595-9612-D3617ECA8016}"/>
    <cellStyle name="Normal 4 6 4 3 5" xfId="46482" xr:uid="{EB901844-D041-4796-BCC5-0FA10E92FD1E}"/>
    <cellStyle name="Normal 4 6 4 4" xfId="10145" xr:uid="{07B5C372-AB49-45E3-BFDA-61297BC2C7C7}"/>
    <cellStyle name="Normal 4 6 4 4 2" xfId="30513" xr:uid="{AE7F2AE4-BB94-4EB7-9D06-4AEDCF03EE15}"/>
    <cellStyle name="Normal 4 6 4 5" xfId="16932" xr:uid="{C7A33F9E-625F-4BC9-9232-ECB00C77463D}"/>
    <cellStyle name="Normal 4 6 4 5 2" xfId="37300" xr:uid="{3C49C8F6-95F3-439A-AFBB-531F9998D590}"/>
    <cellStyle name="Normal 4 6 4 6" xfId="23721" xr:uid="{B55984B6-E27A-4FAC-85AF-7FA648192A54}"/>
    <cellStyle name="Normal 4 6 4 7" xfId="44089" xr:uid="{E31EDAC2-9F07-42D3-AD67-4393F65CB3B4}"/>
    <cellStyle name="Normal 4 6 4_Exec Drivers" xfId="8288" xr:uid="{11597CE9-4BC1-4E69-95B8-1D305BFDF0BB}"/>
    <cellStyle name="Normal 4 6 5" xfId="1313" xr:uid="{8C9C1856-C2AA-484A-B510-004229CB2303}"/>
    <cellStyle name="Normal 4 6 5 2" xfId="1850" xr:uid="{CED8435F-9949-44BA-A0DD-9E20B0299640}"/>
    <cellStyle name="Normal 4 6 5 2 2" xfId="7456" xr:uid="{2F200E52-42AF-475A-9036-281CF7D88009}"/>
    <cellStyle name="Normal 4 6 5 2 2 2" xfId="16098" xr:uid="{5F76F42B-D2A8-4BFD-8D52-B15788C31EE2}"/>
    <cellStyle name="Normal 4 6 5 2 2 2 2" xfId="36466" xr:uid="{45AEDEC1-1944-4957-B3B3-9FB4CFE20155}"/>
    <cellStyle name="Normal 4 6 5 2 2 3" xfId="22885" xr:uid="{EEFBA2AB-587B-489B-8C7F-5BC87B16C27C}"/>
    <cellStyle name="Normal 4 6 5 2 2 3 2" xfId="43253" xr:uid="{2A0DB6BC-1F8F-4C19-B290-DA39C5B1D977}"/>
    <cellStyle name="Normal 4 6 5 2 2 4" xfId="29674" xr:uid="{E92A641F-4CBE-4ED8-912E-B135FACC3203}"/>
    <cellStyle name="Normal 4 6 5 2 2 5" xfId="50042" xr:uid="{2B52E156-A9D3-4310-9CAB-6B1C1BD17E8D}"/>
    <cellStyle name="Normal 4 6 5 2 3" xfId="10758" xr:uid="{9CAF0C7B-2060-42A2-9F8E-8C020399CDCC}"/>
    <cellStyle name="Normal 4 6 5 2 3 2" xfId="31126" xr:uid="{D04782FE-5338-4085-BB63-0A9646572ED0}"/>
    <cellStyle name="Normal 4 6 5 2 4" xfId="17545" xr:uid="{C76567C8-DED0-4004-8430-EF32BB6564C3}"/>
    <cellStyle name="Normal 4 6 5 2 4 2" xfId="37913" xr:uid="{9A0E6D32-79FC-4544-8C7D-B17D070E5176}"/>
    <cellStyle name="Normal 4 6 5 2 5" xfId="24334" xr:uid="{AF800C3D-527F-43C4-AE2E-7C941EDF0F9A}"/>
    <cellStyle name="Normal 4 6 5 2 6" xfId="44702" xr:uid="{88802DB1-27C7-491B-9EAD-C4851C5C5D2A}"/>
    <cellStyle name="Normal 4 6 5 2_Exec Drivers" xfId="8724" xr:uid="{1AE2B631-44B5-41C5-9872-0AE841FC1683}"/>
    <cellStyle name="Normal 4 6 5 3" xfId="4608" xr:uid="{534A58EA-0A81-45C1-9900-FB535C9E35E8}"/>
    <cellStyle name="Normal 4 6 5 3 2" xfId="13250" xr:uid="{91D4B94C-E2BD-4D90-8AB8-E4AC7DF20D3D}"/>
    <cellStyle name="Normal 4 6 5 3 2 2" xfId="33618" xr:uid="{7F52A31F-B14B-47EC-B6F7-431060832229}"/>
    <cellStyle name="Normal 4 6 5 3 3" xfId="20037" xr:uid="{AC6907BF-CC92-4B56-9108-1F959D77DF93}"/>
    <cellStyle name="Normal 4 6 5 3 3 2" xfId="40405" xr:uid="{708D850A-007B-4825-8A91-36ACD9A9C042}"/>
    <cellStyle name="Normal 4 6 5 3 4" xfId="26826" xr:uid="{01102C37-70A9-48E0-84F7-29B28B99D5BA}"/>
    <cellStyle name="Normal 4 6 5 3 5" xfId="47194" xr:uid="{CE0B2AFB-9418-4545-A203-F545CB8A12AF}"/>
    <cellStyle name="Normal 4 6 5 4" xfId="10232" xr:uid="{4DFEEE24-E964-4918-AD18-E693FE8F8F26}"/>
    <cellStyle name="Normal 4 6 5 4 2" xfId="30600" xr:uid="{C0BC7A20-D3B7-47AA-8075-880078BD9EF7}"/>
    <cellStyle name="Normal 4 6 5 5" xfId="17019" xr:uid="{6DE97C32-0673-47E4-8888-3FBAEF53B4AD}"/>
    <cellStyle name="Normal 4 6 5 5 2" xfId="37387" xr:uid="{54811015-5DB4-4166-BE3D-647E77885A6A}"/>
    <cellStyle name="Normal 4 6 5 6" xfId="23808" xr:uid="{A07CFFEC-C35B-4B0C-80A1-68EDFEECE04E}"/>
    <cellStyle name="Normal 4 6 5 7" xfId="44176" xr:uid="{99467A92-0E20-4CA5-827F-6597C81306E7}"/>
    <cellStyle name="Normal 4 6 5_Exec Drivers" xfId="8713" xr:uid="{3A3EB9A4-D006-4EA6-B310-5B2CBAFA7924}"/>
    <cellStyle name="Normal 4 6 6" xfId="1378" xr:uid="{9B2B0ED9-F939-4B00-92B1-4D76E30039C7}"/>
    <cellStyle name="Normal 4 6 6 2" xfId="6032" xr:uid="{A3B66196-8AB2-4827-A9BA-8640E80F6FF4}"/>
    <cellStyle name="Normal 4 6 6 2 2" xfId="14674" xr:uid="{A8265DBA-991C-40E4-A42D-9112FA026E39}"/>
    <cellStyle name="Normal 4 6 6 2 2 2" xfId="35042" xr:uid="{6A791241-3CB2-4DE8-B4A1-AD7C2CDDAB9F}"/>
    <cellStyle name="Normal 4 6 6 2 3" xfId="21461" xr:uid="{BDA0BFB9-29EF-4331-BEBC-4142C07BA935}"/>
    <cellStyle name="Normal 4 6 6 2 3 2" xfId="41829" xr:uid="{BD9AFEAB-4A8F-48AC-B43E-A2271B4BDE07}"/>
    <cellStyle name="Normal 4 6 6 2 4" xfId="28250" xr:uid="{436D1CD1-BADF-4FB3-BBC2-48ACC376B8D9}"/>
    <cellStyle name="Normal 4 6 6 2 5" xfId="48618" xr:uid="{49E7184C-6F77-4634-A3AE-E030D8B261DD}"/>
    <cellStyle name="Normal 4 6 6 3" xfId="3112" xr:uid="{1EBFFA67-C2F2-411D-97AA-F2DB02BD3C96}"/>
    <cellStyle name="Normal 4 6 6 3 2" xfId="11826" xr:uid="{C0B3ED57-38D9-47A8-AA24-7911D927082A}"/>
    <cellStyle name="Normal 4 6 6 3 2 2" xfId="32194" xr:uid="{0CB48D5D-B67D-4A86-84A1-14815E434CED}"/>
    <cellStyle name="Normal 4 6 6 3 3" xfId="18613" xr:uid="{8A84612E-8D38-4FB6-AD71-2BCE9DDC38D4}"/>
    <cellStyle name="Normal 4 6 6 3 3 2" xfId="38981" xr:uid="{A30F51B4-315F-487A-936F-33CB6A7E1F02}"/>
    <cellStyle name="Normal 4 6 6 3 4" xfId="25402" xr:uid="{E7EAEA91-53AF-41BD-85CA-139FBC1323AC}"/>
    <cellStyle name="Normal 4 6 6 3 5" xfId="45770" xr:uid="{26F69BE9-1AA2-4937-A6CB-24CF18AE8325}"/>
    <cellStyle name="Normal 4 6 6 4" xfId="10297" xr:uid="{285B42EC-18A2-473C-8E04-540436340977}"/>
    <cellStyle name="Normal 4 6 6 4 2" xfId="30665" xr:uid="{964E01B2-9DC0-469B-99AD-9F9AB059FCA5}"/>
    <cellStyle name="Normal 4 6 6 5" xfId="17084" xr:uid="{63E293DE-7126-4C8D-917B-2A25011DF202}"/>
    <cellStyle name="Normal 4 6 6 5 2" xfId="37452" xr:uid="{C32EC29C-85CD-4883-BE68-8DF44BE1FEC2}"/>
    <cellStyle name="Normal 4 6 6 6" xfId="23873" xr:uid="{D3616250-6E94-47B7-BCA9-7985881178F3}"/>
    <cellStyle name="Normal 4 6 6 7" xfId="44241" xr:uid="{39C2B70E-AABF-40D5-90BC-BCCB4DDEE35C}"/>
    <cellStyle name="Normal 4 6 6_Exec Drivers" xfId="9693" xr:uid="{E645FC09-056A-473D-88AC-24EFB8E5C712}"/>
    <cellStyle name="Normal 4 6 7" xfId="5320" xr:uid="{1CC0DE36-321D-4BF0-9B43-770368987230}"/>
    <cellStyle name="Normal 4 6 7 2" xfId="13962" xr:uid="{30B0350E-CEA1-44CE-8D87-9CEED5BE5660}"/>
    <cellStyle name="Normal 4 6 7 2 2" xfId="34330" xr:uid="{D790DFFD-CD67-4B67-A459-96BE420E5779}"/>
    <cellStyle name="Normal 4 6 7 3" xfId="20749" xr:uid="{7604A807-2BBE-4C35-A5BD-5126CA145146}"/>
    <cellStyle name="Normal 4 6 7 3 2" xfId="41117" xr:uid="{5B026255-9350-4455-9C7E-8E7C6164E979}"/>
    <cellStyle name="Normal 4 6 7 4" xfId="27538" xr:uid="{BB391DEE-C029-41E5-901E-1636B0425DDE}"/>
    <cellStyle name="Normal 4 6 7 5" xfId="47906" xr:uid="{57F277B5-2076-4842-B0DD-4EA272A0ABED}"/>
    <cellStyle name="Normal 4 6 8" xfId="2264" xr:uid="{19B19F63-F598-4058-ADB2-654451211D5E}"/>
    <cellStyle name="Normal 4 6 8 2" xfId="11114" xr:uid="{F0BC6208-4DD6-49BD-B234-606A979F1A54}"/>
    <cellStyle name="Normal 4 6 8 2 2" xfId="31482" xr:uid="{EB2722F5-9B01-4E77-84C2-BB45E71EA629}"/>
    <cellStyle name="Normal 4 6 8 3" xfId="17901" xr:uid="{BF40C8AC-000B-4473-9B44-E539CF745DE6}"/>
    <cellStyle name="Normal 4 6 8 3 2" xfId="38269" xr:uid="{B2930CAA-A339-47C9-B2D4-6357241825D3}"/>
    <cellStyle name="Normal 4 6 8 4" xfId="24690" xr:uid="{0BAF4DBD-290A-48A2-8CA3-F319D717F3CD}"/>
    <cellStyle name="Normal 4 6 8 5" xfId="45058" xr:uid="{8865394E-0BB8-4B92-AF53-53FC13DF8310}"/>
    <cellStyle name="Normal 4 6 9" xfId="10027" xr:uid="{8E3CAA69-B69D-45C8-8C44-991F447B7BD4}"/>
    <cellStyle name="Normal 4 6 9 2" xfId="30395" xr:uid="{C8CBE78D-02BC-425E-91DE-5996E9D25BE8}"/>
    <cellStyle name="Normal 4 6_Exec Drivers" xfId="8163" xr:uid="{AF09E964-D784-467B-9763-F459D6103E2A}"/>
    <cellStyle name="Normal 4 7" xfId="650" xr:uid="{F8B730E3-0C72-49B0-90EA-2D40AC71CF5F}"/>
    <cellStyle name="Normal 4 7 10" xfId="16849" xr:uid="{0CA99A51-C3A9-4038-85F6-EF65005A30EA}"/>
    <cellStyle name="Normal 4 7 10 2" xfId="37217" xr:uid="{39B7A6A7-4EEF-461A-B500-BF784C9DEBC8}"/>
    <cellStyle name="Normal 4 7 11" xfId="23638" xr:uid="{C05CF217-F30C-4FD5-A1E5-85D677317C19}"/>
    <cellStyle name="Normal 4 7 12" xfId="44006" xr:uid="{6F492CE5-E8A6-4BFB-BC67-F38078AB9498}"/>
    <cellStyle name="Normal 4 7 2" xfId="721" xr:uid="{6AD92883-0DF3-4C9D-A9C0-2E9A87AB6A4D}"/>
    <cellStyle name="Normal 4 7 2 2" xfId="1219" xr:uid="{859C28AD-971C-4A31-B4C8-A2B5D50C4CC2}"/>
    <cellStyle name="Normal 4 7 2 3" xfId="1742" xr:uid="{806542F8-13B9-4811-90A3-A4DB0A721FFC}"/>
    <cellStyle name="Normal 4 7 2 3 2" xfId="8103" xr:uid="{8F5B680F-B4E7-4B1A-A165-2A0B85A49E3B}"/>
    <cellStyle name="Normal 4 7 2 3 2 2" xfId="16502" xr:uid="{77373742-2826-4D4B-BC93-568AF2633B65}"/>
    <cellStyle name="Normal 4 7 2 3 2 2 2" xfId="36870" xr:uid="{AFBC7BC7-80CE-420A-B484-B9FFFC09B957}"/>
    <cellStyle name="Normal 4 7 2 3 2 3" xfId="23289" xr:uid="{68C47A65-CB6A-4C34-807F-3FC5700F9B04}"/>
    <cellStyle name="Normal 4 7 2 3 2 3 2" xfId="43657" xr:uid="{DACE60EF-32DD-40B8-9B4F-8F35FCA385FE}"/>
    <cellStyle name="Normal 4 7 2 3 2 4" xfId="30078" xr:uid="{749673DC-9FDF-43CB-B3BB-70AB33F0AF24}"/>
    <cellStyle name="Normal 4 7 2 3 2 5" xfId="50446" xr:uid="{537A22CC-85BF-47A8-ACFF-58604E7937AF}"/>
    <cellStyle name="Normal 4 7 2 3 3" xfId="10652" xr:uid="{444FC5B8-210C-4F65-A686-3903DAB7D268}"/>
    <cellStyle name="Normal 4 7 2 3 3 2" xfId="31020" xr:uid="{A8F7AFFF-73FA-4D20-B864-8B759AB3FBBE}"/>
    <cellStyle name="Normal 4 7 2 3 4" xfId="17439" xr:uid="{060D7675-DE78-41E2-ABB2-6FA11B477BF4}"/>
    <cellStyle name="Normal 4 7 2 3 4 2" xfId="37807" xr:uid="{7A794FEC-6AC2-48B5-BD61-9121E0928973}"/>
    <cellStyle name="Normal 4 7 2 3 5" xfId="24228" xr:uid="{0363F0F3-0064-4CE5-82C7-949D60DD4547}"/>
    <cellStyle name="Normal 4 7 2 3 6" xfId="44596" xr:uid="{BB02B48E-8EC4-4323-BB94-500CC483F236}"/>
    <cellStyle name="Normal 4 7 2 3_Exec Drivers" xfId="9047" xr:uid="{377B17B9-603D-490E-BE1F-78506126B0B3}"/>
    <cellStyle name="Normal 4 7 2 4" xfId="8064" xr:uid="{17644284-AA2F-4A84-BAF6-D12DC0931960}"/>
    <cellStyle name="Normal 4 7 2 4 2" xfId="16495" xr:uid="{CE8ACE7B-CECB-4EC5-9564-7F1CD066E439}"/>
    <cellStyle name="Normal 4 7 2 4 2 2" xfId="36863" xr:uid="{DFB5598C-9894-41A9-BD31-98A189098D15}"/>
    <cellStyle name="Normal 4 7 2 4 3" xfId="23282" xr:uid="{7293719C-0359-4A84-9BB0-48964329763A}"/>
    <cellStyle name="Normal 4 7 2 4 3 2" xfId="43650" xr:uid="{72966E59-2DCA-4F6E-9C25-8460FDE9A6A7}"/>
    <cellStyle name="Normal 4 7 2 4 4" xfId="30071" xr:uid="{B2160E46-586C-43E4-A94B-B1A2B2100517}"/>
    <cellStyle name="Normal 4 7 2 4 5" xfId="50439" xr:uid="{9AFD060B-AF18-4040-8344-7DA8362FEB40}"/>
    <cellStyle name="Normal 4 7 2 5" xfId="10110" xr:uid="{AE2639E7-AA1B-4DC2-A969-145A284A2909}"/>
    <cellStyle name="Normal 4 7 2 5 2" xfId="30478" xr:uid="{C5372A0F-1A16-4C5C-BD1D-728410E23E83}"/>
    <cellStyle name="Normal 4 7 2 6" xfId="16898" xr:uid="{E7CB1EEF-7CD4-48E2-998C-233A93BBA6AF}"/>
    <cellStyle name="Normal 4 7 2 6 2" xfId="37266" xr:uid="{D3300951-9C76-4E8F-A3DD-CDF716CC1376}"/>
    <cellStyle name="Normal 4 7 2 7" xfId="23687" xr:uid="{35CDDA59-D68E-44A1-9555-67E94B5A64A8}"/>
    <cellStyle name="Normal 4 7 2 8" xfId="44055" xr:uid="{35370523-E0F0-4F1B-AF37-16273F707429}"/>
    <cellStyle name="Normal 4 7 2_Exec Drivers" xfId="9284" xr:uid="{EF0EC78B-9BDE-457D-A6F1-720996B69FEB}"/>
    <cellStyle name="Normal 4 7 3" xfId="1099" xr:uid="{BCFCF057-5EEB-4958-8B4B-150E4F304CA4}"/>
    <cellStyle name="Normal 4 7 3 2" xfId="4262" xr:uid="{BA233496-C1F9-43A9-B18C-8C7A2816BFA6}"/>
    <cellStyle name="Normal 4 7 3 2 2" xfId="7110" xr:uid="{7B5A6112-442D-48C1-AB44-0FC0BA6AB6E9}"/>
    <cellStyle name="Normal 4 7 3 2 2 2" xfId="15752" xr:uid="{CF4794D6-B5A0-47F5-B10E-8B0ED04CB7EC}"/>
    <cellStyle name="Normal 4 7 3 2 2 2 2" xfId="36120" xr:uid="{6E42B715-1C36-45E3-8E4B-CE6E8E5A4F02}"/>
    <cellStyle name="Normal 4 7 3 2 2 3" xfId="22539" xr:uid="{3DB016F5-38C4-4C30-858F-FEA7EA03CC4A}"/>
    <cellStyle name="Normal 4 7 3 2 2 3 2" xfId="42907" xr:uid="{0227CD0D-38B8-4FC0-A201-979B2B9F51B0}"/>
    <cellStyle name="Normal 4 7 3 2 2 4" xfId="29328" xr:uid="{D8E418CE-6939-4F9C-8F1D-8458EE09F679}"/>
    <cellStyle name="Normal 4 7 3 2 2 5" xfId="49696" xr:uid="{087884FE-7A52-4D27-8702-6BBCAE82B99E}"/>
    <cellStyle name="Normal 4 7 3 2 3" xfId="12904" xr:uid="{E8965881-6613-453F-AFDE-CA1B6BCF32A7}"/>
    <cellStyle name="Normal 4 7 3 2 3 2" xfId="33272" xr:uid="{DB5B8A52-F7E9-4C6B-AD1E-B174C5B8AC22}"/>
    <cellStyle name="Normal 4 7 3 2 4" xfId="19691" xr:uid="{1F7F72A1-038F-4B1B-B93F-1C6E2B1719E0}"/>
    <cellStyle name="Normal 4 7 3 2 4 2" xfId="40059" xr:uid="{7CB111F9-3581-4A25-B301-C2905EDE328D}"/>
    <cellStyle name="Normal 4 7 3 2 5" xfId="26480" xr:uid="{F73BD90A-B3F3-4595-B1A6-F900BA0D2154}"/>
    <cellStyle name="Normal 4 7 3 2 6" xfId="46848" xr:uid="{F7F3CD43-CE2A-456E-8FDB-51F1BEC66452}"/>
    <cellStyle name="Normal 4 7 3 3" xfId="4974" xr:uid="{54217463-D74E-477E-9077-5C0CC6305387}"/>
    <cellStyle name="Normal 4 7 3 3 2" xfId="7822" xr:uid="{55CEA48F-DBD4-4D48-AC1C-842C50A02C9F}"/>
    <cellStyle name="Normal 4 7 3 3 2 2" xfId="16464" xr:uid="{142875F5-5F0A-43B1-B2E0-1CCA244587D3}"/>
    <cellStyle name="Normal 4 7 3 3 2 2 2" xfId="36832" xr:uid="{EA6CB6B0-25CA-4C1E-B364-07E752D05BD9}"/>
    <cellStyle name="Normal 4 7 3 3 2 3" xfId="23251" xr:uid="{A0AAA04A-A7DE-4D73-AC25-D1CDB36D8504}"/>
    <cellStyle name="Normal 4 7 3 3 2 3 2" xfId="43619" xr:uid="{560E334F-DBD9-4DC9-8473-82D6DA7FE691}"/>
    <cellStyle name="Normal 4 7 3 3 2 4" xfId="30040" xr:uid="{55844AC2-DE3F-44E9-8A60-038BD4235415}"/>
    <cellStyle name="Normal 4 7 3 3 2 5" xfId="50408" xr:uid="{8E5864E9-CF7B-4F11-8576-BD0EB49ADAFF}"/>
    <cellStyle name="Normal 4 7 3 3 3" xfId="13616" xr:uid="{43EF327C-F64B-4F88-AC3E-7B8BFA5F6B98}"/>
    <cellStyle name="Normal 4 7 3 3 3 2" xfId="33984" xr:uid="{5ABA568E-61C7-4722-9C2C-350D0F0F3303}"/>
    <cellStyle name="Normal 4 7 3 3 4" xfId="20403" xr:uid="{56F8DF28-2037-49BF-8718-7FB56A38D0B9}"/>
    <cellStyle name="Normal 4 7 3 3 4 2" xfId="40771" xr:uid="{3008B258-2C67-49EC-804D-F727574F4C67}"/>
    <cellStyle name="Normal 4 7 3 3 5" xfId="27192" xr:uid="{8B145693-FCEF-49BA-AC48-37F32675C5BB}"/>
    <cellStyle name="Normal 4 7 3 3 6" xfId="47560" xr:uid="{AF22BA2C-B365-4A94-B254-BA4DBA1291B7}"/>
    <cellStyle name="Normal 4 7 3 4" xfId="3514" xr:uid="{1C0C5A43-7E0A-4B24-B78D-46AD5ECB10D1}"/>
    <cellStyle name="Normal 4 7 3 4 2" xfId="6398" xr:uid="{34875FFD-F267-442B-B276-AC8CC802C65E}"/>
    <cellStyle name="Normal 4 7 3 4 2 2" xfId="15040" xr:uid="{BA069514-499F-4352-988F-27C86B4A52BF}"/>
    <cellStyle name="Normal 4 7 3 4 2 2 2" xfId="35408" xr:uid="{EBABC4FA-BC80-4B52-9D54-5289F3FA2D81}"/>
    <cellStyle name="Normal 4 7 3 4 2 3" xfId="21827" xr:uid="{361A7490-B872-4DEA-95EB-BC306E76B188}"/>
    <cellStyle name="Normal 4 7 3 4 2 3 2" xfId="42195" xr:uid="{9C2206E1-C2F9-47E9-BFB4-462736159803}"/>
    <cellStyle name="Normal 4 7 3 4 2 4" xfId="28616" xr:uid="{693600FC-4403-4033-B64F-A01E5D6D9927}"/>
    <cellStyle name="Normal 4 7 3 4 2 5" xfId="48984" xr:uid="{A30F8685-C751-46FC-8A9C-358D5E372B9D}"/>
    <cellStyle name="Normal 4 7 3 4 3" xfId="12192" xr:uid="{2ACFF014-A5F5-41B1-9964-3119E029A6BA}"/>
    <cellStyle name="Normal 4 7 3 4 3 2" xfId="32560" xr:uid="{5ED31337-DD7D-4F9C-BA0D-17C074CE6EC2}"/>
    <cellStyle name="Normal 4 7 3 4 4" xfId="18979" xr:uid="{8E896E17-EA90-4FCB-9E5E-DCF56CE12DFA}"/>
    <cellStyle name="Normal 4 7 3 4 4 2" xfId="39347" xr:uid="{F464E52E-D06E-479A-A094-7741C7F358BA}"/>
    <cellStyle name="Normal 4 7 3 4 5" xfId="25768" xr:uid="{5E538771-6483-4EDF-9603-75264B4D2515}"/>
    <cellStyle name="Normal 4 7 3 4 6" xfId="46136" xr:uid="{ABC7FCD6-6920-44F4-AC1D-7573D6C20652}"/>
    <cellStyle name="Normal 4 7 3 5" xfId="5686" xr:uid="{A0B5C026-E770-4179-986F-E65032B60B13}"/>
    <cellStyle name="Normal 4 7 3 5 2" xfId="14328" xr:uid="{FF90B766-3A1C-4B92-AD85-EE991E34C6A3}"/>
    <cellStyle name="Normal 4 7 3 5 2 2" xfId="34696" xr:uid="{40DEC2C0-228C-488A-B2E9-2DBE395B0DEB}"/>
    <cellStyle name="Normal 4 7 3 5 3" xfId="21115" xr:uid="{B5A8C115-1DAF-48DD-A520-CF6F7070C813}"/>
    <cellStyle name="Normal 4 7 3 5 3 2" xfId="41483" xr:uid="{22B79721-A6E6-44CE-BABE-8E753C0FCABF}"/>
    <cellStyle name="Normal 4 7 3 5 4" xfId="27904" xr:uid="{772FE840-A39D-46B1-B3B4-DAEF67E78AD0}"/>
    <cellStyle name="Normal 4 7 3 5 5" xfId="48272" xr:uid="{7DEF15B6-3CC8-4AF2-8702-BEC69FBE0E0F}"/>
    <cellStyle name="Normal 4 7 3 6" xfId="7948" xr:uid="{FA2588BD-7877-455B-A241-A502DFA25E9A}"/>
    <cellStyle name="Normal 4 7 3 7" xfId="2765" xr:uid="{6C2F9E2B-BF14-48D3-85C0-4F4F08D918D7}"/>
    <cellStyle name="Normal 4 7 3 7 2" xfId="11480" xr:uid="{3F6766D4-0C2E-4EFA-8623-3C4CE4437524}"/>
    <cellStyle name="Normal 4 7 3 7 2 2" xfId="31848" xr:uid="{3E27D665-D1DC-4668-9FEE-A135FDD69D17}"/>
    <cellStyle name="Normal 4 7 3 7 3" xfId="18267" xr:uid="{7DF8914A-5B47-411C-977C-85D9C0304006}"/>
    <cellStyle name="Normal 4 7 3 7 3 2" xfId="38635" xr:uid="{9F14C305-5712-4B26-8CF1-C6ADAEB5AF05}"/>
    <cellStyle name="Normal 4 7 3 7 4" xfId="25056" xr:uid="{5D369376-5E3A-4424-AC88-BAC42FFF1D47}"/>
    <cellStyle name="Normal 4 7 3 7 5" xfId="45424" xr:uid="{C4FED549-8026-4F9C-BEBE-128979773602}"/>
    <cellStyle name="Normal 4 7 4" xfId="1220" xr:uid="{F192FFCA-A312-4C59-B9C4-77FEBB9972B6}"/>
    <cellStyle name="Normal 4 7 4 2" xfId="1762" xr:uid="{6CA8CE86-10E3-4F28-A628-B327857ADD5B}"/>
    <cellStyle name="Normal 4 7 4 2 2" xfId="6745" xr:uid="{99CAE7BC-0537-4985-839C-C783F8F29CE1}"/>
    <cellStyle name="Normal 4 7 4 2 2 2" xfId="15387" xr:uid="{6AA709D9-FD30-4A93-ABA1-DF57C7F6A3D9}"/>
    <cellStyle name="Normal 4 7 4 2 2 2 2" xfId="35755" xr:uid="{1BEE788E-9437-4607-848A-5466669762A4}"/>
    <cellStyle name="Normal 4 7 4 2 2 3" xfId="22174" xr:uid="{A150977E-D5A2-41F8-80D8-4799B6DEEC23}"/>
    <cellStyle name="Normal 4 7 4 2 2 3 2" xfId="42542" xr:uid="{707E2662-5B0B-45E5-9330-3585774C2A0D}"/>
    <cellStyle name="Normal 4 7 4 2 2 4" xfId="28963" xr:uid="{38ADD838-4CCF-4E51-91A2-58FC17FBBED3}"/>
    <cellStyle name="Normal 4 7 4 2 2 5" xfId="49331" xr:uid="{D7D4B3B8-D4CA-46B6-A26B-19264F87C939}"/>
    <cellStyle name="Normal 4 7 4 2 3" xfId="10670" xr:uid="{EC47F2F8-6A4C-4269-8BFF-5E70712AD4B1}"/>
    <cellStyle name="Normal 4 7 4 2 3 2" xfId="31038" xr:uid="{BBD561D0-94AD-45D3-91AA-C830C2B22682}"/>
    <cellStyle name="Normal 4 7 4 2 4" xfId="17457" xr:uid="{8804C0EA-E80B-4269-A638-6869E5119991}"/>
    <cellStyle name="Normal 4 7 4 2 4 2" xfId="37825" xr:uid="{3B40C7E3-7370-4F70-AAC7-CC8333400A15}"/>
    <cellStyle name="Normal 4 7 4 2 5" xfId="24246" xr:uid="{3A5633C8-7FB0-4F53-86DB-5AACFC07E70A}"/>
    <cellStyle name="Normal 4 7 4 2 6" xfId="44614" xr:uid="{BE91F75D-43C7-4C9F-8D33-AA93BF48EAF9}"/>
    <cellStyle name="Normal 4 7 4 2_Exec Drivers" xfId="9323" xr:uid="{4BCA4585-5277-4FA4-B420-6C37829CF68C}"/>
    <cellStyle name="Normal 4 7 4 3" xfId="3861" xr:uid="{CF6A2D70-BD82-46D9-BB73-E19EE801DDE9}"/>
    <cellStyle name="Normal 4 7 4 3 2" xfId="12539" xr:uid="{FAC123ED-8647-44F2-ADB2-C64E6528161B}"/>
    <cellStyle name="Normal 4 7 4 3 2 2" xfId="32907" xr:uid="{41551C17-1C86-41E3-843B-26ECDD5904A0}"/>
    <cellStyle name="Normal 4 7 4 3 3" xfId="19326" xr:uid="{3515E167-AD12-45B0-AAFC-CB6837AEA538}"/>
    <cellStyle name="Normal 4 7 4 3 3 2" xfId="39694" xr:uid="{DE3F4B41-44A5-4108-BE00-21CA1F4B3336}"/>
    <cellStyle name="Normal 4 7 4 3 4" xfId="26115" xr:uid="{197CF4A7-3665-4469-B219-8B8EDAE581AA}"/>
    <cellStyle name="Normal 4 7 4 3 5" xfId="46483" xr:uid="{28636C46-7DE8-461B-9317-E1BC3FB62B22}"/>
    <cellStyle name="Normal 4 7 4 4" xfId="10144" xr:uid="{DC7BBFA1-107F-4870-B534-428A9B2BC1C0}"/>
    <cellStyle name="Normal 4 7 4 4 2" xfId="30512" xr:uid="{27AD893D-83F0-444E-85DF-1B09605C8F40}"/>
    <cellStyle name="Normal 4 7 4 5" xfId="16931" xr:uid="{A251E1B9-9AE6-47A2-8026-DEC2377E7027}"/>
    <cellStyle name="Normal 4 7 4 5 2" xfId="37299" xr:uid="{65FCAF00-02FA-4D8F-BFE6-0EF48BC975EC}"/>
    <cellStyle name="Normal 4 7 4 6" xfId="23720" xr:uid="{E74ADC4D-67B6-43B8-AD8E-F048FC55328C}"/>
    <cellStyle name="Normal 4 7 4 7" xfId="44088" xr:uid="{409C1DFD-EF31-45FB-99A6-45C802820328}"/>
    <cellStyle name="Normal 4 7 4_Exec Drivers" xfId="8993" xr:uid="{67EBC7D2-69AC-4854-AFC1-6312606F6588}"/>
    <cellStyle name="Normal 4 7 5" xfId="1314" xr:uid="{0B3E7E85-68D8-4336-9A99-22C93F4DF37D}"/>
    <cellStyle name="Normal 4 7 5 2" xfId="1851" xr:uid="{97AF53BC-BDF7-42A8-8721-CDCCB6B90BD2}"/>
    <cellStyle name="Normal 4 7 5 2 2" xfId="7457" xr:uid="{192A6F35-51DE-479D-951C-C213FCDEA27B}"/>
    <cellStyle name="Normal 4 7 5 2 2 2" xfId="16099" xr:uid="{7123D0A8-7924-4570-BB5D-64586222D24C}"/>
    <cellStyle name="Normal 4 7 5 2 2 2 2" xfId="36467" xr:uid="{66D3F61C-B837-4B75-811F-157476585AD8}"/>
    <cellStyle name="Normal 4 7 5 2 2 3" xfId="22886" xr:uid="{C2DFBBE2-02BD-4087-ACB7-5EED3A28EE61}"/>
    <cellStyle name="Normal 4 7 5 2 2 3 2" xfId="43254" xr:uid="{513D2E49-9773-4225-9735-BAB8F38F7CCF}"/>
    <cellStyle name="Normal 4 7 5 2 2 4" xfId="29675" xr:uid="{5D879BB3-1581-4E8B-AA94-8DC784CC6B36}"/>
    <cellStyle name="Normal 4 7 5 2 2 5" xfId="50043" xr:uid="{79D63BFB-4DD0-4723-9B48-93F9A103EBE7}"/>
    <cellStyle name="Normal 4 7 5 2 3" xfId="10759" xr:uid="{41C2257C-84CB-4DC3-BE6F-65472D5BDB9E}"/>
    <cellStyle name="Normal 4 7 5 2 3 2" xfId="31127" xr:uid="{4CFCE5C4-9CAE-47AC-B77A-4E55E7B97452}"/>
    <cellStyle name="Normal 4 7 5 2 4" xfId="17546" xr:uid="{463E480A-FF70-4EB3-984D-71F7E0ED4457}"/>
    <cellStyle name="Normal 4 7 5 2 4 2" xfId="37914" xr:uid="{60EED49A-E21E-4767-B063-6B3A6CB950BA}"/>
    <cellStyle name="Normal 4 7 5 2 5" xfId="24335" xr:uid="{CC5109E6-AE9B-4224-A82D-33E53CBC6E0B}"/>
    <cellStyle name="Normal 4 7 5 2 6" xfId="44703" xr:uid="{06642A02-01F1-41BA-913A-B962DE249ABD}"/>
    <cellStyle name="Normal 4 7 5 2_Exec Drivers" xfId="9454" xr:uid="{BFC701B0-6C49-4FC0-A5FB-5FCB804198F6}"/>
    <cellStyle name="Normal 4 7 5 3" xfId="4609" xr:uid="{337168D8-D493-484F-AA4F-2AD457E4E146}"/>
    <cellStyle name="Normal 4 7 5 3 2" xfId="13251" xr:uid="{6FC4294C-88DA-4054-A837-AFFFA374E803}"/>
    <cellStyle name="Normal 4 7 5 3 2 2" xfId="33619" xr:uid="{ABBE6F90-12B3-423F-A399-07C7E212746C}"/>
    <cellStyle name="Normal 4 7 5 3 3" xfId="20038" xr:uid="{76B63155-AB2B-4127-BAEA-173E098DB38B}"/>
    <cellStyle name="Normal 4 7 5 3 3 2" xfId="40406" xr:uid="{1522649F-FB04-4DC6-BE75-C270175DF90F}"/>
    <cellStyle name="Normal 4 7 5 3 4" xfId="26827" xr:uid="{C37EF69A-5510-4EAD-B01C-FE0971C6D75E}"/>
    <cellStyle name="Normal 4 7 5 3 5" xfId="47195" xr:uid="{E68B2E5A-A06C-40EE-87C1-C973CAB06071}"/>
    <cellStyle name="Normal 4 7 5 4" xfId="10233" xr:uid="{02574BFC-2A18-445D-850A-053083307F4B}"/>
    <cellStyle name="Normal 4 7 5 4 2" xfId="30601" xr:uid="{11BA3C1B-7023-4C20-B81F-FC046A1619C7}"/>
    <cellStyle name="Normal 4 7 5 5" xfId="17020" xr:uid="{8BCB71C3-EDAA-4AE5-B786-97E294DD538D}"/>
    <cellStyle name="Normal 4 7 5 5 2" xfId="37388" xr:uid="{36653754-48EE-42B6-85AB-45C9C45E906D}"/>
    <cellStyle name="Normal 4 7 5 6" xfId="23809" xr:uid="{9FFF76E7-1CD3-4D9F-BE53-AD44914294E5}"/>
    <cellStyle name="Normal 4 7 5 7" xfId="44177" xr:uid="{A28BA180-F502-4237-853C-A33192F347D9}"/>
    <cellStyle name="Normal 4 7 5_Exec Drivers" xfId="9073" xr:uid="{F426A625-46B1-4D25-9EB9-59CE008E9EBF}"/>
    <cellStyle name="Normal 4 7 6" xfId="1379" xr:uid="{825A15E7-885A-4C03-82D5-8634E0C28B9D}"/>
    <cellStyle name="Normal 4 7 6 2" xfId="6033" xr:uid="{1A42DF4B-E8E5-4516-8BA7-C37C869E15A2}"/>
    <cellStyle name="Normal 4 7 6 2 2" xfId="14675" xr:uid="{87678532-96A1-4A42-ADF0-208FDAF2B99E}"/>
    <cellStyle name="Normal 4 7 6 2 2 2" xfId="35043" xr:uid="{0DA35233-1274-466D-83F2-CD1450B2B100}"/>
    <cellStyle name="Normal 4 7 6 2 3" xfId="21462" xr:uid="{009FEE5B-E972-47DD-9D22-2D6BB98946A3}"/>
    <cellStyle name="Normal 4 7 6 2 3 2" xfId="41830" xr:uid="{72864684-C00F-4FA5-8086-FCC43B5FB727}"/>
    <cellStyle name="Normal 4 7 6 2 4" xfId="28251" xr:uid="{9EAC5840-44DB-4055-954C-A27215810517}"/>
    <cellStyle name="Normal 4 7 6 2 5" xfId="48619" xr:uid="{D3969A7C-727A-4673-B36D-B4FD386A3A82}"/>
    <cellStyle name="Normal 4 7 6 3" xfId="3113" xr:uid="{C2389E54-84B8-4371-80E1-1A0152B0E10B}"/>
    <cellStyle name="Normal 4 7 6 3 2" xfId="11827" xr:uid="{76330AD5-E92C-4C52-911A-662A0E350184}"/>
    <cellStyle name="Normal 4 7 6 3 2 2" xfId="32195" xr:uid="{8B4066DF-95CB-4A77-89DA-6A850BA825CE}"/>
    <cellStyle name="Normal 4 7 6 3 3" xfId="18614" xr:uid="{E20B4037-DCF9-45E0-B096-71E8CB7966FB}"/>
    <cellStyle name="Normal 4 7 6 3 3 2" xfId="38982" xr:uid="{44AF7BD4-557E-4A7E-8136-6730B1C0C11E}"/>
    <cellStyle name="Normal 4 7 6 3 4" xfId="25403" xr:uid="{01B6B4B1-71F2-4BB7-92FC-C4E28ED6B8F7}"/>
    <cellStyle name="Normal 4 7 6 3 5" xfId="45771" xr:uid="{6B7F0675-1B6A-4C23-9D8D-BF4129BE455D}"/>
    <cellStyle name="Normal 4 7 6 4" xfId="10298" xr:uid="{C3212A9E-17C3-4E6F-8850-8B8B4C70AF2E}"/>
    <cellStyle name="Normal 4 7 6 4 2" xfId="30666" xr:uid="{50CC796A-BD83-4637-A1CF-7B60273EEB5D}"/>
    <cellStyle name="Normal 4 7 6 5" xfId="17085" xr:uid="{A65B603A-EE89-4873-9E0D-03BAC4E8ECF6}"/>
    <cellStyle name="Normal 4 7 6 5 2" xfId="37453" xr:uid="{AEDD826B-E2B4-456D-A10A-4991897855E1}"/>
    <cellStyle name="Normal 4 7 6 6" xfId="23874" xr:uid="{FDD6D4E2-639E-4A23-AE89-C0F95A1D7366}"/>
    <cellStyle name="Normal 4 7 6 7" xfId="44242" xr:uid="{EB80FDAD-0C38-456C-A509-74E14079DB7F}"/>
    <cellStyle name="Normal 4 7 6_Exec Drivers" xfId="8806" xr:uid="{83440CF4-5E40-4EDF-AE23-9298A7028C37}"/>
    <cellStyle name="Normal 4 7 7" xfId="5321" xr:uid="{075BEB8E-3F03-4FCB-8657-D83BE7ADD0CA}"/>
    <cellStyle name="Normal 4 7 7 2" xfId="13963" xr:uid="{C66EFC52-325E-4392-B867-BE761642A4ED}"/>
    <cellStyle name="Normal 4 7 7 2 2" xfId="34331" xr:uid="{4BB1FE37-3698-465B-8E8B-14A64054DC42}"/>
    <cellStyle name="Normal 4 7 7 3" xfId="20750" xr:uid="{BE5CDA2D-6F33-41E6-B898-42C4FB3416D7}"/>
    <cellStyle name="Normal 4 7 7 3 2" xfId="41118" xr:uid="{9C3D0AFF-4631-4DD9-A7D8-DFC2B28F0878}"/>
    <cellStyle name="Normal 4 7 7 4" xfId="27539" xr:uid="{8BEA89FC-8062-4D22-898E-1696D812DEF6}"/>
    <cellStyle name="Normal 4 7 7 5" xfId="47907" xr:uid="{8180AEE6-DB4C-4AED-984E-B7A8104C4857}"/>
    <cellStyle name="Normal 4 7 8" xfId="2265" xr:uid="{88B1118B-8118-4467-97EE-F0F111DE4BA5}"/>
    <cellStyle name="Normal 4 7 8 2" xfId="11115" xr:uid="{BD3E699B-A5A3-445A-BD6F-94A75C7CA52B}"/>
    <cellStyle name="Normal 4 7 8 2 2" xfId="31483" xr:uid="{6D9CED9E-C723-43E8-9BEE-D0A12D58F5C1}"/>
    <cellStyle name="Normal 4 7 8 3" xfId="17902" xr:uid="{AC39A6A4-B000-4C11-BEE6-3954FB624BB8}"/>
    <cellStyle name="Normal 4 7 8 3 2" xfId="38270" xr:uid="{FAF058C6-4559-4A14-A480-340ED2595BF4}"/>
    <cellStyle name="Normal 4 7 8 4" xfId="24691" xr:uid="{E0AFAD0F-389C-4125-A82A-70D17ED7E099}"/>
    <cellStyle name="Normal 4 7 8 5" xfId="45059" xr:uid="{EF24506F-A9BB-4492-8D82-62E63BB25F50}"/>
    <cellStyle name="Normal 4 7 9" xfId="10061" xr:uid="{DA04CA1B-70DB-4CD0-B346-1AB11DADA517}"/>
    <cellStyle name="Normal 4 7 9 2" xfId="30429" xr:uid="{2E4FFA60-53A8-4758-AAE1-7A50B9BE8F74}"/>
    <cellStyle name="Normal 4 7_Exec Drivers" xfId="8947" xr:uid="{FBD2B2C8-B3A1-4036-A5EA-212CED47815D}"/>
    <cellStyle name="Normal 4 8" xfId="658" xr:uid="{03AEB7BF-37AB-4F25-8E56-A9BF443FD86F}"/>
    <cellStyle name="Normal 4 8 10" xfId="16852" xr:uid="{6296499A-716B-4512-9000-D0F4C4D334BE}"/>
    <cellStyle name="Normal 4 8 10 2" xfId="37220" xr:uid="{C3597057-3330-4C5E-95DE-DDBBBBACCFC1}"/>
    <cellStyle name="Normal 4 8 11" xfId="23641" xr:uid="{C7B67C89-58C2-4548-ABD0-7C9358B41E7F}"/>
    <cellStyle name="Normal 4 8 12" xfId="44009" xr:uid="{935CB9AA-53E0-442E-BA01-0889A9B14343}"/>
    <cellStyle name="Normal 4 8 2" xfId="722" xr:uid="{296FC835-F44E-45F0-AF19-0B885E16A5F4}"/>
    <cellStyle name="Normal 4 8 2 2" xfId="1217" xr:uid="{1FC1E349-553B-4D61-9102-7F102EB77157}"/>
    <cellStyle name="Normal 4 8 2 3" xfId="1743" xr:uid="{CAD67760-0C68-4954-9217-B9282899BF80}"/>
    <cellStyle name="Normal 4 8 2 3 2" xfId="7921" xr:uid="{70A36696-D03A-4FAC-A935-1C384632E70E}"/>
    <cellStyle name="Normal 4 8 2 3 2 2" xfId="16476" xr:uid="{D0BFF4FB-F046-4778-8DC7-D4D19073E175}"/>
    <cellStyle name="Normal 4 8 2 3 2 2 2" xfId="36844" xr:uid="{7688A5D0-309C-4679-A918-97B2E3CDF8FB}"/>
    <cellStyle name="Normal 4 8 2 3 2 3" xfId="23263" xr:uid="{D58F5D7E-A4EE-46F5-B167-61C7A74A66D3}"/>
    <cellStyle name="Normal 4 8 2 3 2 3 2" xfId="43631" xr:uid="{48D65C4F-4EA8-48C2-8D38-48621AFD3769}"/>
    <cellStyle name="Normal 4 8 2 3 2 4" xfId="30052" xr:uid="{12AED311-D4F7-4474-8E3C-0C4BDE1275C6}"/>
    <cellStyle name="Normal 4 8 2 3 2 5" xfId="50420" xr:uid="{30161ADC-84DA-4D4A-A05B-B2873CEBB60F}"/>
    <cellStyle name="Normal 4 8 2 3 3" xfId="10653" xr:uid="{084D9C5F-892F-4DBB-905A-26E7AA3DC9A2}"/>
    <cellStyle name="Normal 4 8 2 3 3 2" xfId="31021" xr:uid="{23612D1C-B20B-44EF-9447-08B961603FF2}"/>
    <cellStyle name="Normal 4 8 2 3 4" xfId="17440" xr:uid="{4041C081-DAA6-4E48-8901-086E518D0F0E}"/>
    <cellStyle name="Normal 4 8 2 3 4 2" xfId="37808" xr:uid="{75D14386-586C-43A3-A0AB-693C98774B78}"/>
    <cellStyle name="Normal 4 8 2 3 5" xfId="24229" xr:uid="{F6AEF32F-CD5A-44BE-A18E-5D1585E6FCBD}"/>
    <cellStyle name="Normal 4 8 2 3 6" xfId="44597" xr:uid="{5D992D98-9C0F-4D2D-AA86-3CF69EFB3842}"/>
    <cellStyle name="Normal 4 8 2 3_Exec Drivers" xfId="8524" xr:uid="{00520700-4BA8-4866-96EC-53CD1333688D}"/>
    <cellStyle name="Normal 4 8 2 4" xfId="7971" xr:uid="{53D91184-FD90-4D00-8301-AEC9E46CB6CF}"/>
    <cellStyle name="Normal 4 8 2 4 2" xfId="16480" xr:uid="{C22F6614-5F21-4096-8E8B-7C9DAC0B2F0D}"/>
    <cellStyle name="Normal 4 8 2 4 2 2" xfId="36848" xr:uid="{387B189F-9479-4F86-B704-E6F69F6CFE1C}"/>
    <cellStyle name="Normal 4 8 2 4 3" xfId="23267" xr:uid="{3ABB2FD7-78EF-4396-BBEB-AC512D3E9EFA}"/>
    <cellStyle name="Normal 4 8 2 4 3 2" xfId="43635" xr:uid="{2BBF9B27-522F-4F56-AFF4-86D526E23FA0}"/>
    <cellStyle name="Normal 4 8 2 4 4" xfId="30056" xr:uid="{746962CA-1E3A-4F75-93DC-040C2F409D88}"/>
    <cellStyle name="Normal 4 8 2 4 5" xfId="50424" xr:uid="{8BE93109-CE72-4F70-B999-52E843C1A7BA}"/>
    <cellStyle name="Normal 4 8 2 5" xfId="10111" xr:uid="{22199472-15D0-407F-9997-EDF3FFEA6D43}"/>
    <cellStyle name="Normal 4 8 2 5 2" xfId="30479" xr:uid="{5BD37CC9-B335-46FD-A8FC-EE422171B2B3}"/>
    <cellStyle name="Normal 4 8 2 6" xfId="16899" xr:uid="{E27E8DA3-E3C0-4DE9-A2AF-63E1E4CB9C49}"/>
    <cellStyle name="Normal 4 8 2 6 2" xfId="37267" xr:uid="{BF50E93A-9598-4DCB-8C0B-0049B06563DF}"/>
    <cellStyle name="Normal 4 8 2 7" xfId="23688" xr:uid="{AFF58DFB-712F-49B7-B0B1-2305AEE010AA}"/>
    <cellStyle name="Normal 4 8 2 8" xfId="44056" xr:uid="{2252857D-074C-4A3A-91DD-EC87968BFB8E}"/>
    <cellStyle name="Normal 4 8 2_Exec Drivers" xfId="8367" xr:uid="{C359C05B-2D7A-487E-9EE3-6C97F027F9DD}"/>
    <cellStyle name="Normal 4 8 3" xfId="1100" xr:uid="{542B93AD-1692-4A99-972E-AD5502744665}"/>
    <cellStyle name="Normal 4 8 3 2" xfId="4265" xr:uid="{4DE69F7C-BA0B-4C38-8891-FB7B71A070E8}"/>
    <cellStyle name="Normal 4 8 3 2 2" xfId="7113" xr:uid="{511D67AF-F7D6-4C34-B910-D915EFE62F20}"/>
    <cellStyle name="Normal 4 8 3 2 2 2" xfId="15755" xr:uid="{6D4F95E9-9689-4454-B766-B6F633121819}"/>
    <cellStyle name="Normal 4 8 3 2 2 2 2" xfId="36123" xr:uid="{2843FE5D-F44A-41E2-8B61-D81E4ACC58AD}"/>
    <cellStyle name="Normal 4 8 3 2 2 3" xfId="22542" xr:uid="{21962F45-70D9-4350-A5E4-DEE2D5865E5B}"/>
    <cellStyle name="Normal 4 8 3 2 2 3 2" xfId="42910" xr:uid="{CDA0AAB3-0DC0-4BC0-BFF8-330259E3B597}"/>
    <cellStyle name="Normal 4 8 3 2 2 4" xfId="29331" xr:uid="{E615720E-052B-4E77-B949-14149909D7A9}"/>
    <cellStyle name="Normal 4 8 3 2 2 5" xfId="49699" xr:uid="{68FC96C8-CE92-4E34-A3A9-D9097DA9F0BA}"/>
    <cellStyle name="Normal 4 8 3 2 3" xfId="12907" xr:uid="{1AD469C5-43E1-495D-84CD-72911FF07210}"/>
    <cellStyle name="Normal 4 8 3 2 3 2" xfId="33275" xr:uid="{2AE416D1-A71C-4E84-889C-43657DFDD369}"/>
    <cellStyle name="Normal 4 8 3 2 4" xfId="19694" xr:uid="{DFD38C92-A6FD-4E46-9A4D-A29DF1DCF36A}"/>
    <cellStyle name="Normal 4 8 3 2 4 2" xfId="40062" xr:uid="{93074D5A-1EEA-45B5-8727-052B45C14023}"/>
    <cellStyle name="Normal 4 8 3 2 5" xfId="26483" xr:uid="{989D7BA0-F2DF-4534-80FD-1D5917EA23FC}"/>
    <cellStyle name="Normal 4 8 3 2 6" xfId="46851" xr:uid="{2D76CBE2-9809-4DDE-BF89-2B0BF61FB05B}"/>
    <cellStyle name="Normal 4 8 3 3" xfId="4977" xr:uid="{525E1D24-89EC-4F4D-A28E-BBBBEC6D0DFF}"/>
    <cellStyle name="Normal 4 8 3 3 2" xfId="7825" xr:uid="{BBDFFF4D-CD08-4C73-B654-091B60B7E3AE}"/>
    <cellStyle name="Normal 4 8 3 3 2 2" xfId="16467" xr:uid="{B4B05BAE-5BFB-4F12-BFB0-ACB93D44D44F}"/>
    <cellStyle name="Normal 4 8 3 3 2 2 2" xfId="36835" xr:uid="{C4EC0DC5-7F6D-4CC4-AAC8-2D5FC492BE6F}"/>
    <cellStyle name="Normal 4 8 3 3 2 3" xfId="23254" xr:uid="{7073469D-1782-42E9-9BFD-3C55630C551B}"/>
    <cellStyle name="Normal 4 8 3 3 2 3 2" xfId="43622" xr:uid="{00E9AA0E-7077-4EA5-9C53-4F25AAA67CA9}"/>
    <cellStyle name="Normal 4 8 3 3 2 4" xfId="30043" xr:uid="{796AA915-74EB-48B4-A863-88306D441FEE}"/>
    <cellStyle name="Normal 4 8 3 3 2 5" xfId="50411" xr:uid="{F38B310E-16E5-4A06-AF4A-8EAAEDC07DD3}"/>
    <cellStyle name="Normal 4 8 3 3 3" xfId="13619" xr:uid="{F0A6F1A6-566E-48E9-9AE3-F351AA205D1B}"/>
    <cellStyle name="Normal 4 8 3 3 3 2" xfId="33987" xr:uid="{D7523492-5158-49FC-98E6-0BEAD6B8DE46}"/>
    <cellStyle name="Normal 4 8 3 3 4" xfId="20406" xr:uid="{6EA08E82-32DB-4A74-95E2-08388E212F56}"/>
    <cellStyle name="Normal 4 8 3 3 4 2" xfId="40774" xr:uid="{89E38538-9824-4A88-B598-4CB1934564B7}"/>
    <cellStyle name="Normal 4 8 3 3 5" xfId="27195" xr:uid="{41DF5F5A-355B-47E7-B7AC-95EA33234B74}"/>
    <cellStyle name="Normal 4 8 3 3 6" xfId="47563" xr:uid="{861460F8-D471-493C-B52C-65221DE01691}"/>
    <cellStyle name="Normal 4 8 3 4" xfId="3517" xr:uid="{A8743737-D283-4A5F-B7F7-4B71A371DF6A}"/>
    <cellStyle name="Normal 4 8 3 4 2" xfId="6401" xr:uid="{756582BE-52D4-42F6-9725-7960E8478903}"/>
    <cellStyle name="Normal 4 8 3 4 2 2" xfId="15043" xr:uid="{07BF0433-5EAA-4F35-808F-4D872D0A5FF1}"/>
    <cellStyle name="Normal 4 8 3 4 2 2 2" xfId="35411" xr:uid="{4EB7B9F8-2DEF-4945-8C5D-7D2493A227C0}"/>
    <cellStyle name="Normal 4 8 3 4 2 3" xfId="21830" xr:uid="{E369F768-1E4A-4062-BE46-8669B42A25A3}"/>
    <cellStyle name="Normal 4 8 3 4 2 3 2" xfId="42198" xr:uid="{82664219-8AF4-40E9-B379-BC8F99A603C3}"/>
    <cellStyle name="Normal 4 8 3 4 2 4" xfId="28619" xr:uid="{9E8A22A5-45C8-4134-AFA2-E380B7C2F2A4}"/>
    <cellStyle name="Normal 4 8 3 4 2 5" xfId="48987" xr:uid="{DCF504CF-E182-4EC3-B814-474776DCF5F2}"/>
    <cellStyle name="Normal 4 8 3 4 3" xfId="12195" xr:uid="{A3129355-4899-4276-9508-4AF492EDFC35}"/>
    <cellStyle name="Normal 4 8 3 4 3 2" xfId="32563" xr:uid="{241F7F7D-B765-425D-ACB0-312A757A99F5}"/>
    <cellStyle name="Normal 4 8 3 4 4" xfId="18982" xr:uid="{1D9996BB-144B-4F40-8F48-E207E20E7295}"/>
    <cellStyle name="Normal 4 8 3 4 4 2" xfId="39350" xr:uid="{C3E0F8EE-07B8-4C2E-BDF6-72442ACF8647}"/>
    <cellStyle name="Normal 4 8 3 4 5" xfId="25771" xr:uid="{54FBCE17-081C-43AC-9A1D-FED29BC90215}"/>
    <cellStyle name="Normal 4 8 3 4 6" xfId="46139" xr:uid="{E5F54F95-A0C8-43BB-8626-FC302D6703ED}"/>
    <cellStyle name="Normal 4 8 3 5" xfId="5689" xr:uid="{C51FA08A-2D3D-4DCE-88C9-D82C3941A9C8}"/>
    <cellStyle name="Normal 4 8 3 5 2" xfId="14331" xr:uid="{9FC64B08-CEF1-4013-87F5-A4858671BC7D}"/>
    <cellStyle name="Normal 4 8 3 5 2 2" xfId="34699" xr:uid="{B22F6149-7591-483B-98A4-FCAB5D20ED21}"/>
    <cellStyle name="Normal 4 8 3 5 3" xfId="21118" xr:uid="{78F002E5-CD79-4A7E-B1DD-6B04418CE3A0}"/>
    <cellStyle name="Normal 4 8 3 5 3 2" xfId="41486" xr:uid="{E3A9DD51-71E8-4A61-A293-A3B7A4E661D8}"/>
    <cellStyle name="Normal 4 8 3 5 4" xfId="27907" xr:uid="{C8FB6188-F6BE-49BB-8C9C-12414B9FDF4C}"/>
    <cellStyle name="Normal 4 8 3 5 5" xfId="48275" xr:uid="{1686FB81-F813-425B-8B0F-0236E788685A}"/>
    <cellStyle name="Normal 4 8 3 6" xfId="7905" xr:uid="{D9A3BC90-EC10-42B1-AE8F-E68E026979F2}"/>
    <cellStyle name="Normal 4 8 3 7" xfId="2768" xr:uid="{4C952160-9E2A-4C4C-879F-75EC2FA95DCB}"/>
    <cellStyle name="Normal 4 8 3 7 2" xfId="11483" xr:uid="{18FDD568-4954-4481-9E52-A2E0997570E5}"/>
    <cellStyle name="Normal 4 8 3 7 2 2" xfId="31851" xr:uid="{5AA3B486-E84A-4A15-91B9-40C0F9A67DF0}"/>
    <cellStyle name="Normal 4 8 3 7 3" xfId="18270" xr:uid="{028BDABA-E761-40CD-A495-6A617257FF40}"/>
    <cellStyle name="Normal 4 8 3 7 3 2" xfId="38638" xr:uid="{25F4CC9A-4852-4D66-8B8E-EABA4C1E96EE}"/>
    <cellStyle name="Normal 4 8 3 7 4" xfId="25059" xr:uid="{7E99EAA4-88E4-4FF7-8C1C-CC67D020DE70}"/>
    <cellStyle name="Normal 4 8 3 7 5" xfId="45427" xr:uid="{C8AC534E-77EF-4E88-9F42-2BE7931A3C9D}"/>
    <cellStyle name="Normal 4 8 4" xfId="1218" xr:uid="{9CBC8AE3-AED3-46C0-99BE-118D2C2CB853}"/>
    <cellStyle name="Normal 4 8 4 2" xfId="1761" xr:uid="{AD06AF15-DA3D-49E0-83AF-4D50E2BFE36A}"/>
    <cellStyle name="Normal 4 8 4 2 2" xfId="6746" xr:uid="{6C985A19-F853-4272-AE60-0BA294E5C70E}"/>
    <cellStyle name="Normal 4 8 4 2 2 2" xfId="15388" xr:uid="{9F5ED1BC-ADDE-435F-8B13-C3874814E67E}"/>
    <cellStyle name="Normal 4 8 4 2 2 2 2" xfId="35756" xr:uid="{7CB36ACA-4CFC-4E36-A834-B2997EDD48C7}"/>
    <cellStyle name="Normal 4 8 4 2 2 3" xfId="22175" xr:uid="{C8BE6909-13E8-4C81-8E17-CFDEC7A25237}"/>
    <cellStyle name="Normal 4 8 4 2 2 3 2" xfId="42543" xr:uid="{BE0A49A7-EFC9-4700-B2DD-51748780830C}"/>
    <cellStyle name="Normal 4 8 4 2 2 4" xfId="28964" xr:uid="{0C281FE2-F590-4E9F-8F1B-19A740A0DBEB}"/>
    <cellStyle name="Normal 4 8 4 2 2 5" xfId="49332" xr:uid="{032CADEF-ADAA-4CB2-9B70-6C84D02DFEFA}"/>
    <cellStyle name="Normal 4 8 4 2 3" xfId="10669" xr:uid="{FA3036CA-36B7-41E8-B28C-2CFED34373DE}"/>
    <cellStyle name="Normal 4 8 4 2 3 2" xfId="31037" xr:uid="{ECDED4CA-A5AA-42F8-9074-90846E66EF09}"/>
    <cellStyle name="Normal 4 8 4 2 4" xfId="17456" xr:uid="{8C00B3FB-CE39-4EAD-ADD0-4CF0C3086693}"/>
    <cellStyle name="Normal 4 8 4 2 4 2" xfId="37824" xr:uid="{FDEBE66E-0904-4A11-A82E-177D9CDE7FCD}"/>
    <cellStyle name="Normal 4 8 4 2 5" xfId="24245" xr:uid="{7D8BD06A-7C6E-4367-9438-53661FAFB96C}"/>
    <cellStyle name="Normal 4 8 4 2 6" xfId="44613" xr:uid="{E40DB000-E2FC-47D9-8908-5A375BF318E4}"/>
    <cellStyle name="Normal 4 8 4 2_Exec Drivers" xfId="9499" xr:uid="{B04CF8C6-4664-45DC-B354-F4B3B37C773D}"/>
    <cellStyle name="Normal 4 8 4 3" xfId="3862" xr:uid="{6C7283F6-DAA4-4569-A9A6-1E775ECDA3F0}"/>
    <cellStyle name="Normal 4 8 4 3 2" xfId="12540" xr:uid="{D50ABA64-DFD8-4FD7-8417-67D3DF1F1191}"/>
    <cellStyle name="Normal 4 8 4 3 2 2" xfId="32908" xr:uid="{E677323A-6314-4499-BEF0-07E59CF1B37D}"/>
    <cellStyle name="Normal 4 8 4 3 3" xfId="19327" xr:uid="{1C3664BA-260D-4B71-92C9-0BA5380BD309}"/>
    <cellStyle name="Normal 4 8 4 3 3 2" xfId="39695" xr:uid="{D602D935-2858-4CD7-ACF3-B52F5A6ECB45}"/>
    <cellStyle name="Normal 4 8 4 3 4" xfId="26116" xr:uid="{CDC44473-6A0D-4E9F-B353-1F6BFE579D49}"/>
    <cellStyle name="Normal 4 8 4 3 5" xfId="46484" xr:uid="{B0B4578D-C5A2-4E97-A59E-BC724844DA19}"/>
    <cellStyle name="Normal 4 8 4 4" xfId="10143" xr:uid="{D2DAACA6-9CB7-4942-B8DB-5940BD93EC52}"/>
    <cellStyle name="Normal 4 8 4 4 2" xfId="30511" xr:uid="{C814BCF6-2FA4-4696-9B76-095096C606D9}"/>
    <cellStyle name="Normal 4 8 4 5" xfId="16930" xr:uid="{355A252F-B958-4608-AE5D-90B8B3F8B75B}"/>
    <cellStyle name="Normal 4 8 4 5 2" xfId="37298" xr:uid="{7B93A1C9-9C99-46AB-B5E0-F9AA1F51BC39}"/>
    <cellStyle name="Normal 4 8 4 6" xfId="23719" xr:uid="{AB593BFD-161C-4109-9B53-42317931D9E5}"/>
    <cellStyle name="Normal 4 8 4 7" xfId="44087" xr:uid="{306D3746-1984-4DC9-ACF7-E276312A5B3E}"/>
    <cellStyle name="Normal 4 8 4_Exec Drivers" xfId="8223" xr:uid="{BF24547B-F35A-479E-B0C5-4AD469768281}"/>
    <cellStyle name="Normal 4 8 5" xfId="1315" xr:uid="{D75B78D5-9C20-4EB0-BAC9-831A0E670DA2}"/>
    <cellStyle name="Normal 4 8 5 2" xfId="1852" xr:uid="{F4DEA473-5FA0-40D8-A0D0-B4116735AE9A}"/>
    <cellStyle name="Normal 4 8 5 2 2" xfId="7458" xr:uid="{9567B875-7992-409A-B0DD-73F3829C2A70}"/>
    <cellStyle name="Normal 4 8 5 2 2 2" xfId="16100" xr:uid="{F8544851-1036-4050-ADA2-A4E763CDA8C5}"/>
    <cellStyle name="Normal 4 8 5 2 2 2 2" xfId="36468" xr:uid="{CDA70B4A-4245-4C5A-A1D2-F3843CFCBFD6}"/>
    <cellStyle name="Normal 4 8 5 2 2 3" xfId="22887" xr:uid="{2D045ECE-B124-4BF2-967E-227C7E0D92F1}"/>
    <cellStyle name="Normal 4 8 5 2 2 3 2" xfId="43255" xr:uid="{F7761C3A-996F-40A8-8FCF-3DC18BFB76C4}"/>
    <cellStyle name="Normal 4 8 5 2 2 4" xfId="29676" xr:uid="{FE789CA4-7D69-4F27-9187-0D1E4B8A6B90}"/>
    <cellStyle name="Normal 4 8 5 2 2 5" xfId="50044" xr:uid="{8DB584EF-320B-467B-9E82-4B72F481C751}"/>
    <cellStyle name="Normal 4 8 5 2 3" xfId="10760" xr:uid="{AE67240B-72FE-4034-8D4C-A68C83DD4076}"/>
    <cellStyle name="Normal 4 8 5 2 3 2" xfId="31128" xr:uid="{ECC88506-1EEF-4048-9A50-7A53C4DDBECD}"/>
    <cellStyle name="Normal 4 8 5 2 4" xfId="17547" xr:uid="{C0EE93BA-322E-462D-ABB2-77975BA5009B}"/>
    <cellStyle name="Normal 4 8 5 2 4 2" xfId="37915" xr:uid="{6C09A97A-95E3-4BC4-B56E-B7CCB99896E8}"/>
    <cellStyle name="Normal 4 8 5 2 5" xfId="24336" xr:uid="{BA0BDE22-A8FB-4565-AFF3-5200C577CCBF}"/>
    <cellStyle name="Normal 4 8 5 2 6" xfId="44704" xr:uid="{D11EF0E5-BD48-43B7-9024-237B16C5F7CB}"/>
    <cellStyle name="Normal 4 8 5 2_Exec Drivers" xfId="8517" xr:uid="{CADB23B2-979F-4A1A-9689-A4B382B65736}"/>
    <cellStyle name="Normal 4 8 5 3" xfId="4610" xr:uid="{90D2B7BF-AFE2-4978-A920-BC6B45D124B8}"/>
    <cellStyle name="Normal 4 8 5 3 2" xfId="13252" xr:uid="{DBB83F87-D9E6-4E19-9A81-A387E8AB74A5}"/>
    <cellStyle name="Normal 4 8 5 3 2 2" xfId="33620" xr:uid="{8F7A0C9E-5679-46B4-8B66-4350546F345D}"/>
    <cellStyle name="Normal 4 8 5 3 3" xfId="20039" xr:uid="{45FB4FA5-B3EE-4E60-8697-1247DC667EF9}"/>
    <cellStyle name="Normal 4 8 5 3 3 2" xfId="40407" xr:uid="{A4F62311-DE7F-40EE-B6C0-19D050252FA9}"/>
    <cellStyle name="Normal 4 8 5 3 4" xfId="26828" xr:uid="{458116B3-11DB-4A38-9107-C37D86D9E100}"/>
    <cellStyle name="Normal 4 8 5 3 5" xfId="47196" xr:uid="{6988E49E-A75A-45C5-8540-C91497708278}"/>
    <cellStyle name="Normal 4 8 5 4" xfId="10234" xr:uid="{25154CA1-2D8E-4106-941E-D6DC14499E96}"/>
    <cellStyle name="Normal 4 8 5 4 2" xfId="30602" xr:uid="{819CFEB8-32AA-4A1D-B327-5F2BA2D59618}"/>
    <cellStyle name="Normal 4 8 5 5" xfId="17021" xr:uid="{87FAAAAA-A220-4ECB-9303-ED65D0D1600B}"/>
    <cellStyle name="Normal 4 8 5 5 2" xfId="37389" xr:uid="{23868DCF-5584-458C-964C-562C16E77C70}"/>
    <cellStyle name="Normal 4 8 5 6" xfId="23810" xr:uid="{80F86E2C-3978-4D97-865F-526ADEE8E200}"/>
    <cellStyle name="Normal 4 8 5 7" xfId="44178" xr:uid="{F968AB48-4BCD-4491-872A-F0F6FC44C50F}"/>
    <cellStyle name="Normal 4 8 5_Exec Drivers" xfId="8834" xr:uid="{CAB5BF4E-8109-4EF8-9722-98987CA0AD0F}"/>
    <cellStyle name="Normal 4 8 6" xfId="1380" xr:uid="{4A656DCC-0416-4833-B368-138B34DC4300}"/>
    <cellStyle name="Normal 4 8 6 2" xfId="6034" xr:uid="{D2D5AAF6-FA4E-4DD3-9703-0BA6C73AF8B9}"/>
    <cellStyle name="Normal 4 8 6 2 2" xfId="14676" xr:uid="{B3539023-5DF7-41AD-9B9C-21443BC169F7}"/>
    <cellStyle name="Normal 4 8 6 2 2 2" xfId="35044" xr:uid="{C45F16D8-673B-4F4F-80D7-FCC007697A19}"/>
    <cellStyle name="Normal 4 8 6 2 3" xfId="21463" xr:uid="{3E960008-70F0-47F2-B104-3A2E47C6FC3F}"/>
    <cellStyle name="Normal 4 8 6 2 3 2" xfId="41831" xr:uid="{9391F44D-F426-4200-882C-FD86D3119AD0}"/>
    <cellStyle name="Normal 4 8 6 2 4" xfId="28252" xr:uid="{3B17791F-27EE-4B46-8229-FC55EE4DEABF}"/>
    <cellStyle name="Normal 4 8 6 2 5" xfId="48620" xr:uid="{3D5C2275-9799-47F3-BB25-7A143C6F9D4B}"/>
    <cellStyle name="Normal 4 8 6 3" xfId="3114" xr:uid="{E99E0A86-908D-48B7-8F73-C7C8C43C2E58}"/>
    <cellStyle name="Normal 4 8 6 3 2" xfId="11828" xr:uid="{E9B70112-E5B4-4966-AD45-C71A0E1C0319}"/>
    <cellStyle name="Normal 4 8 6 3 2 2" xfId="32196" xr:uid="{D4D1415B-D017-4CF9-B565-D7B696925D25}"/>
    <cellStyle name="Normal 4 8 6 3 3" xfId="18615" xr:uid="{99EBD76D-38C7-4628-A849-1E3B892E7BE1}"/>
    <cellStyle name="Normal 4 8 6 3 3 2" xfId="38983" xr:uid="{445C664C-7DEF-4E51-A080-6D1D6EC348A4}"/>
    <cellStyle name="Normal 4 8 6 3 4" xfId="25404" xr:uid="{0F7C2553-A9F1-4617-8824-F695D52220FE}"/>
    <cellStyle name="Normal 4 8 6 3 5" xfId="45772" xr:uid="{A75216FF-A1F3-42C7-B45A-D2F71C87C645}"/>
    <cellStyle name="Normal 4 8 6 4" xfId="10299" xr:uid="{792627BA-2BF2-4470-B2AE-0BBBC6C806BF}"/>
    <cellStyle name="Normal 4 8 6 4 2" xfId="30667" xr:uid="{12113A67-6812-451A-84D0-E85C4178E2F8}"/>
    <cellStyle name="Normal 4 8 6 5" xfId="17086" xr:uid="{8195707A-8F2A-4C99-8C83-BD08F1F0DC25}"/>
    <cellStyle name="Normal 4 8 6 5 2" xfId="37454" xr:uid="{C79420F2-E97A-45EF-8EC4-562B67CB481C}"/>
    <cellStyle name="Normal 4 8 6 6" xfId="23875" xr:uid="{2A3BEC21-9EC4-45BA-85ED-1FA44D6D0682}"/>
    <cellStyle name="Normal 4 8 6 7" xfId="44243" xr:uid="{6F8B233D-ED18-4DB0-A7FD-726F51226166}"/>
    <cellStyle name="Normal 4 8 6_Exec Drivers" xfId="8154" xr:uid="{189F8BF1-510E-4E1E-B04F-2FC0D29B0111}"/>
    <cellStyle name="Normal 4 8 7" xfId="5322" xr:uid="{6736A986-DDA9-4C97-A4F0-3D1B92224F9C}"/>
    <cellStyle name="Normal 4 8 7 2" xfId="13964" xr:uid="{307F15A0-D817-4DC5-8446-0CA7E028EC51}"/>
    <cellStyle name="Normal 4 8 7 2 2" xfId="34332" xr:uid="{30BF19D8-8984-4DCD-BF0A-B52236447992}"/>
    <cellStyle name="Normal 4 8 7 3" xfId="20751" xr:uid="{DBD1F29B-3FBD-486E-8C3C-4569E1DE5401}"/>
    <cellStyle name="Normal 4 8 7 3 2" xfId="41119" xr:uid="{CAA11F5E-5E0E-449E-A00F-0CC1053E0966}"/>
    <cellStyle name="Normal 4 8 7 4" xfId="27540" xr:uid="{D5212490-A55C-4D49-AEED-88CDBB76C009}"/>
    <cellStyle name="Normal 4 8 7 5" xfId="47908" xr:uid="{F5558680-48B7-40F9-9A71-89A71D46C8D6}"/>
    <cellStyle name="Normal 4 8 8" xfId="2266" xr:uid="{17A0D828-7F57-426B-8A06-037371AD0D31}"/>
    <cellStyle name="Normal 4 8 8 2" xfId="11116" xr:uid="{0C465E45-8289-4049-A18B-9F09F7289A6A}"/>
    <cellStyle name="Normal 4 8 8 2 2" xfId="31484" xr:uid="{61FAC8B6-D308-461F-AB48-7A9746F01C22}"/>
    <cellStyle name="Normal 4 8 8 3" xfId="17903" xr:uid="{AA892B2B-5F36-4871-B566-2A35352DA6CC}"/>
    <cellStyle name="Normal 4 8 8 3 2" xfId="38271" xr:uid="{5AA71E42-D89D-4804-934C-09F5347AAEE3}"/>
    <cellStyle name="Normal 4 8 8 4" xfId="24692" xr:uid="{B0C70630-3B11-4254-9539-CAC5A105AA7C}"/>
    <cellStyle name="Normal 4 8 8 5" xfId="45060" xr:uid="{2BF57C99-B3BC-4941-85AA-C82EC73C9A84}"/>
    <cellStyle name="Normal 4 8 9" xfId="10064" xr:uid="{3EFA02B1-9205-408F-B6B7-F898DDFF0B03}"/>
    <cellStyle name="Normal 4 8 9 2" xfId="30432" xr:uid="{1F3A96A3-B10D-4389-986C-3DE3DB3FC166}"/>
    <cellStyle name="Normal 4 8_Exec Drivers" xfId="9016" xr:uid="{C9BD8DB0-7EC0-472D-81AC-A71839B09A03}"/>
    <cellStyle name="Normal 4 9" xfId="636" xr:uid="{E8E87685-69CC-418F-B8D7-3CDA89563224}"/>
    <cellStyle name="Normal 4 9 10" xfId="23631" xr:uid="{B70A82C9-670E-45CE-8307-E725F4B3550E}"/>
    <cellStyle name="Normal 4 9 11" xfId="43999" xr:uid="{8F45AB64-E153-4DCD-9CE5-EA8AEEDFC2B8}"/>
    <cellStyle name="Normal 4 9 2" xfId="723" xr:uid="{A7893440-8C89-44AE-B0FA-D6F8670F4096}"/>
    <cellStyle name="Normal 4 9 2 10" xfId="44057" xr:uid="{2216DB0D-47BD-4D0B-8CDF-5989DDA62BDF}"/>
    <cellStyle name="Normal 4 9 2 2" xfId="1744" xr:uid="{50593CBB-F3AA-4B05-91D5-02847CDD8D06}"/>
    <cellStyle name="Normal 4 9 2 2 2" xfId="7103" xr:uid="{529E6A08-9D40-495C-ACF7-E11C5527AB82}"/>
    <cellStyle name="Normal 4 9 2 2 2 2" xfId="15745" xr:uid="{86C8D44E-8A79-40D0-AA33-85FC3F793330}"/>
    <cellStyle name="Normal 4 9 2 2 2 2 2" xfId="36113" xr:uid="{43DD9354-3450-484D-8B02-893CE38D9456}"/>
    <cellStyle name="Normal 4 9 2 2 2 3" xfId="22532" xr:uid="{BD27FD2F-C7EE-4ED2-961B-FA1EF110982D}"/>
    <cellStyle name="Normal 4 9 2 2 2 3 2" xfId="42900" xr:uid="{7D95BE5A-142A-4063-99BD-E6D89C9AD53C}"/>
    <cellStyle name="Normal 4 9 2 2 2 4" xfId="29321" xr:uid="{1D5C5105-A054-48CF-8135-E86928F8C5C9}"/>
    <cellStyle name="Normal 4 9 2 2 2 5" xfId="49689" xr:uid="{083C8106-539D-4359-9016-69052762F7E7}"/>
    <cellStyle name="Normal 4 9 2 2 3" xfId="4255" xr:uid="{363D7E7D-265B-4FD3-8D7E-6E1739B18546}"/>
    <cellStyle name="Normal 4 9 2 2 3 2" xfId="12897" xr:uid="{0FE31415-D4F4-4897-A072-F47EFD03AF25}"/>
    <cellStyle name="Normal 4 9 2 2 3 2 2" xfId="33265" xr:uid="{7FBA16DE-A895-4539-A702-D1023B543799}"/>
    <cellStyle name="Normal 4 9 2 2 3 3" xfId="19684" xr:uid="{2130E8D1-F4CC-4069-BA06-96D115CE5D56}"/>
    <cellStyle name="Normal 4 9 2 2 3 3 2" xfId="40052" xr:uid="{62DE3F82-D1B1-4BA3-A24E-5A17F6930974}"/>
    <cellStyle name="Normal 4 9 2 2 3 4" xfId="26473" xr:uid="{FA11CCA0-6968-47E7-9457-35C2B1AAAD67}"/>
    <cellStyle name="Normal 4 9 2 2 3 5" xfId="46841" xr:uid="{8418581E-1CFF-4183-BD06-F393E86FE51E}"/>
    <cellStyle name="Normal 4 9 2 2 4" xfId="10654" xr:uid="{CD20177F-CAC5-42A4-86BF-81BEBDBA4808}"/>
    <cellStyle name="Normal 4 9 2 2 4 2" xfId="31022" xr:uid="{BE042DC9-4555-4149-86A5-3E8FC6A88F6F}"/>
    <cellStyle name="Normal 4 9 2 2 5" xfId="17441" xr:uid="{D7ED524A-9A42-406F-BFBD-457422B19160}"/>
    <cellStyle name="Normal 4 9 2 2 5 2" xfId="37809" xr:uid="{9253B629-FFF4-4C4A-9294-BCE8D4B17624}"/>
    <cellStyle name="Normal 4 9 2 2 6" xfId="24230" xr:uid="{4D05405A-88B1-4A1F-9785-E30C3FA9DDA6}"/>
    <cellStyle name="Normal 4 9 2 2 7" xfId="44598" xr:uid="{4E416773-D50B-4978-B7A9-92FB3FC021E1}"/>
    <cellStyle name="Normal 4 9 2 2_Exec Drivers" xfId="9705" xr:uid="{5BF94C3B-141C-4E64-AF60-1E809D45EBCF}"/>
    <cellStyle name="Normal 4 9 2 3" xfId="4967" xr:uid="{46A7AF56-CD13-4A2B-B513-9C5FD16B898A}"/>
    <cellStyle name="Normal 4 9 2 3 2" xfId="7815" xr:uid="{C759AC01-D0EA-4D2E-AD15-FDC3F3BF7CFC}"/>
    <cellStyle name="Normal 4 9 2 3 2 2" xfId="16457" xr:uid="{297B8679-F5A7-4322-BD04-D9FEE3F8DB45}"/>
    <cellStyle name="Normal 4 9 2 3 2 2 2" xfId="36825" xr:uid="{1A443F03-9474-48FB-AB8D-E58D101CD3FB}"/>
    <cellStyle name="Normal 4 9 2 3 2 3" xfId="23244" xr:uid="{E662C56A-F3A2-4F77-8A86-90905AC92AE8}"/>
    <cellStyle name="Normal 4 9 2 3 2 3 2" xfId="43612" xr:uid="{8E1379B2-EE9F-41AB-9B53-568920C85531}"/>
    <cellStyle name="Normal 4 9 2 3 2 4" xfId="30033" xr:uid="{0FB5ACA8-6AF0-4BBE-A995-040A52D9F08D}"/>
    <cellStyle name="Normal 4 9 2 3 2 5" xfId="50401" xr:uid="{9D8D294D-FD9E-4E64-89F8-2BEFE9784B15}"/>
    <cellStyle name="Normal 4 9 2 3 3" xfId="13609" xr:uid="{B9C98006-9624-4FE1-A362-F70BA8519098}"/>
    <cellStyle name="Normal 4 9 2 3 3 2" xfId="33977" xr:uid="{4132EE00-F5B9-49D9-96AB-A895EEE3EEA9}"/>
    <cellStyle name="Normal 4 9 2 3 4" xfId="20396" xr:uid="{C01606FA-A3E1-4073-9CA2-0DB3A293E6FC}"/>
    <cellStyle name="Normal 4 9 2 3 4 2" xfId="40764" xr:uid="{450EB4BB-8B5B-4CF1-A27F-74479CB54F23}"/>
    <cellStyle name="Normal 4 9 2 3 5" xfId="27185" xr:uid="{56CEE9CD-74AF-46AD-9B73-6F9DFC54BCB4}"/>
    <cellStyle name="Normal 4 9 2 3 6" xfId="47553" xr:uid="{DA03E071-14D8-4167-9564-3913497C2046}"/>
    <cellStyle name="Normal 4 9 2 3_Exec Drivers" xfId="9166" xr:uid="{97A26944-B26F-43D4-947C-6F0B5052816E}"/>
    <cellStyle name="Normal 4 9 2 4" xfId="3507" xr:uid="{F6406AB8-9A0E-42E8-924C-F5E2D97CD4CE}"/>
    <cellStyle name="Normal 4 9 2 4 2" xfId="6391" xr:uid="{6500877C-E03C-493C-AF56-68B3611172C7}"/>
    <cellStyle name="Normal 4 9 2 4 2 2" xfId="15033" xr:uid="{BF813F5B-8848-47A5-B236-87D5DEC0C46B}"/>
    <cellStyle name="Normal 4 9 2 4 2 2 2" xfId="35401" xr:uid="{4E66C4C5-194C-4935-B734-68D56EFAE80F}"/>
    <cellStyle name="Normal 4 9 2 4 2 3" xfId="21820" xr:uid="{88EC0EA1-42D2-4059-B6C2-D679E7FFAF51}"/>
    <cellStyle name="Normal 4 9 2 4 2 3 2" xfId="42188" xr:uid="{FAB6B09E-1E33-4F6A-AE31-28E8EC22D2C9}"/>
    <cellStyle name="Normal 4 9 2 4 2 4" xfId="28609" xr:uid="{22650A0F-22B0-4592-A59C-9EE3FA394C4C}"/>
    <cellStyle name="Normal 4 9 2 4 2 5" xfId="48977" xr:uid="{510031AA-9B45-4C58-ACC7-5C88721F7376}"/>
    <cellStyle name="Normal 4 9 2 4 3" xfId="12185" xr:uid="{D3951335-7AEA-4090-84E7-B77B5DC3E933}"/>
    <cellStyle name="Normal 4 9 2 4 3 2" xfId="32553" xr:uid="{A44DB977-3B77-4CA5-9952-1B2F6AC612F2}"/>
    <cellStyle name="Normal 4 9 2 4 4" xfId="18972" xr:uid="{D82EFBD5-4638-4564-9F20-C8AC178E1703}"/>
    <cellStyle name="Normal 4 9 2 4 4 2" xfId="39340" xr:uid="{589BD508-A8F7-421C-8642-227E46047AB1}"/>
    <cellStyle name="Normal 4 9 2 4 5" xfId="25761" xr:uid="{D750C0CE-5095-4679-BE86-DDECE1D09721}"/>
    <cellStyle name="Normal 4 9 2 4 6" xfId="46129" xr:uid="{0909560F-3C66-401F-9A30-829F297D1B9F}"/>
    <cellStyle name="Normal 4 9 2 5" xfId="5679" xr:uid="{C7C9EA07-CC3E-43F7-A530-6A67AC933045}"/>
    <cellStyle name="Normal 4 9 2 5 2" xfId="14321" xr:uid="{ED5F0528-F027-49AE-B7B7-5FD2B18BD3DE}"/>
    <cellStyle name="Normal 4 9 2 5 2 2" xfId="34689" xr:uid="{15F97FCC-7B3E-4690-90F8-59BBF3382E7C}"/>
    <cellStyle name="Normal 4 9 2 5 3" xfId="21108" xr:uid="{D286F365-6E32-4CD8-B3AA-669441890AFF}"/>
    <cellStyle name="Normal 4 9 2 5 3 2" xfId="41476" xr:uid="{4FD61322-3576-424A-BE57-8A15BDF4F9B5}"/>
    <cellStyle name="Normal 4 9 2 5 4" xfId="27897" xr:uid="{FDC3BAA8-A206-4782-A9D1-54AEFA03B770}"/>
    <cellStyle name="Normal 4 9 2 5 5" xfId="48265" xr:uid="{51800191-3504-4BE2-8750-021975EC1961}"/>
    <cellStyle name="Normal 4 9 2 6" xfId="2758" xr:uid="{B6FABA8D-2923-4592-A462-CE87837EF2CF}"/>
    <cellStyle name="Normal 4 9 2 6 2" xfId="11473" xr:uid="{1D6838B9-BBE9-4FF3-8D28-FBD28F9233AA}"/>
    <cellStyle name="Normal 4 9 2 6 2 2" xfId="31841" xr:uid="{3F9756D9-4596-47F8-9B09-EE9E338C203F}"/>
    <cellStyle name="Normal 4 9 2 6 3" xfId="18260" xr:uid="{9B9B8A1F-1635-4C48-ACDB-E563CAE9A7A1}"/>
    <cellStyle name="Normal 4 9 2 6 3 2" xfId="38628" xr:uid="{DCA00474-81B4-4CE8-96A5-230AA30A82DF}"/>
    <cellStyle name="Normal 4 9 2 6 4" xfId="25049" xr:uid="{78BA29BF-C76F-4AB6-BEC4-5A049724D20B}"/>
    <cellStyle name="Normal 4 9 2 6 5" xfId="45417" xr:uid="{7652AF87-A314-42EA-AF31-7E6DDB882656}"/>
    <cellStyle name="Normal 4 9 2 7" xfId="10112" xr:uid="{7BDD9133-1131-4D76-8945-00526CDA78C7}"/>
    <cellStyle name="Normal 4 9 2 7 2" xfId="30480" xr:uid="{1F6D0EDA-0AF2-4BA1-9F20-348AFAFC0BB4}"/>
    <cellStyle name="Normal 4 9 2 8" xfId="16900" xr:uid="{78E24B2E-0AB9-4DD8-9AFA-33A84FBC3205}"/>
    <cellStyle name="Normal 4 9 2 8 2" xfId="37268" xr:uid="{6A78504A-BD5B-4661-BF05-678B5CEDCE85}"/>
    <cellStyle name="Normal 4 9 2 9" xfId="23689" xr:uid="{E0CC5CF3-1CEF-4247-9BE8-0072A7BF68FB}"/>
    <cellStyle name="Normal 4 9 2_Exec Drivers" xfId="2045" xr:uid="{8AC07B91-66E0-4AB9-99BE-692C18777CA5}"/>
    <cellStyle name="Normal 4 9 3" xfId="1216" xr:uid="{E626C5C9-E17A-4C98-96F3-AF5C8E308EF8}"/>
    <cellStyle name="Normal 4 9 3 2" xfId="1760" xr:uid="{F4302BA6-9760-4524-898C-DF85478E0874}"/>
    <cellStyle name="Normal 4 9 3 2 2" xfId="6747" xr:uid="{A08DBC6A-C441-4814-9ECA-EE821D99A3E3}"/>
    <cellStyle name="Normal 4 9 3 2 2 2" xfId="15389" xr:uid="{A5E173DF-1404-486B-AC2D-5AA4F7E8EACC}"/>
    <cellStyle name="Normal 4 9 3 2 2 2 2" xfId="35757" xr:uid="{C0803075-616C-4F24-8A4E-E1F5AE6F0840}"/>
    <cellStyle name="Normal 4 9 3 2 2 3" xfId="22176" xr:uid="{E206423F-7B84-41D3-9EB6-487CBB72ADDF}"/>
    <cellStyle name="Normal 4 9 3 2 2 3 2" xfId="42544" xr:uid="{9602A892-1462-46DF-B0DC-33358776400A}"/>
    <cellStyle name="Normal 4 9 3 2 2 4" xfId="28965" xr:uid="{4460295D-F3EC-4037-805E-0CE748424245}"/>
    <cellStyle name="Normal 4 9 3 2 2 5" xfId="49333" xr:uid="{B674B064-F42F-4745-8C7C-D0691B45F1E4}"/>
    <cellStyle name="Normal 4 9 3 2 3" xfId="10668" xr:uid="{0CF6C293-B61B-4E92-85FC-AACB278DEBF7}"/>
    <cellStyle name="Normal 4 9 3 2 3 2" xfId="31036" xr:uid="{A7FC0909-2FBE-4DBE-951B-551D58C1F33F}"/>
    <cellStyle name="Normal 4 9 3 2 4" xfId="17455" xr:uid="{AE3440AC-EC3D-4DCE-B3C5-F2D9848F3C30}"/>
    <cellStyle name="Normal 4 9 3 2 4 2" xfId="37823" xr:uid="{376A3147-74E6-4440-864E-680D2CE6D781}"/>
    <cellStyle name="Normal 4 9 3 2 5" xfId="24244" xr:uid="{95CB24A5-CFDD-42D8-A80C-9CE9C2772082}"/>
    <cellStyle name="Normal 4 9 3 2 6" xfId="44612" xr:uid="{03242746-1AD4-43D2-BC20-542DED4A877C}"/>
    <cellStyle name="Normal 4 9 3 2_Exec Drivers" xfId="9110" xr:uid="{18A4717F-7FD6-467F-8F64-FAE8AE260229}"/>
    <cellStyle name="Normal 4 9 3 3" xfId="3863" xr:uid="{63F8F8E7-6FA9-4CA6-A300-51B2E87D6D9B}"/>
    <cellStyle name="Normal 4 9 3 3 2" xfId="12541" xr:uid="{1E62EA8E-628A-4E27-A6FF-075E058AF067}"/>
    <cellStyle name="Normal 4 9 3 3 2 2" xfId="32909" xr:uid="{9E852BF2-EA96-4771-9476-0B1572D6CF80}"/>
    <cellStyle name="Normal 4 9 3 3 3" xfId="19328" xr:uid="{CB574534-399F-4A6C-8B34-824A2B2FDEAB}"/>
    <cellStyle name="Normal 4 9 3 3 3 2" xfId="39696" xr:uid="{329F93B5-07DF-4A28-8FD1-59E20DF21505}"/>
    <cellStyle name="Normal 4 9 3 3 4" xfId="26117" xr:uid="{5B6BD1E4-A865-4AC1-99E2-756928EB5C4A}"/>
    <cellStyle name="Normal 4 9 3 3 5" xfId="46485" xr:uid="{6BBC7196-81A3-4527-A918-D5D54C31333C}"/>
    <cellStyle name="Normal 4 9 3 4" xfId="10142" xr:uid="{94452EF4-AF1F-40CF-834C-64BB11D77C25}"/>
    <cellStyle name="Normal 4 9 3 4 2" xfId="30510" xr:uid="{179C569B-C937-4F3A-969E-3E6731FC895B}"/>
    <cellStyle name="Normal 4 9 3 5" xfId="16929" xr:uid="{FEBE933D-7703-4FBA-BCE9-4A8ABF2A18C3}"/>
    <cellStyle name="Normal 4 9 3 5 2" xfId="37297" xr:uid="{3D40926B-CAFF-4DDE-A139-47ACBC5AB1A6}"/>
    <cellStyle name="Normal 4 9 3 6" xfId="23718" xr:uid="{90E7CE11-B88F-420B-B770-E24C36E41424}"/>
    <cellStyle name="Normal 4 9 3 7" xfId="44086" xr:uid="{1F8FC37A-B768-45C3-AC60-7C0BB1771295}"/>
    <cellStyle name="Normal 4 9 3_Exec Drivers" xfId="8390" xr:uid="{07C91695-378A-4029-A4C4-BFCCE5583E1C}"/>
    <cellStyle name="Normal 4 9 4" xfId="1316" xr:uid="{81B036B0-BDD3-44D1-A6F9-5D5937F5FB8C}"/>
    <cellStyle name="Normal 4 9 4 2" xfId="1853" xr:uid="{2D371C8D-5BF2-420D-80E6-0F6EAC14A80C}"/>
    <cellStyle name="Normal 4 9 4 2 2" xfId="7459" xr:uid="{EF79489B-05B0-4806-B4AD-9BEB81465AFF}"/>
    <cellStyle name="Normal 4 9 4 2 2 2" xfId="16101" xr:uid="{1B25DB8C-D3EC-484B-A33B-9D8CDC2DF982}"/>
    <cellStyle name="Normal 4 9 4 2 2 2 2" xfId="36469" xr:uid="{A2619136-7C7C-4D55-A864-044067C7AEEF}"/>
    <cellStyle name="Normal 4 9 4 2 2 3" xfId="22888" xr:uid="{3342543C-48AE-4889-B13A-55247543B698}"/>
    <cellStyle name="Normal 4 9 4 2 2 3 2" xfId="43256" xr:uid="{FE6461C3-D4DF-48C7-876E-F2452F068292}"/>
    <cellStyle name="Normal 4 9 4 2 2 4" xfId="29677" xr:uid="{DE81CE9B-6BB5-4599-9D52-7C6FABCF6E3A}"/>
    <cellStyle name="Normal 4 9 4 2 2 5" xfId="50045" xr:uid="{788DD2D7-1E63-4459-B250-E49E95F2F140}"/>
    <cellStyle name="Normal 4 9 4 2 3" xfId="10761" xr:uid="{627361A2-9643-40BA-93DC-C355DAC92B99}"/>
    <cellStyle name="Normal 4 9 4 2 3 2" xfId="31129" xr:uid="{FB7C5D8B-2366-4A59-85C3-F3F836E8A080}"/>
    <cellStyle name="Normal 4 9 4 2 4" xfId="17548" xr:uid="{3BDC75D0-984C-4495-B349-589620FFC2C2}"/>
    <cellStyle name="Normal 4 9 4 2 4 2" xfId="37916" xr:uid="{ADD6EBB7-0100-4995-BE07-AB5EDB29D3C6}"/>
    <cellStyle name="Normal 4 9 4 2 5" xfId="24337" xr:uid="{214067C8-67C1-4BA5-A876-2DC8DBF96F5D}"/>
    <cellStyle name="Normal 4 9 4 2 6" xfId="44705" xr:uid="{9A61B194-BD63-4E28-95EF-47F7767FD046}"/>
    <cellStyle name="Normal 4 9 4 2_Exec Drivers" xfId="8374" xr:uid="{F8393333-FDF2-423D-8443-53AF1E36E0C8}"/>
    <cellStyle name="Normal 4 9 4 3" xfId="4611" xr:uid="{3CB7AC99-3ED9-40FD-9D06-6BA0AE60E8F9}"/>
    <cellStyle name="Normal 4 9 4 3 2" xfId="13253" xr:uid="{998B3FAB-6CFF-4C74-B52F-6A2F34C9F15A}"/>
    <cellStyle name="Normal 4 9 4 3 2 2" xfId="33621" xr:uid="{5D360A13-488D-4FB0-B15C-772FF5794EB0}"/>
    <cellStyle name="Normal 4 9 4 3 3" xfId="20040" xr:uid="{362B8F5F-0160-4FCF-A275-23A3D92909BD}"/>
    <cellStyle name="Normal 4 9 4 3 3 2" xfId="40408" xr:uid="{CE8FE816-DE72-4D44-B7DF-D3B22AFE42F3}"/>
    <cellStyle name="Normal 4 9 4 3 4" xfId="26829" xr:uid="{9CCAECFA-27B9-4F60-80BD-6AFC29555181}"/>
    <cellStyle name="Normal 4 9 4 3 5" xfId="47197" xr:uid="{727200FA-8B81-4C83-97DB-4505418D4760}"/>
    <cellStyle name="Normal 4 9 4 4" xfId="10235" xr:uid="{CDE4AAE5-A03D-46BF-B04A-DED2BB1CF8A1}"/>
    <cellStyle name="Normal 4 9 4 4 2" xfId="30603" xr:uid="{91FEEED7-F4DB-46CE-98B4-3089313A4F60}"/>
    <cellStyle name="Normal 4 9 4 5" xfId="17022" xr:uid="{4F91273A-C5E1-4A3F-A96B-A1CA7C5D4A75}"/>
    <cellStyle name="Normal 4 9 4 5 2" xfId="37390" xr:uid="{2EAD0B0F-B1E2-4771-8FF6-143521438E74}"/>
    <cellStyle name="Normal 4 9 4 6" xfId="23811" xr:uid="{5E338F8E-9035-4B3E-825F-1A99AC95AF8F}"/>
    <cellStyle name="Normal 4 9 4 7" xfId="44179" xr:uid="{E38ED980-FA2B-4EFC-B5B9-159D405FB5B2}"/>
    <cellStyle name="Normal 4 9 4_Exec Drivers" xfId="8576" xr:uid="{893C8FC5-8285-4AE0-918D-24A2E55FE6BF}"/>
    <cellStyle name="Normal 4 9 5" xfId="1381" xr:uid="{1CD96647-650F-4073-BB1D-8DD9DA4612BF}"/>
    <cellStyle name="Normal 4 9 5 2" xfId="6035" xr:uid="{DAD17DB5-F875-4222-B44F-563BDCA62511}"/>
    <cellStyle name="Normal 4 9 5 2 2" xfId="14677" xr:uid="{02461AF3-B20D-42AE-95F0-F9A46ADB8BD9}"/>
    <cellStyle name="Normal 4 9 5 2 2 2" xfId="35045" xr:uid="{AF78DF4F-0B76-4D12-9F51-3806443CA62A}"/>
    <cellStyle name="Normal 4 9 5 2 3" xfId="21464" xr:uid="{5D1E31A1-28B2-49BF-AE8F-C9835F48F2DD}"/>
    <cellStyle name="Normal 4 9 5 2 3 2" xfId="41832" xr:uid="{907A88B3-6789-43E4-A8AE-92AD2E2B4C84}"/>
    <cellStyle name="Normal 4 9 5 2 4" xfId="28253" xr:uid="{5CC94EE3-EBC0-4B0C-A386-C6C0BEC32822}"/>
    <cellStyle name="Normal 4 9 5 2 5" xfId="48621" xr:uid="{EEBD31F0-2531-4E44-BAB6-9C6202EF2E50}"/>
    <cellStyle name="Normal 4 9 5 3" xfId="3115" xr:uid="{83FC4BCE-4B5C-49FE-A50D-872890775090}"/>
    <cellStyle name="Normal 4 9 5 3 2" xfId="11829" xr:uid="{18E965D5-F6E7-45D1-8EE0-7C46FB772172}"/>
    <cellStyle name="Normal 4 9 5 3 2 2" xfId="32197" xr:uid="{6C044F0D-DB20-47A7-B8FC-4ECBA080B791}"/>
    <cellStyle name="Normal 4 9 5 3 3" xfId="18616" xr:uid="{0298800B-17F7-4F20-BD17-EAA5EBB8949D}"/>
    <cellStyle name="Normal 4 9 5 3 3 2" xfId="38984" xr:uid="{E9926EE5-9A77-41D9-9CA7-4B27C1E6E51D}"/>
    <cellStyle name="Normal 4 9 5 3 4" xfId="25405" xr:uid="{12DA3F3A-9726-47EB-94EA-14BFC2BC824F}"/>
    <cellStyle name="Normal 4 9 5 3 5" xfId="45773" xr:uid="{8180EDED-601A-4E4C-B27D-0945BADB9EDF}"/>
    <cellStyle name="Normal 4 9 5 4" xfId="10300" xr:uid="{651805BF-D155-4B7B-9F8A-0400FD76FA64}"/>
    <cellStyle name="Normal 4 9 5 4 2" xfId="30668" xr:uid="{09D8B7E4-080B-4B32-B2D2-C1DB7C2313FE}"/>
    <cellStyle name="Normal 4 9 5 5" xfId="17087" xr:uid="{AFD2C369-86B8-4BA5-9048-DC545046C31B}"/>
    <cellStyle name="Normal 4 9 5 5 2" xfId="37455" xr:uid="{327D4707-736B-456B-B0C9-F7B2F0D41BE0}"/>
    <cellStyle name="Normal 4 9 5 6" xfId="23876" xr:uid="{38BBFC17-F095-40F2-8A92-CD7D7B8F93E2}"/>
    <cellStyle name="Normal 4 9 5 7" xfId="44244" xr:uid="{C674CE6D-0863-4F31-BD5D-123811E7F92C}"/>
    <cellStyle name="Normal 4 9 5_Exec Drivers" xfId="9035" xr:uid="{B6DB38FD-AFC5-49A4-8D33-73B5C0081443}"/>
    <cellStyle name="Normal 4 9 6" xfId="5323" xr:uid="{E6D0D67C-CDE2-44A0-A68C-522BF0C11138}"/>
    <cellStyle name="Normal 4 9 6 2" xfId="13965" xr:uid="{B0A28B68-6154-47C1-A8E1-7372FFFEB458}"/>
    <cellStyle name="Normal 4 9 6 2 2" xfId="34333" xr:uid="{32638672-9702-4651-A870-443B2516B3BA}"/>
    <cellStyle name="Normal 4 9 6 3" xfId="20752" xr:uid="{68F79072-A3B8-41A8-A7A1-0B2C5C141F03}"/>
    <cellStyle name="Normal 4 9 6 3 2" xfId="41120" xr:uid="{F0241B71-6EA6-484F-9AEE-AFFA64529D8D}"/>
    <cellStyle name="Normal 4 9 6 4" xfId="27541" xr:uid="{D1E8A900-5B93-47F4-A5D2-B2F36C425611}"/>
    <cellStyle name="Normal 4 9 6 5" xfId="47909" xr:uid="{BC2F257A-0A16-4355-BB96-904E05949FC0}"/>
    <cellStyle name="Normal 4 9 7" xfId="2267" xr:uid="{D3011506-DFF4-4151-AFCE-C507E751C52D}"/>
    <cellStyle name="Normal 4 9 7 2" xfId="11117" xr:uid="{D42999E3-6BEF-4F56-AE8D-49E48BA4AF09}"/>
    <cellStyle name="Normal 4 9 7 2 2" xfId="31485" xr:uid="{FFE15E99-72C3-49A4-994F-354CC615E6B8}"/>
    <cellStyle name="Normal 4 9 7 3" xfId="17904" xr:uid="{9D49DBB3-B0BB-4231-B1B6-28A83F617337}"/>
    <cellStyle name="Normal 4 9 7 3 2" xfId="38272" xr:uid="{CC8A3B53-9015-48D3-9960-09A492B70169}"/>
    <cellStyle name="Normal 4 9 7 4" xfId="24693" xr:uid="{50A03570-C5F1-4EC4-86EA-7D19DB4618AA}"/>
    <cellStyle name="Normal 4 9 7 5" xfId="45061" xr:uid="{DB10FCF7-75F7-4ECE-9C24-E0BDF835DE26}"/>
    <cellStyle name="Normal 4 9 8" xfId="10054" xr:uid="{B8E242EA-E8CD-4751-9D50-EFCE9E72EC45}"/>
    <cellStyle name="Normal 4 9 8 2" xfId="30422" xr:uid="{009926AA-B929-48BC-8688-D98048652923}"/>
    <cellStyle name="Normal 4 9 9" xfId="16842" xr:uid="{756ED920-C329-456F-B6DC-5B129CB1BA3D}"/>
    <cellStyle name="Normal 4 9 9 2" xfId="37210" xr:uid="{7B34CA27-D2F9-4915-81DC-CCA75675FA87}"/>
    <cellStyle name="Normal 4 9_Exec Drivers" xfId="9340" xr:uid="{C4C87FA5-F79D-463C-BD9F-2259403EFF6D}"/>
    <cellStyle name="Normal 4_Exec Drivers" xfId="9446" xr:uid="{3E9A5E7E-C249-4843-AA4E-8B73139E6775}"/>
    <cellStyle name="Normal 40" xfId="2268" xr:uid="{D644A673-9278-493D-BE0A-586790D5B860}"/>
    <cellStyle name="Normal 40 2" xfId="3864" xr:uid="{217B950B-0142-4FFB-BBF9-C9B1CC75925B}"/>
    <cellStyle name="Normal 40 2 2" xfId="6748" xr:uid="{53AE40EA-E343-448E-B4A2-2B204A789469}"/>
    <cellStyle name="Normal 40 2 2 2" xfId="15390" xr:uid="{E6332B82-68E7-456E-9BE5-715E8AFE4F0F}"/>
    <cellStyle name="Normal 40 2 2 2 2" xfId="35758" xr:uid="{330A1893-2A50-4B6D-AD82-6B972D8180DE}"/>
    <cellStyle name="Normal 40 2 2 3" xfId="22177" xr:uid="{51E9C2B8-F4B0-4B49-9558-9E421FA1EED9}"/>
    <cellStyle name="Normal 40 2 2 3 2" xfId="42545" xr:uid="{892F1B65-E25A-43A4-A90B-F82B13E9E46A}"/>
    <cellStyle name="Normal 40 2 2 4" xfId="28966" xr:uid="{EE5DE5F1-C824-4DFD-ACBE-F949BA46219A}"/>
    <cellStyle name="Normal 40 2 2 5" xfId="49334" xr:uid="{72D77EB3-7A47-47ED-9D4D-1BFB569AD091}"/>
    <cellStyle name="Normal 40 2 3" xfId="12542" xr:uid="{E606C58F-3853-4D93-AA76-6A17149CBC07}"/>
    <cellStyle name="Normal 40 2 3 2" xfId="32910" xr:uid="{722948A5-AA80-47E2-8474-3CC19B575A5E}"/>
    <cellStyle name="Normal 40 2 4" xfId="19329" xr:uid="{DB35D9EB-9D01-4096-B359-E0064B5F947E}"/>
    <cellStyle name="Normal 40 2 4 2" xfId="39697" xr:uid="{8CE9D063-AF07-4C07-9F43-2BD1400D4505}"/>
    <cellStyle name="Normal 40 2 5" xfId="26118" xr:uid="{0452CC4D-EA2A-44DE-94BF-3FAD61AF4DD1}"/>
    <cellStyle name="Normal 40 2 6" xfId="46486" xr:uid="{BCA259CE-AD73-4D3D-872D-CCADD23B36D0}"/>
    <cellStyle name="Normal 40 3" xfId="4612" xr:uid="{0CE0D082-6838-4B0E-A7BC-7FDFD7E83391}"/>
    <cellStyle name="Normal 40 3 2" xfId="7460" xr:uid="{65877DF3-B928-4775-BCA2-B7D09D9F0B0F}"/>
    <cellStyle name="Normal 40 3 2 2" xfId="16102" xr:uid="{97623C30-CCC5-4F1D-B8B5-C30CE31F06A5}"/>
    <cellStyle name="Normal 40 3 2 2 2" xfId="36470" xr:uid="{5080AAFD-34F8-464D-A681-4BC6951E6D19}"/>
    <cellStyle name="Normal 40 3 2 3" xfId="22889" xr:uid="{DDC0DC04-3708-4B4B-A104-D362BC7B1190}"/>
    <cellStyle name="Normal 40 3 2 3 2" xfId="43257" xr:uid="{AD5101EC-AA77-4FAE-BC99-D3E25776985A}"/>
    <cellStyle name="Normal 40 3 2 4" xfId="29678" xr:uid="{782A0100-6241-48CF-AC40-9F8525A82266}"/>
    <cellStyle name="Normal 40 3 2 5" xfId="50046" xr:uid="{6F6C6725-D05F-4E54-A54B-6A8D03ECD37F}"/>
    <cellStyle name="Normal 40 3 3" xfId="13254" xr:uid="{C7D5AA47-0E21-40A2-87F8-5105E6027DFC}"/>
    <cellStyle name="Normal 40 3 3 2" xfId="33622" xr:uid="{1F00EBE5-130F-4988-B9D1-23014EC5FF8F}"/>
    <cellStyle name="Normal 40 3 4" xfId="20041" xr:uid="{DC688EBC-FCE6-4473-A5A3-F0423EE969E1}"/>
    <cellStyle name="Normal 40 3 4 2" xfId="40409" xr:uid="{A2BC8A4F-FADC-40D7-A289-560DA80AC1ED}"/>
    <cellStyle name="Normal 40 3 5" xfId="26830" xr:uid="{C95420C1-1171-4D50-AC6A-B4CFBBA3853B}"/>
    <cellStyle name="Normal 40 3 6" xfId="47198" xr:uid="{EB73F0D2-AEFD-4238-B06E-4793799594C0}"/>
    <cellStyle name="Normal 40 4" xfId="3116" xr:uid="{329CEF1E-5B83-43C9-A5A1-5D8D0B3901EA}"/>
    <cellStyle name="Normal 40 4 2" xfId="6036" xr:uid="{397B64EC-D9AF-4618-9194-25E808A54CEF}"/>
    <cellStyle name="Normal 40 4 2 2" xfId="14678" xr:uid="{8FA173A6-2196-40BD-86D4-3CD338892300}"/>
    <cellStyle name="Normal 40 4 2 2 2" xfId="35046" xr:uid="{CBCD0C96-7D3F-4768-9ABE-58FF2B2983D7}"/>
    <cellStyle name="Normal 40 4 2 3" xfId="21465" xr:uid="{AE90AF94-EB75-4F8C-89DE-243DE3347134}"/>
    <cellStyle name="Normal 40 4 2 3 2" xfId="41833" xr:uid="{EFF71978-39CA-466A-A842-9F9F0D2FAB14}"/>
    <cellStyle name="Normal 40 4 2 4" xfId="28254" xr:uid="{26D4ADD4-BC78-4A2A-ABC3-91C4400E942A}"/>
    <cellStyle name="Normal 40 4 2 5" xfId="48622" xr:uid="{34EC1486-89A6-42EC-946E-3D3C5A996B12}"/>
    <cellStyle name="Normal 40 4 3" xfId="11830" xr:uid="{1CF0AC8A-9CB6-4E7B-A151-9BC6F8D51BE5}"/>
    <cellStyle name="Normal 40 4 3 2" xfId="32198" xr:uid="{BE045B4F-0E91-4664-92D6-C3106432EA46}"/>
    <cellStyle name="Normal 40 4 4" xfId="18617" xr:uid="{32EB547D-023E-465D-B6DC-595A8E208D4E}"/>
    <cellStyle name="Normal 40 4 4 2" xfId="38985" xr:uid="{6AA1B7C4-0F71-400F-8C57-02E9C8A38D7A}"/>
    <cellStyle name="Normal 40 4 5" xfId="25406" xr:uid="{A827F0F9-97F1-4661-B67A-23A31D02010E}"/>
    <cellStyle name="Normal 40 4 6" xfId="45774" xr:uid="{8BF1C24D-5B40-4E99-89B0-450256E8C2ED}"/>
    <cellStyle name="Normal 40 5" xfId="5324" xr:uid="{ABAD4EA2-B0E3-4805-ABE4-F43D4E5D719B}"/>
    <cellStyle name="Normal 40 5 2" xfId="13966" xr:uid="{A5C58FF2-B9A4-4A91-A829-8D0E95260AAD}"/>
    <cellStyle name="Normal 40 5 2 2" xfId="34334" xr:uid="{6C37AAF9-CD96-4F31-9E3A-7603B564ECDE}"/>
    <cellStyle name="Normal 40 5 3" xfId="20753" xr:uid="{AB120B5A-D2E6-402F-BCE8-3E14A39ACFAE}"/>
    <cellStyle name="Normal 40 5 3 2" xfId="41121" xr:uid="{9FC372B5-A171-4BA2-A022-36ED253663D7}"/>
    <cellStyle name="Normal 40 5 4" xfId="27542" xr:uid="{8A288675-7D31-46E2-9322-DB89F330AA33}"/>
    <cellStyle name="Normal 40 5 5" xfId="47910" xr:uid="{5A786E1A-3289-4D0F-B87A-08A9A5DD77C5}"/>
    <cellStyle name="Normal 40 6" xfId="11118" xr:uid="{11179D78-4436-4C5E-A253-402780527019}"/>
    <cellStyle name="Normal 40 6 2" xfId="31486" xr:uid="{869BF8C2-2852-4619-8A28-458891040FF2}"/>
    <cellStyle name="Normal 40 7" xfId="17905" xr:uid="{6075EAAA-AD51-4DC5-8957-B58F4F1EFF62}"/>
    <cellStyle name="Normal 40 7 2" xfId="38273" xr:uid="{99907984-6FAE-40D4-947F-AECC2090C1FA}"/>
    <cellStyle name="Normal 40 8" xfId="24694" xr:uid="{B4471474-5704-445E-8AB1-4F8D3ACE21AE}"/>
    <cellStyle name="Normal 40 9" xfId="45062" xr:uid="{D8F8CC48-5D59-4657-95D6-DD547633CCE8}"/>
    <cellStyle name="Normal 41" xfId="2269" xr:uid="{0624AAEF-DFB2-4BA5-A718-01DFA153FD8B}"/>
    <cellStyle name="Normal 41 2" xfId="3865" xr:uid="{3A1F70EA-96C8-413F-988F-71ADCABB2E81}"/>
    <cellStyle name="Normal 41 2 2" xfId="6749" xr:uid="{DC7FC9E6-B49C-4293-89C7-8C003A176776}"/>
    <cellStyle name="Normal 41 2 2 2" xfId="15391" xr:uid="{2896958B-7391-47A9-B0D1-151F7BACD701}"/>
    <cellStyle name="Normal 41 2 2 2 2" xfId="35759" xr:uid="{E3537994-A51B-44D7-B196-273EE381AEF5}"/>
    <cellStyle name="Normal 41 2 2 3" xfId="22178" xr:uid="{202FFB33-5A83-4CDB-AC12-DAF672DACAE0}"/>
    <cellStyle name="Normal 41 2 2 3 2" xfId="42546" xr:uid="{25490056-1381-41D0-AA5C-5CF73AE80208}"/>
    <cellStyle name="Normal 41 2 2 4" xfId="28967" xr:uid="{EC937F5F-7DC6-4E4C-AA9F-E22CF13063B3}"/>
    <cellStyle name="Normal 41 2 2 5" xfId="49335" xr:uid="{A03797D1-61E4-41E1-AD35-DDC96D91A67C}"/>
    <cellStyle name="Normal 41 2 3" xfId="12543" xr:uid="{A911221D-537D-4A64-A538-9981E2CF1469}"/>
    <cellStyle name="Normal 41 2 3 2" xfId="32911" xr:uid="{EA5FF40A-5801-4473-B434-988A2BACCCAF}"/>
    <cellStyle name="Normal 41 2 4" xfId="19330" xr:uid="{04DBCFF0-5A7F-4ED6-91D8-8907267CEF1F}"/>
    <cellStyle name="Normal 41 2 4 2" xfId="39698" xr:uid="{821E6569-CE14-46E7-A041-0010C318E704}"/>
    <cellStyle name="Normal 41 2 5" xfId="26119" xr:uid="{BE98A7AD-A1E8-40F5-B658-23D01CB29616}"/>
    <cellStyle name="Normal 41 2 6" xfId="46487" xr:uid="{15052BF9-209F-4044-A2CF-90FC10740CCA}"/>
    <cellStyle name="Normal 41 3" xfId="4613" xr:uid="{AA499D52-E8A0-4237-9918-E45CE0F49762}"/>
    <cellStyle name="Normal 41 3 2" xfId="7461" xr:uid="{308C4242-0EEA-41FC-B08C-48862237FEE4}"/>
    <cellStyle name="Normal 41 3 2 2" xfId="16103" xr:uid="{7300B052-A259-4159-916F-E3CE7B6EDE52}"/>
    <cellStyle name="Normal 41 3 2 2 2" xfId="36471" xr:uid="{6B7D4B02-3F3C-4460-9B49-223F3A6E1AB5}"/>
    <cellStyle name="Normal 41 3 2 3" xfId="22890" xr:uid="{B28BE6DF-5E72-4EC2-A933-4385DAB22DFB}"/>
    <cellStyle name="Normal 41 3 2 3 2" xfId="43258" xr:uid="{4460D346-D982-4EA5-B176-9677B1019525}"/>
    <cellStyle name="Normal 41 3 2 4" xfId="29679" xr:uid="{2CE851C5-E59E-40E3-AE6D-C012C87DB97D}"/>
    <cellStyle name="Normal 41 3 2 5" xfId="50047" xr:uid="{C1A68276-85AB-48E4-A326-F7C9F0BDBA69}"/>
    <cellStyle name="Normal 41 3 3" xfId="13255" xr:uid="{C396ADE8-0D73-4C3D-89DB-3B25D2334024}"/>
    <cellStyle name="Normal 41 3 3 2" xfId="33623" xr:uid="{04FC64F8-1E6B-4097-ABD9-67D1B1163E92}"/>
    <cellStyle name="Normal 41 3 4" xfId="20042" xr:uid="{08D6EEBA-3A88-44A0-BFCA-B5AEFBDCB06D}"/>
    <cellStyle name="Normal 41 3 4 2" xfId="40410" xr:uid="{80D9E46E-1142-481C-9FA7-06ED6931E398}"/>
    <cellStyle name="Normal 41 3 5" xfId="26831" xr:uid="{34B10957-9B66-453E-85BC-9E30DA387B15}"/>
    <cellStyle name="Normal 41 3 6" xfId="47199" xr:uid="{66F3E8D7-2BF0-4039-9895-657D375F3FFB}"/>
    <cellStyle name="Normal 41 4" xfId="3117" xr:uid="{DAC360C5-88CD-4EA9-8646-C85CBA32085F}"/>
    <cellStyle name="Normal 41 4 2" xfId="6037" xr:uid="{5F2C285F-D8A6-4B8B-BB4A-E6E3FB2C12D0}"/>
    <cellStyle name="Normal 41 4 2 2" xfId="14679" xr:uid="{9E7E352A-9149-4B2C-92AB-FCCC9046DF0F}"/>
    <cellStyle name="Normal 41 4 2 2 2" xfId="35047" xr:uid="{9565C9D5-51BF-425D-9067-31937AFF25D3}"/>
    <cellStyle name="Normal 41 4 2 3" xfId="21466" xr:uid="{CEF11CCF-95F8-4A2E-A72D-E7C631590C5F}"/>
    <cellStyle name="Normal 41 4 2 3 2" xfId="41834" xr:uid="{FF45190B-0E9A-43EF-9993-E7319A0A0FFA}"/>
    <cellStyle name="Normal 41 4 2 4" xfId="28255" xr:uid="{78303676-D7FC-480A-AA44-560ADF416CC5}"/>
    <cellStyle name="Normal 41 4 2 5" xfId="48623" xr:uid="{66789408-5518-4F8B-BF46-8A52F97F45E7}"/>
    <cellStyle name="Normal 41 4 3" xfId="11831" xr:uid="{D6312714-EB32-4423-8C33-6630AC317956}"/>
    <cellStyle name="Normal 41 4 3 2" xfId="32199" xr:uid="{A4B06504-789E-429B-96C6-F6ABBECEF82A}"/>
    <cellStyle name="Normal 41 4 4" xfId="18618" xr:uid="{3B965BBC-A860-4EB3-9955-DB23BB3506B0}"/>
    <cellStyle name="Normal 41 4 4 2" xfId="38986" xr:uid="{BF200D91-57B6-4B10-BDE2-FF0CC639D1CA}"/>
    <cellStyle name="Normal 41 4 5" xfId="25407" xr:uid="{49F7422D-2FCA-4DC0-BBEA-BEDA1016E232}"/>
    <cellStyle name="Normal 41 4 6" xfId="45775" xr:uid="{CF38D01C-E7FD-4B01-ADA5-ECFC6E44EF70}"/>
    <cellStyle name="Normal 41 5" xfId="5325" xr:uid="{EB3BE503-2C30-45F7-8110-70FDF5BEC745}"/>
    <cellStyle name="Normal 41 5 2" xfId="13967" xr:uid="{9E18A601-7F6A-4A73-8292-C5485D251C5E}"/>
    <cellStyle name="Normal 41 5 2 2" xfId="34335" xr:uid="{62925079-E097-4A21-AFB6-14489F8CD61B}"/>
    <cellStyle name="Normal 41 5 3" xfId="20754" xr:uid="{71DD741E-DA62-49A4-80DD-37C037CA7438}"/>
    <cellStyle name="Normal 41 5 3 2" xfId="41122" xr:uid="{058F9403-35DF-4309-9972-B20EA85B9FD4}"/>
    <cellStyle name="Normal 41 5 4" xfId="27543" xr:uid="{9B0BE985-C224-42E7-A02A-482E4809E45E}"/>
    <cellStyle name="Normal 41 5 5" xfId="47911" xr:uid="{72EB50AB-74A3-4703-8536-16F0FC7D8648}"/>
    <cellStyle name="Normal 41 6" xfId="11119" xr:uid="{2B025F8E-33AC-4C90-8BB9-1D1F00F63794}"/>
    <cellStyle name="Normal 41 6 2" xfId="31487" xr:uid="{1D94C8A0-16B6-41E4-8D8C-3CBA68870F69}"/>
    <cellStyle name="Normal 41 7" xfId="17906" xr:uid="{60E8A9E4-7E47-46E2-8562-D74139349BC2}"/>
    <cellStyle name="Normal 41 7 2" xfId="38274" xr:uid="{A95D5132-8D13-4249-A31C-6521A1F83679}"/>
    <cellStyle name="Normal 41 8" xfId="24695" xr:uid="{32C54697-B1CD-4E77-B55C-8BAFE9DBDB68}"/>
    <cellStyle name="Normal 41 9" xfId="45063" xr:uid="{B5D06224-8CE6-44CE-B50C-DCDBB9FA1057}"/>
    <cellStyle name="Normal 42" xfId="1866" xr:uid="{A3291898-0B83-4A68-B5BA-CC8A0E098E99}"/>
    <cellStyle name="Normal 43" xfId="1864" xr:uid="{E0634A48-2034-4772-94E3-279CD125DFDF}"/>
    <cellStyle name="Normal 43 2" xfId="10772" xr:uid="{2B4B251A-0164-4A9C-B70A-054EB0DA5F08}"/>
    <cellStyle name="Normal 43 2 2" xfId="31140" xr:uid="{A154C2D5-68EF-4079-908E-BBC404265EC5}"/>
    <cellStyle name="Normal 43 3" xfId="17559" xr:uid="{0983DE5B-12A7-43D0-8D6C-081326A67E6F}"/>
    <cellStyle name="Normal 43 3 2" xfId="37927" xr:uid="{667478C4-A97C-4B02-98E0-E96B32820D76}"/>
    <cellStyle name="Normal 43 4" xfId="24348" xr:uid="{AF8C2D55-7F0F-4B19-BE56-42BB69E3C783}"/>
    <cellStyle name="Normal 43 5" xfId="44716" xr:uid="{108E0C07-2887-487C-812E-156396B062E5}"/>
    <cellStyle name="Normal 44" xfId="9715" xr:uid="{E8DFDE31-AA57-4D36-810F-8829EEC58DC6}"/>
    <cellStyle name="Normal 44 2" xfId="9720" xr:uid="{96DFC314-0887-44CB-B046-79E477B9F92C}"/>
    <cellStyle name="Normal 44 3" xfId="23297" xr:uid="{9080B1E6-9607-4AA9-B117-1302A9E3CECB}"/>
    <cellStyle name="Normal 44 3 2" xfId="43665" xr:uid="{C03BE261-2FB0-4EE8-905B-BB0AFA5492B2}"/>
    <cellStyle name="Normal 44 4" xfId="30086" xr:uid="{6CC3D79A-5F9D-4FDF-8A03-7798D7D0E3B3}"/>
    <cellStyle name="Normal 44 5" xfId="50454" xr:uid="{478E64F7-9D56-49D5-AD3B-49E4A57ACE3C}"/>
    <cellStyle name="Normal 45" xfId="9718" xr:uid="{9B43C73B-F8A9-4EB0-A67F-6F0881044209}"/>
    <cellStyle name="Normal 45 2" xfId="30089" xr:uid="{9391B14E-4C1D-4471-B88A-A3153AE255C1}"/>
    <cellStyle name="Normal 46" xfId="10140" xr:uid="{75E6CBDF-DDA0-4EB6-8DD3-3D841850A5B5}"/>
    <cellStyle name="Normal 46 2" xfId="30508" xr:uid="{69DFEB01-2966-4A77-9933-D932BA2A92B1}"/>
    <cellStyle name="Normal 47" xfId="16506" xr:uid="{1388350C-1BDA-40FB-9934-970F6874464C}"/>
    <cellStyle name="Normal 47 2" xfId="36874" xr:uid="{11F356A8-DDAC-46D1-98A1-9D4714F4679C}"/>
    <cellStyle name="Normal 48" xfId="50459" xr:uid="{7FBB57EE-51E1-44A0-B113-3761CD10BEEC}"/>
    <cellStyle name="Normal 49" xfId="50460" xr:uid="{7065B18C-1AD4-4074-AB87-11BB0B384D9F}"/>
    <cellStyle name="Normal 5" xfId="43" xr:uid="{A3B2140B-362C-4D42-BC87-B1D86C4AB5F8}"/>
    <cellStyle name="Normal 5 10" xfId="9734" xr:uid="{DE736169-4BF3-407E-977E-97F8B9D66CD1}"/>
    <cellStyle name="Normal 5 10 2" xfId="30102" xr:uid="{E4F27F0F-BEC9-410A-BB4E-33ABE7479BEA}"/>
    <cellStyle name="Normal 5 11" xfId="16522" xr:uid="{4581E757-771D-4418-B9F1-CC803CC25496}"/>
    <cellStyle name="Normal 5 11 2" xfId="36890" xr:uid="{E021E5F5-FAD2-4608-A6B1-5A0EE7377F81}"/>
    <cellStyle name="Normal 5 12" xfId="23311" xr:uid="{8C43562B-4BC6-475E-8FFB-DF677B47F517}"/>
    <cellStyle name="Normal 5 13" xfId="43679" xr:uid="{37D7EDE7-5A3E-431B-9C71-AC8F09E8A19B}"/>
    <cellStyle name="Normal 5 2" xfId="474" xr:uid="{34A60125-B8AD-4305-A6D9-0D1DE0485D15}"/>
    <cellStyle name="Normal 5 2 10" xfId="16749" xr:uid="{35F5A10F-8017-45CD-9A84-3F3A849ED78E}"/>
    <cellStyle name="Normal 5 2 10 2" xfId="37117" xr:uid="{D4FE254D-9EB6-43B0-A4A9-E9AF2AA17590}"/>
    <cellStyle name="Normal 5 2 11" xfId="23538" xr:uid="{FA0A1884-86F4-4F38-AD8C-390CD99B5A95}"/>
    <cellStyle name="Normal 5 2 12" xfId="43906" xr:uid="{C898AFC5-3675-4154-A4ED-2FF5BE967EB4}"/>
    <cellStyle name="Normal 5 2 2" xfId="1103" xr:uid="{EE33ECD7-7C73-441D-A71D-F9801A5E15DC}"/>
    <cellStyle name="Normal 5 2 3" xfId="1102" xr:uid="{48ED2CED-9CFD-4E76-81D5-1D8E3BE379F1}"/>
    <cellStyle name="Normal 5 2 3 2" xfId="4163" xr:uid="{CD5DED35-7DA2-4432-A1E5-209BBBDDD695}"/>
    <cellStyle name="Normal 5 2 3 2 2" xfId="7011" xr:uid="{B78ECCBD-1F3B-46F6-B5B5-1845F6C5D5FE}"/>
    <cellStyle name="Normal 5 2 3 2 2 2" xfId="15653" xr:uid="{264BF9D1-1453-42D0-AC87-DDCB5D65BE54}"/>
    <cellStyle name="Normal 5 2 3 2 2 2 2" xfId="36021" xr:uid="{4834A891-C9DE-4CA9-85B8-7E773E2C481C}"/>
    <cellStyle name="Normal 5 2 3 2 2 3" xfId="22440" xr:uid="{FD707832-8F59-43F7-8814-56743C2AE0EB}"/>
    <cellStyle name="Normal 5 2 3 2 2 3 2" xfId="42808" xr:uid="{57EDEA45-890B-45F7-A412-14962EE1C5EA}"/>
    <cellStyle name="Normal 5 2 3 2 2 4" xfId="29229" xr:uid="{AFBB93C5-DEA2-4985-A9E1-9EDCF2B96564}"/>
    <cellStyle name="Normal 5 2 3 2 2 5" xfId="49597" xr:uid="{7DBA3EE9-EF6F-4625-8C1F-FC1C63B90AC1}"/>
    <cellStyle name="Normal 5 2 3 2 3" xfId="12805" xr:uid="{47A435BC-03AB-4265-86FE-9B0B8A5A6340}"/>
    <cellStyle name="Normal 5 2 3 2 3 2" xfId="33173" xr:uid="{73D064CF-D435-4BF6-AE4F-4FE6A5FB8A40}"/>
    <cellStyle name="Normal 5 2 3 2 4" xfId="19592" xr:uid="{FE7432BE-D4F7-414C-905B-80F08B32CB69}"/>
    <cellStyle name="Normal 5 2 3 2 4 2" xfId="39960" xr:uid="{09A7EC15-5922-4832-85B9-BB54BA668C60}"/>
    <cellStyle name="Normal 5 2 3 2 5" xfId="26381" xr:uid="{7354A24E-3700-49D8-9DAD-E3878ADC290B}"/>
    <cellStyle name="Normal 5 2 3 2 6" xfId="46749" xr:uid="{41787406-2628-4BE9-81F2-4205E68F680E}"/>
    <cellStyle name="Normal 5 2 3 3" xfId="4875" xr:uid="{690BA791-C717-4524-A0B3-EFC070C8E1ED}"/>
    <cellStyle name="Normal 5 2 3 3 2" xfId="7723" xr:uid="{1A37CC86-65FD-4B52-A36D-9DD1CA886656}"/>
    <cellStyle name="Normal 5 2 3 3 2 2" xfId="16365" xr:uid="{6B5BBBC1-DE96-4069-A418-92AEF00C73F3}"/>
    <cellStyle name="Normal 5 2 3 3 2 2 2" xfId="36733" xr:uid="{09991947-1DA2-4602-AA0A-DA25781AD895}"/>
    <cellStyle name="Normal 5 2 3 3 2 3" xfId="23152" xr:uid="{F9D8FB31-32F2-4478-A43A-E127E37AE248}"/>
    <cellStyle name="Normal 5 2 3 3 2 3 2" xfId="43520" xr:uid="{0282448D-E402-49E3-A8A9-50F7727314E0}"/>
    <cellStyle name="Normal 5 2 3 3 2 4" xfId="29941" xr:uid="{B61C8FDC-9BFB-4941-83DD-5F1ECC57C40D}"/>
    <cellStyle name="Normal 5 2 3 3 2 5" xfId="50309" xr:uid="{416A8E5D-4A86-4529-91AB-973DEA507549}"/>
    <cellStyle name="Normal 5 2 3 3 3" xfId="13517" xr:uid="{193E0FE4-D9B2-4EDC-BE59-974C0DCA4ED3}"/>
    <cellStyle name="Normal 5 2 3 3 3 2" xfId="33885" xr:uid="{8250B48C-D7D4-417C-A778-FB957AED14A1}"/>
    <cellStyle name="Normal 5 2 3 3 4" xfId="20304" xr:uid="{F9949BD6-6A41-4509-AD7F-8D18D1E8FF55}"/>
    <cellStyle name="Normal 5 2 3 3 4 2" xfId="40672" xr:uid="{EE226325-4005-4967-81F5-2BE111698C4B}"/>
    <cellStyle name="Normal 5 2 3 3 5" xfId="27093" xr:uid="{BCE3E7BD-8CE2-4E93-9A35-C05F5750CAC6}"/>
    <cellStyle name="Normal 5 2 3 3 6" xfId="47461" xr:uid="{459E6223-9F9A-4786-BCC0-4FB25EEEBCEF}"/>
    <cellStyle name="Normal 5 2 3 4" xfId="3415" xr:uid="{0C0EB3E3-A6C7-450F-9E02-26BDBF2CDDA3}"/>
    <cellStyle name="Normal 5 2 3 4 2" xfId="6299" xr:uid="{979DFCFB-C4A0-4A25-B7C5-94CA2F3B7519}"/>
    <cellStyle name="Normal 5 2 3 4 2 2" xfId="14941" xr:uid="{7EE7DC7C-4899-42F0-83D3-8E7714C099EC}"/>
    <cellStyle name="Normal 5 2 3 4 2 2 2" xfId="35309" xr:uid="{8224573B-1D29-4ACC-B29F-0A212980CFD6}"/>
    <cellStyle name="Normal 5 2 3 4 2 3" xfId="21728" xr:uid="{CA309CEB-46FA-4FC0-97F9-338D1CBC3217}"/>
    <cellStyle name="Normal 5 2 3 4 2 3 2" xfId="42096" xr:uid="{AC601201-9301-4E2B-9A83-39DA047FC864}"/>
    <cellStyle name="Normal 5 2 3 4 2 4" xfId="28517" xr:uid="{0472910B-ECEF-45CB-A100-38728C2A38C0}"/>
    <cellStyle name="Normal 5 2 3 4 2 5" xfId="48885" xr:uid="{28F9F503-B265-4D5B-979D-1D95408E5316}"/>
    <cellStyle name="Normal 5 2 3 4 3" xfId="12093" xr:uid="{F4EF9C6A-0F75-4049-A67A-48D150521A90}"/>
    <cellStyle name="Normal 5 2 3 4 3 2" xfId="32461" xr:uid="{B91FD158-C69E-4942-9C0B-ED0CFDAFFA38}"/>
    <cellStyle name="Normal 5 2 3 4 4" xfId="18880" xr:uid="{344B88C6-A8DB-47CE-A096-F8E38A714643}"/>
    <cellStyle name="Normal 5 2 3 4 4 2" xfId="39248" xr:uid="{70EB063A-B116-496E-A12B-99C78C59ADCA}"/>
    <cellStyle name="Normal 5 2 3 4 5" xfId="25669" xr:uid="{24483AF4-8A89-4F53-9B31-9FD8DE0D5903}"/>
    <cellStyle name="Normal 5 2 3 4 6" xfId="46037" xr:uid="{13285D0C-A2DC-43BA-ABF5-1CD5C64575E8}"/>
    <cellStyle name="Normal 5 2 3 5" xfId="5587" xr:uid="{CDB39D6F-A9C5-43DE-B7AE-6838E6872B27}"/>
    <cellStyle name="Normal 5 2 3 5 2" xfId="14229" xr:uid="{431A908F-4246-4DD4-86D6-0332B2495579}"/>
    <cellStyle name="Normal 5 2 3 5 2 2" xfId="34597" xr:uid="{093F0860-56F6-4670-B3EA-CDC1E41F4E92}"/>
    <cellStyle name="Normal 5 2 3 5 3" xfId="21016" xr:uid="{A0E4FB73-5F06-4E4E-86B9-15D8B4CA9F24}"/>
    <cellStyle name="Normal 5 2 3 5 3 2" xfId="41384" xr:uid="{0FDCE536-787E-43BC-9373-74E32D9E4035}"/>
    <cellStyle name="Normal 5 2 3 5 4" xfId="27805" xr:uid="{63F6A85B-1892-4632-BBF9-92AA62703D9F}"/>
    <cellStyle name="Normal 5 2 3 5 5" xfId="48173" xr:uid="{4C822D02-E93E-4FC5-960D-03389A793319}"/>
    <cellStyle name="Normal 5 2 3 6" xfId="7965" xr:uid="{514F8FF9-A7F2-425A-B5BD-7347FC13C8CC}"/>
    <cellStyle name="Normal 5 2 3 7" xfId="2666" xr:uid="{67EDBEF7-5BFF-494F-ABDD-A0C1F3B2F925}"/>
    <cellStyle name="Normal 5 2 3 7 2" xfId="11381" xr:uid="{4D8ABC6D-B1B7-45E5-A2BF-44953D24F1AD}"/>
    <cellStyle name="Normal 5 2 3 7 2 2" xfId="31749" xr:uid="{5F953798-D136-4F51-B416-02746700FB03}"/>
    <cellStyle name="Normal 5 2 3 7 3" xfId="18168" xr:uid="{B1280439-3D12-4F33-B037-CC52B256AECF}"/>
    <cellStyle name="Normal 5 2 3 7 3 2" xfId="38536" xr:uid="{0D3534BB-299B-4090-B7CB-B15327DA4F55}"/>
    <cellStyle name="Normal 5 2 3 7 4" xfId="24957" xr:uid="{110B7186-1895-4491-8C4C-0875E7749DC1}"/>
    <cellStyle name="Normal 5 2 3 7 5" xfId="45325" xr:uid="{8AB6B5D7-27A5-4694-9CCB-2C294F57EE47}"/>
    <cellStyle name="Normal 5 2 3_Exec Drivers" xfId="8340" xr:uid="{891F6426-0CA9-4676-BE8A-271F8E01E5DB}"/>
    <cellStyle name="Normal 5 2 4" xfId="1628" xr:uid="{91C9DB71-99E4-433F-8C60-294551D2CFFE}"/>
    <cellStyle name="Normal 5 2 4 2" xfId="6751" xr:uid="{E08CBC4E-044C-4DD8-89AA-DD2A5563624A}"/>
    <cellStyle name="Normal 5 2 4 2 2" xfId="15393" xr:uid="{EA41C5F0-A1B2-40C8-94C7-477044DB6D7C}"/>
    <cellStyle name="Normal 5 2 4 2 2 2" xfId="35761" xr:uid="{1C9C2AE1-AEA1-47C9-9EB9-8AA0BC5846C5}"/>
    <cellStyle name="Normal 5 2 4 2 3" xfId="22180" xr:uid="{132C5BD7-6A51-451F-8403-6BCDE49E3A1C}"/>
    <cellStyle name="Normal 5 2 4 2 3 2" xfId="42548" xr:uid="{8417BB02-A54A-4AF0-8698-625DE212502B}"/>
    <cellStyle name="Normal 5 2 4 2 4" xfId="28969" xr:uid="{DD5F5345-B533-4B76-976D-15A6B9212E4E}"/>
    <cellStyle name="Normal 5 2 4 2 5" xfId="49337" xr:uid="{1A71AD80-BDDD-47EA-9D34-13D8DED72D10}"/>
    <cellStyle name="Normal 5 2 4 3" xfId="3867" xr:uid="{E6378A8E-8270-4811-AC4F-AEB6AAED428D}"/>
    <cellStyle name="Normal 5 2 4 3 2" xfId="12545" xr:uid="{0DBED1DE-C318-4C31-BE68-605D1D520988}"/>
    <cellStyle name="Normal 5 2 4 3 2 2" xfId="32913" xr:uid="{04E6217C-F133-4BAD-AF48-52260C09DBDF}"/>
    <cellStyle name="Normal 5 2 4 3 3" xfId="19332" xr:uid="{25692CCD-4204-41B1-A289-A7202A3FF8C5}"/>
    <cellStyle name="Normal 5 2 4 3 3 2" xfId="39700" xr:uid="{B2C98AC3-0C8B-4DCA-9E3B-8E468D9565DA}"/>
    <cellStyle name="Normal 5 2 4 3 4" xfId="26121" xr:uid="{2CE05DF4-70EC-4719-8D72-F614D5DA3155}"/>
    <cellStyle name="Normal 5 2 4 3 5" xfId="46489" xr:uid="{2393791B-52D8-4E15-A9E2-B20B0DE59271}"/>
    <cellStyle name="Normal 5 2 4 4" xfId="10544" xr:uid="{71AE3B58-E548-4B04-A91E-0799196D7598}"/>
    <cellStyle name="Normal 5 2 4 4 2" xfId="30912" xr:uid="{A13AAFC2-0D53-43F5-9571-7094341A61EA}"/>
    <cellStyle name="Normal 5 2 4 5" xfId="17331" xr:uid="{0943FBBF-18ED-40AB-ABEC-6FD62DDB614C}"/>
    <cellStyle name="Normal 5 2 4 5 2" xfId="37699" xr:uid="{250FD7EB-E664-4084-9D3A-637D2F2E8675}"/>
    <cellStyle name="Normal 5 2 4 6" xfId="24120" xr:uid="{63DCC334-675C-4898-A5A0-7EC4B133E95E}"/>
    <cellStyle name="Normal 5 2 4 7" xfId="44488" xr:uid="{0CE7BF54-75F7-4901-B5CB-F4FA595E37DD}"/>
    <cellStyle name="Normal 5 2 4_Exec Drivers" xfId="9449" xr:uid="{D5848CC9-5A1B-47C3-82E2-F5270D2C7398}"/>
    <cellStyle name="Normal 5 2 5" xfId="4615" xr:uid="{4B8BFD96-7D88-4FD8-9099-FBEBFE5E4FBB}"/>
    <cellStyle name="Normal 5 2 5 2" xfId="7463" xr:uid="{F93DA8DD-02B0-475B-8A5F-53AB78DD460F}"/>
    <cellStyle name="Normal 5 2 5 2 2" xfId="16105" xr:uid="{8DB03E0B-5271-4612-BA63-1A3F1C75B81D}"/>
    <cellStyle name="Normal 5 2 5 2 2 2" xfId="36473" xr:uid="{00A5E0F1-F89D-421F-B59B-25F6664AE907}"/>
    <cellStyle name="Normal 5 2 5 2 3" xfId="22892" xr:uid="{AFFB9B98-897E-4743-828F-FDE112D3F7EB}"/>
    <cellStyle name="Normal 5 2 5 2 3 2" xfId="43260" xr:uid="{336CF3B4-31E5-41A3-B083-13793A26C5A7}"/>
    <cellStyle name="Normal 5 2 5 2 4" xfId="29681" xr:uid="{05738BD5-A910-4F50-BD1D-C0EAD2333660}"/>
    <cellStyle name="Normal 5 2 5 2 5" xfId="50049" xr:uid="{1CBABD49-F42B-4579-AD8A-FFE7E44342BA}"/>
    <cellStyle name="Normal 5 2 5 3" xfId="13257" xr:uid="{D386D69D-F0A5-4B4C-A17B-F03FCDB447FA}"/>
    <cellStyle name="Normal 5 2 5 3 2" xfId="33625" xr:uid="{24CD713B-601D-420B-9F42-DAF6EE75C30B}"/>
    <cellStyle name="Normal 5 2 5 4" xfId="20044" xr:uid="{2E549F8C-E360-4A82-A831-2AEE6936A6B8}"/>
    <cellStyle name="Normal 5 2 5 4 2" xfId="40412" xr:uid="{4A0BD094-75EC-43FF-9992-760BDC5C5485}"/>
    <cellStyle name="Normal 5 2 5 5" xfId="26833" xr:uid="{84CDCFC8-31C0-4702-8615-8ADCDC46A682}"/>
    <cellStyle name="Normal 5 2 5 6" xfId="47201" xr:uid="{BD92BAFD-C4DA-4832-A429-8046F58167D3}"/>
    <cellStyle name="Normal 5 2 5_Exec Drivers" xfId="9462" xr:uid="{B6B5F06C-31A2-4EA7-AAFD-D1B37D65E815}"/>
    <cellStyle name="Normal 5 2 6" xfId="3119" xr:uid="{B22E7BCD-6CF2-4E42-ABD6-5E6908943E89}"/>
    <cellStyle name="Normal 5 2 6 2" xfId="6039" xr:uid="{44B67928-9FD8-4C83-B655-8B3B05F4E9A9}"/>
    <cellStyle name="Normal 5 2 6 2 2" xfId="14681" xr:uid="{C54F48DF-8C78-46C9-A296-1019A0F855CE}"/>
    <cellStyle name="Normal 5 2 6 2 2 2" xfId="35049" xr:uid="{7AD7C4AB-055C-4A47-A60B-22F374FB1951}"/>
    <cellStyle name="Normal 5 2 6 2 3" xfId="21468" xr:uid="{E6E89F05-070B-4CBC-873C-DEA70FFA0848}"/>
    <cellStyle name="Normal 5 2 6 2 3 2" xfId="41836" xr:uid="{9534AEAA-6406-4A84-992B-52C6E6D003AB}"/>
    <cellStyle name="Normal 5 2 6 2 4" xfId="28257" xr:uid="{A29B9BB3-0F49-43F4-B029-A9D4BBBDA2A4}"/>
    <cellStyle name="Normal 5 2 6 2 5" xfId="48625" xr:uid="{6091092C-67B3-4893-A9D7-096B16680298}"/>
    <cellStyle name="Normal 5 2 6 3" xfId="11833" xr:uid="{E89C1DBF-0D26-4324-B2BD-C1B4F1235B9B}"/>
    <cellStyle name="Normal 5 2 6 3 2" xfId="32201" xr:uid="{29D8B106-E85D-49AC-8EFB-ADAAA4BD5AC3}"/>
    <cellStyle name="Normal 5 2 6 4" xfId="18620" xr:uid="{D083E2B3-0EFA-4B0D-A6E0-5FA85743565C}"/>
    <cellStyle name="Normal 5 2 6 4 2" xfId="38988" xr:uid="{36979393-5BE1-48D2-B2B8-CEBDCF10B051}"/>
    <cellStyle name="Normal 5 2 6 5" xfId="25409" xr:uid="{FBF9DB7D-3F00-448E-8B09-A553C5F48B55}"/>
    <cellStyle name="Normal 5 2 6 6" xfId="45777" xr:uid="{21CD1B19-C93D-4203-8846-588C96FD3207}"/>
    <cellStyle name="Normal 5 2 7" xfId="5327" xr:uid="{42242DBE-EC9C-4E4D-B397-21AC341949DC}"/>
    <cellStyle name="Normal 5 2 7 2" xfId="13969" xr:uid="{EDB6E050-BC5B-4998-9AE2-9C26B48BA4CC}"/>
    <cellStyle name="Normal 5 2 7 2 2" xfId="34337" xr:uid="{000123CC-422C-4C6A-B03F-E11CACA2CB65}"/>
    <cellStyle name="Normal 5 2 7 3" xfId="20756" xr:uid="{FDD3D8F2-CC7F-458C-A411-6FC956435CB4}"/>
    <cellStyle name="Normal 5 2 7 3 2" xfId="41124" xr:uid="{3CB3A30D-5C36-44F0-908A-EB7160C897BD}"/>
    <cellStyle name="Normal 5 2 7 4" xfId="27545" xr:uid="{03ED4AEF-850B-4E70-B41C-7FA078AB8A72}"/>
    <cellStyle name="Normal 5 2 7 5" xfId="47913" xr:uid="{2141E5C2-C208-40E1-B9B9-869CAB309473}"/>
    <cellStyle name="Normal 5 2 8" xfId="2271" xr:uid="{CC0D00BF-AD1A-4910-A125-F6C0E9F5F2CE}"/>
    <cellStyle name="Normal 5 2 8 2" xfId="11121" xr:uid="{1D57D9D9-5F2B-4F88-8FE4-8F8B49F3D1EA}"/>
    <cellStyle name="Normal 5 2 8 2 2" xfId="31489" xr:uid="{F451C224-121C-4AA3-B5B4-0064141820C9}"/>
    <cellStyle name="Normal 5 2 8 3" xfId="17908" xr:uid="{BA24E186-E9EC-401C-A3B9-4DF7D035EACC}"/>
    <cellStyle name="Normal 5 2 8 3 2" xfId="38276" xr:uid="{C29CE624-5482-4990-A329-34B2C1D4E024}"/>
    <cellStyle name="Normal 5 2 8 4" xfId="24697" xr:uid="{0B4ED8BE-78FA-4D58-B767-43FB0BE09A2A}"/>
    <cellStyle name="Normal 5 2 8 5" xfId="45065" xr:uid="{3C91F1AE-7AAB-4F10-81DB-7507D5061987}"/>
    <cellStyle name="Normal 5 2 9" xfId="9961" xr:uid="{0B3C58FD-FA0F-462D-80EA-ED9A831BE0BE}"/>
    <cellStyle name="Normal 5 2 9 2" xfId="30329" xr:uid="{F032768D-183A-4D2B-B315-79B4F99737B7}"/>
    <cellStyle name="Normal 5 2_Exec Drivers" xfId="1879" xr:uid="{356F4F70-721C-448B-9667-68CE85313A58}"/>
    <cellStyle name="Normal 5 3" xfId="596" xr:uid="{794C62BE-1C6B-4C2A-9067-2829143A7F64}"/>
    <cellStyle name="Normal 5 3 2" xfId="1104" xr:uid="{D424FA4D-BBCC-4224-9A83-A7304FAD8B8E}"/>
    <cellStyle name="Normal 5 3 3" xfId="1694" xr:uid="{88548C63-8656-49DD-96D6-7DB0D95358CC}"/>
    <cellStyle name="Normal 5 3_Exec Drivers" xfId="9171" xr:uid="{37B096AD-D275-4452-8AF0-E37B5D92331E}"/>
    <cellStyle name="Normal 5 4" xfId="1105" xr:uid="{33C7FB9F-9257-4868-9F5F-20CF12DCC526}"/>
    <cellStyle name="Normal 5 4 10" xfId="44075" xr:uid="{C54F6604-AA1D-4A8A-A713-897C512453BE}"/>
    <cellStyle name="Normal 5 4 2" xfId="1317" xr:uid="{081A6BDE-E597-48D1-A039-C3D050FD13BA}"/>
    <cellStyle name="Normal 5 4 2 2" xfId="1854" xr:uid="{201E5974-D5CD-46FC-9BF6-06CF2879ED89}"/>
    <cellStyle name="Normal 5 4 2 2 2" xfId="6769" xr:uid="{051CFDE2-DA1D-43AE-ABF2-BDA1F3AA8680}"/>
    <cellStyle name="Normal 5 4 2 2 2 2" xfId="15411" xr:uid="{E36F6F77-20F9-4005-946F-915C3FE1CE20}"/>
    <cellStyle name="Normal 5 4 2 2 2 2 2" xfId="35779" xr:uid="{8E917BD1-5A3C-410E-BE83-64C30CBF7FDF}"/>
    <cellStyle name="Normal 5 4 2 2 2 3" xfId="22198" xr:uid="{0AEDE2CD-3827-4D5E-9742-4528EE3C9988}"/>
    <cellStyle name="Normal 5 4 2 2 2 3 2" xfId="42566" xr:uid="{026BF33A-D2E4-4D25-9739-15FC03116AC0}"/>
    <cellStyle name="Normal 5 4 2 2 2 4" xfId="28987" xr:uid="{A1988C58-7288-40DB-A971-211170D422BE}"/>
    <cellStyle name="Normal 5 4 2 2 2 5" xfId="49355" xr:uid="{CA36CB14-D2C2-4DF4-AE1D-98596DB95D93}"/>
    <cellStyle name="Normal 5 4 2 2 3" xfId="10762" xr:uid="{4172D63B-7849-4A82-BDE5-922A36D47055}"/>
    <cellStyle name="Normal 5 4 2 2 3 2" xfId="31130" xr:uid="{7DB77F42-1E2A-48A8-9177-F82BE65A7175}"/>
    <cellStyle name="Normal 5 4 2 2 4" xfId="17549" xr:uid="{89A47A92-0C14-421B-96C1-AAF365F692B0}"/>
    <cellStyle name="Normal 5 4 2 2 4 2" xfId="37917" xr:uid="{A4401910-4B70-40E9-B48A-437A1729FFBC}"/>
    <cellStyle name="Normal 5 4 2 2 5" xfId="24338" xr:uid="{7BFD7F21-BF10-499B-8B9A-23DEEDB94EA8}"/>
    <cellStyle name="Normal 5 4 2 2 6" xfId="44706" xr:uid="{347CFE56-7B82-4E7C-A5C7-4705D4FA3195}"/>
    <cellStyle name="Normal 5 4 2 2_Exec Drivers" xfId="9422" xr:uid="{DFCCBF9F-8FD6-4E88-B4AE-D951BF11BB36}"/>
    <cellStyle name="Normal 5 4 2 3" xfId="3885" xr:uid="{9853D6BF-45F9-40B4-A450-37EC0BA2E497}"/>
    <cellStyle name="Normal 5 4 2 3 2" xfId="12563" xr:uid="{9867E231-8406-4870-AF22-4162BBF5B8FE}"/>
    <cellStyle name="Normal 5 4 2 3 2 2" xfId="32931" xr:uid="{266883BB-4C9D-484A-B908-EE37789E516E}"/>
    <cellStyle name="Normal 5 4 2 3 3" xfId="19350" xr:uid="{B1D91A8D-0022-4FC1-9722-B74456D05F10}"/>
    <cellStyle name="Normal 5 4 2 3 3 2" xfId="39718" xr:uid="{2DC3DE13-06F3-4B07-8F24-981ACDB9C416}"/>
    <cellStyle name="Normal 5 4 2 3 4" xfId="26139" xr:uid="{D45B8C5A-B8B0-4135-8FFF-BBA6A6067791}"/>
    <cellStyle name="Normal 5 4 2 3 5" xfId="46507" xr:uid="{C8C07AA5-60BA-4C58-AF56-0CE3D1C6E10D}"/>
    <cellStyle name="Normal 5 4 2 4" xfId="10236" xr:uid="{901581CF-6214-49B0-B01B-F91F7089BCFC}"/>
    <cellStyle name="Normal 5 4 2 4 2" xfId="30604" xr:uid="{597400A0-A6AD-42FE-BD09-DE4D0D6AD230}"/>
    <cellStyle name="Normal 5 4 2 5" xfId="17023" xr:uid="{4F255F1B-C40C-4F83-B99A-B2A8419745B3}"/>
    <cellStyle name="Normal 5 4 2 5 2" xfId="37391" xr:uid="{60115516-2F5A-4863-AEF1-D15C3B13B042}"/>
    <cellStyle name="Normal 5 4 2 6" xfId="23812" xr:uid="{7D0C4E28-7923-4E9B-ACA4-7F8A5115CBFF}"/>
    <cellStyle name="Normal 5 4 2 7" xfId="44180" xr:uid="{7839F286-6AFE-4B7C-A7F8-5965596F9A61}"/>
    <cellStyle name="Normal 5 4 2_Exec Drivers" xfId="9237" xr:uid="{99948137-29BF-43A5-B68B-1DF89DD18E4A}"/>
    <cellStyle name="Normal 5 4 3" xfId="1382" xr:uid="{0B4C71E6-4051-4D94-988A-270BEF972111}"/>
    <cellStyle name="Normal 5 4 3 2" xfId="7481" xr:uid="{30CF1283-BEF3-41C7-98D1-0DF5B606AF67}"/>
    <cellStyle name="Normal 5 4 3 2 2" xfId="16123" xr:uid="{10D7C683-47E7-4AD0-A70F-F9D18AFC56F4}"/>
    <cellStyle name="Normal 5 4 3 2 2 2" xfId="36491" xr:uid="{5BC5EA47-7BC1-45CA-A78D-944EE2197AA6}"/>
    <cellStyle name="Normal 5 4 3 2 3" xfId="22910" xr:uid="{5B1D660B-2540-4908-BF96-2ED5BA5C4AA5}"/>
    <cellStyle name="Normal 5 4 3 2 3 2" xfId="43278" xr:uid="{A86C17F7-E036-4332-BA5D-9F54918100F3}"/>
    <cellStyle name="Normal 5 4 3 2 4" xfId="29699" xr:uid="{533DD15D-C3A3-4124-97A4-1EE7B6D67049}"/>
    <cellStyle name="Normal 5 4 3 2 5" xfId="50067" xr:uid="{8FE62D73-9831-41AF-881B-3F5E46FF6FDC}"/>
    <cellStyle name="Normal 5 4 3 3" xfId="4633" xr:uid="{DD31D4F5-84C0-4BEB-BD2A-C3D6D6846024}"/>
    <cellStyle name="Normal 5 4 3 3 2" xfId="13275" xr:uid="{9606EDDA-2B69-4A38-95A7-DB37DD1080B3}"/>
    <cellStyle name="Normal 5 4 3 3 2 2" xfId="33643" xr:uid="{4210E494-7C92-4B67-A1A8-8FF663EECB95}"/>
    <cellStyle name="Normal 5 4 3 3 3" xfId="20062" xr:uid="{09538635-5791-4EC0-BC73-DBE7E5CE8F3C}"/>
    <cellStyle name="Normal 5 4 3 3 3 2" xfId="40430" xr:uid="{15FF3AB8-E2C4-4EED-87CA-5808C1D01B76}"/>
    <cellStyle name="Normal 5 4 3 3 4" xfId="26851" xr:uid="{17225DCA-971D-4F78-85A7-C979EA6FB950}"/>
    <cellStyle name="Normal 5 4 3 3 5" xfId="47219" xr:uid="{BFBD277B-30CA-47AB-9C79-A1F8036B5600}"/>
    <cellStyle name="Normal 5 4 3 4" xfId="10301" xr:uid="{4141A505-222E-423D-BD8A-109400121695}"/>
    <cellStyle name="Normal 5 4 3 4 2" xfId="30669" xr:uid="{1B6F513A-6B1D-4A7A-886A-87DFAD74A597}"/>
    <cellStyle name="Normal 5 4 3 5" xfId="17088" xr:uid="{8089B013-5111-49CF-9D6F-49D1A71259FA}"/>
    <cellStyle name="Normal 5 4 3 5 2" xfId="37456" xr:uid="{408140A0-EEF4-4DD8-9044-3D092C91E534}"/>
    <cellStyle name="Normal 5 4 3 6" xfId="23877" xr:uid="{52C93F1D-937E-40A2-978A-44ECE13799EC}"/>
    <cellStyle name="Normal 5 4 3 7" xfId="44245" xr:uid="{DDC9448A-1A49-490E-8B6F-8A88FA8F5EC5}"/>
    <cellStyle name="Normal 5 4 3_Exec Drivers" xfId="8504" xr:uid="{F91DD155-B5E5-43C8-BEA8-D24A51D2C4DB}"/>
    <cellStyle name="Normal 5 4 4" xfId="3137" xr:uid="{3AA67EEC-7432-478B-A0F9-B50A057E7F97}"/>
    <cellStyle name="Normal 5 4 4 2" xfId="6057" xr:uid="{8336E12F-D78E-43CD-B4C0-A537B1A68018}"/>
    <cellStyle name="Normal 5 4 4 2 2" xfId="14699" xr:uid="{CF7E362B-3B79-4360-A5E3-3776080CA9AE}"/>
    <cellStyle name="Normal 5 4 4 2 2 2" xfId="35067" xr:uid="{428716C8-80B9-4661-A3D5-F617CD7C6F31}"/>
    <cellStyle name="Normal 5 4 4 2 3" xfId="21486" xr:uid="{2D85194D-CD63-406F-902D-94520BB34418}"/>
    <cellStyle name="Normal 5 4 4 2 3 2" xfId="41854" xr:uid="{B6FD3259-C291-419A-B3EC-ADE832CC955D}"/>
    <cellStyle name="Normal 5 4 4 2 4" xfId="28275" xr:uid="{46B1F32A-027A-44B0-8940-EF5386C364A9}"/>
    <cellStyle name="Normal 5 4 4 2 5" xfId="48643" xr:uid="{837B1F4F-1DA8-4882-BE37-9B43D82EF95D}"/>
    <cellStyle name="Normal 5 4 4 3" xfId="11851" xr:uid="{A5CE8939-4E10-41D2-92EB-5E2F92CFD21F}"/>
    <cellStyle name="Normal 5 4 4 3 2" xfId="32219" xr:uid="{392187BA-B0A3-47B0-885D-F67B3AA95399}"/>
    <cellStyle name="Normal 5 4 4 4" xfId="18638" xr:uid="{0B7AB792-CE83-4AC0-8620-ACB08CB28BC2}"/>
    <cellStyle name="Normal 5 4 4 4 2" xfId="39006" xr:uid="{113A43F8-90F7-4643-9080-4DC784890F5A}"/>
    <cellStyle name="Normal 5 4 4 5" xfId="25427" xr:uid="{A9C1780C-9D21-43D5-8E4E-4FF39D0FF998}"/>
    <cellStyle name="Normal 5 4 4 6" xfId="45795" xr:uid="{B0A604BD-AE58-4878-AB9F-ECD25886AE3A}"/>
    <cellStyle name="Normal 5 4 4_Exec Drivers" xfId="8797" xr:uid="{7950D443-28CC-46E3-91CF-E6AA4EAB5410}"/>
    <cellStyle name="Normal 5 4 5" xfId="5345" xr:uid="{90283946-C3C7-44E0-B537-DEC03138E735}"/>
    <cellStyle name="Normal 5 4 5 2" xfId="13987" xr:uid="{CFBB30D0-CCCB-485E-B308-DF912BAA792C}"/>
    <cellStyle name="Normal 5 4 5 2 2" xfId="34355" xr:uid="{A47A5392-86DC-4E8D-8F09-BD3FE4D6DD9B}"/>
    <cellStyle name="Normal 5 4 5 3" xfId="20774" xr:uid="{58CC8AE2-2DAB-4BA5-9020-79E254844883}"/>
    <cellStyle name="Normal 5 4 5 3 2" xfId="41142" xr:uid="{130554DE-55CE-4DC8-8AA4-04706F4E8B38}"/>
    <cellStyle name="Normal 5 4 5 4" xfId="27563" xr:uid="{AF769049-0F1A-402D-8CE0-3DC08D3320AA}"/>
    <cellStyle name="Normal 5 4 5 5" xfId="47931" xr:uid="{4B3225AE-A6C3-4553-A8B5-624EF9F8CDFB}"/>
    <cellStyle name="Normal 5 4 6" xfId="2377" xr:uid="{FAE5F4BA-F697-423D-BF4A-2F9F56D4B688}"/>
    <cellStyle name="Normal 5 4 6 2" xfId="11139" xr:uid="{EDBEB3A8-DD88-49B4-A659-30CCD097C0AB}"/>
    <cellStyle name="Normal 5 4 6 2 2" xfId="31507" xr:uid="{7457F3B9-7F35-4D1A-99C2-827BF9E1A501}"/>
    <cellStyle name="Normal 5 4 6 3" xfId="17926" xr:uid="{57781A81-76E9-49A3-9B54-B09CE14ABED4}"/>
    <cellStyle name="Normal 5 4 6 3 2" xfId="38294" xr:uid="{1595E505-9DC3-4204-A07D-BDB8BEF49505}"/>
    <cellStyle name="Normal 5 4 6 4" xfId="24715" xr:uid="{5082CC94-1137-4049-B0F9-538DDFDE9661}"/>
    <cellStyle name="Normal 5 4 6 5" xfId="45083" xr:uid="{887C5FE9-9F3D-4DDC-A2A6-B32188781C90}"/>
    <cellStyle name="Normal 5 4 7" xfId="10130" xr:uid="{68651A83-0C47-42C3-98B6-1E1A2EC0C025}"/>
    <cellStyle name="Normal 5 4 7 2" xfId="30498" xr:uid="{4558BCF4-1BEF-4764-9833-CA88936DA3CB}"/>
    <cellStyle name="Normal 5 4 8" xfId="16918" xr:uid="{AAB5657E-D3A2-4DFD-857A-14F3E4281C2A}"/>
    <cellStyle name="Normal 5 4 8 2" xfId="37286" xr:uid="{A17317AD-B2C4-4848-926D-7ECDC96057F6}"/>
    <cellStyle name="Normal 5 4 9" xfId="23707" xr:uid="{5030F716-B878-4A14-B3CD-9835D44C0249}"/>
    <cellStyle name="Normal 5 4_Exec Drivers" xfId="8871" xr:uid="{9C177257-4153-4A17-A20F-5F1A36A87161}"/>
    <cellStyle name="Normal 5 5" xfId="1101" xr:uid="{A445125F-B8F9-43E3-A956-74A4FA8F458F}"/>
    <cellStyle name="Normal 5 5 2" xfId="6750" xr:uid="{8A6BACF6-8966-4AEF-812B-56A1F404BAFF}"/>
    <cellStyle name="Normal 5 5 2 2" xfId="15392" xr:uid="{9CC56A8E-8138-4D1B-8B1E-4DEC7013E267}"/>
    <cellStyle name="Normal 5 5 2 2 2" xfId="35760" xr:uid="{CD89EDE8-4318-448B-B6B4-66ACBF25BAB2}"/>
    <cellStyle name="Normal 5 5 2 3" xfId="22179" xr:uid="{E01ECC6F-1EE6-444B-9FC2-BA94468F6A75}"/>
    <cellStyle name="Normal 5 5 2 3 2" xfId="42547" xr:uid="{0675439C-C26A-4E9E-895F-C8F3BEB7FD06}"/>
    <cellStyle name="Normal 5 5 2 4" xfId="28968" xr:uid="{FCAEC32B-6CB6-4F97-A574-35701952A703}"/>
    <cellStyle name="Normal 5 5 2 5" xfId="49336" xr:uid="{9CFA5C54-D3C6-48C8-9302-045EFC03C020}"/>
    <cellStyle name="Normal 5 5 3" xfId="8102" xr:uid="{FB7F1D55-3C17-457D-8476-16DEC9C1567B}"/>
    <cellStyle name="Normal 5 5 4" xfId="3866" xr:uid="{46CE9866-EFBC-496A-8C72-A7A48B676100}"/>
    <cellStyle name="Normal 5 5 4 2" xfId="12544" xr:uid="{FE03180E-B9C9-422B-8728-DC312FD0D989}"/>
    <cellStyle name="Normal 5 5 4 2 2" xfId="32912" xr:uid="{111585BC-DF36-4805-B090-4822B698BD8E}"/>
    <cellStyle name="Normal 5 5 4 3" xfId="19331" xr:uid="{33591395-CE1D-4481-95DA-5402D998E5F9}"/>
    <cellStyle name="Normal 5 5 4 3 2" xfId="39699" xr:uid="{4D9F0A1C-A5FD-4AC4-878A-FE7D05DA4EE7}"/>
    <cellStyle name="Normal 5 5 4 4" xfId="26120" xr:uid="{97ABF875-E944-4590-9A2C-A4903D9CEE43}"/>
    <cellStyle name="Normal 5 5 4 5" xfId="46488" xr:uid="{E6B46400-66E6-435A-9FB3-409288E10C19}"/>
    <cellStyle name="Normal 5 6" xfId="4614" xr:uid="{E2A18FC1-30AF-4B08-A273-67D30470888A}"/>
    <cellStyle name="Normal 5 6 2" xfId="7462" xr:uid="{C3A4CCAB-94D9-4300-B4DE-960F322EE1EE}"/>
    <cellStyle name="Normal 5 6 2 2" xfId="16104" xr:uid="{1C653723-0DFC-4BB7-90D5-EC1ABBBA3A1D}"/>
    <cellStyle name="Normal 5 6 2 2 2" xfId="36472" xr:uid="{2A480D5D-4C7E-4135-8284-3A1110329CFD}"/>
    <cellStyle name="Normal 5 6 2 3" xfId="22891" xr:uid="{B1F63A47-BF20-4009-B88F-E325E00831B9}"/>
    <cellStyle name="Normal 5 6 2 3 2" xfId="43259" xr:uid="{3D27694A-A3C8-42C9-8A3B-21FC23869B82}"/>
    <cellStyle name="Normal 5 6 2 4" xfId="29680" xr:uid="{7AA75B7D-DCE0-42CC-B84F-662D23995A10}"/>
    <cellStyle name="Normal 5 6 2 5" xfId="50048" xr:uid="{208B4EE4-6C2B-4825-9E5B-0E6817EB4595}"/>
    <cellStyle name="Normal 5 6 3" xfId="13256" xr:uid="{23EC948D-04CF-4A6F-BD61-183C7F85F642}"/>
    <cellStyle name="Normal 5 6 3 2" xfId="33624" xr:uid="{6D700850-679A-43EF-9B0B-BC4CF217596E}"/>
    <cellStyle name="Normal 5 6 4" xfId="20043" xr:uid="{DADFD468-9248-4A07-884B-5E450EB1D4A8}"/>
    <cellStyle name="Normal 5 6 4 2" xfId="40411" xr:uid="{F05178EF-53E4-4457-9079-F2D76A122C19}"/>
    <cellStyle name="Normal 5 6 5" xfId="26832" xr:uid="{8D634D62-40B4-42A0-973B-1CADE70BA27B}"/>
    <cellStyle name="Normal 5 6 6" xfId="47200" xr:uid="{E6889EEF-7572-465B-AD19-C6CAD213ACF1}"/>
    <cellStyle name="Normal 5 6_Exec Drivers" xfId="9099" xr:uid="{CC0E1C0E-5ED7-40EA-9F11-1A2B217604D6}"/>
    <cellStyle name="Normal 5 7" xfId="3118" xr:uid="{BC5BA97A-9000-46C9-9F6E-C13F56B203BE}"/>
    <cellStyle name="Normal 5 7 2" xfId="6038" xr:uid="{57422247-EC98-4C1B-878B-B2F7CF2B5F27}"/>
    <cellStyle name="Normal 5 7 2 2" xfId="14680" xr:uid="{3AF26431-BB51-45C5-91EF-84A08F7696B6}"/>
    <cellStyle name="Normal 5 7 2 2 2" xfId="35048" xr:uid="{F2FCFFDC-CA37-49E1-A9E8-91138BBEBF90}"/>
    <cellStyle name="Normal 5 7 2 3" xfId="21467" xr:uid="{952BE3F4-E17A-424F-951F-BBA98745A5F8}"/>
    <cellStyle name="Normal 5 7 2 3 2" xfId="41835" xr:uid="{5E74BD4E-E5AC-4DEC-984F-787AB83A2A3E}"/>
    <cellStyle name="Normal 5 7 2 4" xfId="28256" xr:uid="{EBD6C694-23EC-43A9-90B8-4D928457DEC4}"/>
    <cellStyle name="Normal 5 7 2 5" xfId="48624" xr:uid="{F033E734-8635-452E-B2C1-9F33E75D0AB8}"/>
    <cellStyle name="Normal 5 7 3" xfId="11832" xr:uid="{3BDC4442-2E8C-4200-8E0F-066D66E37A62}"/>
    <cellStyle name="Normal 5 7 3 2" xfId="32200" xr:uid="{C99F1714-E97C-4D89-9B6A-5A63AA4F9AA4}"/>
    <cellStyle name="Normal 5 7 4" xfId="18619" xr:uid="{74BF5B9F-0868-4F76-BA19-C9CD0FE25FF0}"/>
    <cellStyle name="Normal 5 7 4 2" xfId="38987" xr:uid="{03715341-C42C-4E13-803F-40B3BC5E01A5}"/>
    <cellStyle name="Normal 5 7 5" xfId="25408" xr:uid="{CBC2C754-B3A4-4665-8F97-15C08FCCDC61}"/>
    <cellStyle name="Normal 5 7 6" xfId="45776" xr:uid="{D31363E4-E91A-4057-8E00-84D2C4BEC2A3}"/>
    <cellStyle name="Normal 5 8" xfId="5326" xr:uid="{24EA7C7F-C304-492D-B2FF-611695128D40}"/>
    <cellStyle name="Normal 5 8 2" xfId="13968" xr:uid="{237B2C28-022B-410F-B007-E6321D59C786}"/>
    <cellStyle name="Normal 5 8 2 2" xfId="34336" xr:uid="{B65A9304-8625-45CD-9D7D-F5CB31ACA989}"/>
    <cellStyle name="Normal 5 8 3" xfId="20755" xr:uid="{1889A06D-25DE-41AD-885E-80E8AB288DA0}"/>
    <cellStyle name="Normal 5 8 3 2" xfId="41123" xr:uid="{D1A9F2B1-5B0D-4B75-9BE1-6A25E1CD83B8}"/>
    <cellStyle name="Normal 5 8 4" xfId="27544" xr:uid="{D207A168-3C0D-41C5-AB77-F514E37817D9}"/>
    <cellStyle name="Normal 5 8 5" xfId="47912" xr:uid="{096D93AB-E5A6-457F-AE68-B887E0694E1D}"/>
    <cellStyle name="Normal 5 9" xfId="2270" xr:uid="{C05AAA69-5B13-4B1A-9C7B-F422FB41D85E}"/>
    <cellStyle name="Normal 5 9 2" xfId="11120" xr:uid="{4A4B1CA9-C9D9-4809-92E2-82A4FD001457}"/>
    <cellStyle name="Normal 5 9 2 2" xfId="31488" xr:uid="{D879D12B-860A-4AEB-9B3B-3C8216F689B0}"/>
    <cellStyle name="Normal 5 9 3" xfId="17907" xr:uid="{BB3B07ED-4BA7-4404-A4D5-6DCB3B535BCC}"/>
    <cellStyle name="Normal 5 9 3 2" xfId="38275" xr:uid="{E71181FD-6E0E-4752-A650-2B193C9BB7EC}"/>
    <cellStyle name="Normal 5 9 4" xfId="24696" xr:uid="{493B82FB-AD1D-43F2-A608-1EAEBFD07A12}"/>
    <cellStyle name="Normal 5 9 5" xfId="45064" xr:uid="{0E73A65E-B3FF-4BED-A71A-BDD493B434F8}"/>
    <cellStyle name="Normal 5_Exec Drivers" xfId="9392" xr:uid="{0E10A16F-D438-4D3C-B867-3059E0015317}"/>
    <cellStyle name="Normal 50" xfId="50461" xr:uid="{7FB1733C-DBA8-4A01-9843-BFE3392AF45F}"/>
    <cellStyle name="Normal 51" xfId="50462" xr:uid="{5F513D39-31A6-4A22-9A84-F8EB42B55223}"/>
    <cellStyle name="Normal 52" xfId="50463" xr:uid="{132DF19B-6CF6-41FF-B156-62BF0591CBB3}"/>
    <cellStyle name="Normal 53" xfId="50465" xr:uid="{84CBF581-D0C7-4027-B823-A59A9A1D860B}"/>
    <cellStyle name="Normal 54" xfId="10" xr:uid="{5B6C7C73-386E-47F5-B580-8270FA5372FA}"/>
    <cellStyle name="Normal 6" xfId="32" xr:uid="{585DF282-A7DF-4088-9CF2-DC8F60E081AD}"/>
    <cellStyle name="Normal 6 2" xfId="55" xr:uid="{F19903B9-8C1A-45A6-922D-009C4B3EFADA}"/>
    <cellStyle name="Normal 6 3" xfId="63" xr:uid="{3F034E13-3EDC-4A1E-8D5A-2D71E809FA35}"/>
    <cellStyle name="Normal 6 4" xfId="68" xr:uid="{B86EEFFB-F6C1-406A-8002-625B9D64CA6E}"/>
    <cellStyle name="Normal 6 5" xfId="465" xr:uid="{0EA07450-5654-459F-AA28-8C2687A1627D}"/>
    <cellStyle name="Normal 6 6" xfId="619" xr:uid="{5943AF88-C4E8-4C26-B19C-A5E693D4237A}"/>
    <cellStyle name="Normal 6 7" xfId="50476" xr:uid="{A815010C-D098-4711-AF85-188AB9BF022B}"/>
    <cellStyle name="Normal 7" xfId="45" xr:uid="{F7D58526-2383-4ACC-AD84-50F3F3822F66}"/>
    <cellStyle name="Normal 7 2" xfId="476" xr:uid="{13869654-F937-455E-8547-5A0D509EA624}"/>
    <cellStyle name="Normal 7 3" xfId="652" xr:uid="{C3AABFE3-9E47-413B-84FE-4A02E342D3DC}"/>
    <cellStyle name="Normal 8" xfId="56" xr:uid="{1F89DF10-09E6-4C2F-8CB1-6BBDF96C2302}"/>
    <cellStyle name="Normal 8 2" xfId="485" xr:uid="{1FB80167-3BB6-4CEB-8039-9C49A25B127B}"/>
    <cellStyle name="Normal 8 3" xfId="1107" xr:uid="{9986200E-CD6C-4C89-9FDA-F831B6AFA109}"/>
    <cellStyle name="Normal 9" xfId="64" xr:uid="{8E4C8A5B-7D95-4704-ACA8-99DF0414232F}"/>
    <cellStyle name="Normal 9 2" xfId="486" xr:uid="{9A0336B9-34B9-46F7-BF2D-67DB72ECB2FF}"/>
    <cellStyle name="Normal 9 3" xfId="627" xr:uid="{F32F8B73-006F-4A16-BEB0-0905D467BC39}"/>
    <cellStyle name="Normal 9 3 2" xfId="1108" xr:uid="{B5415DFF-EF6B-46AC-997D-01C073790CFE}"/>
    <cellStyle name="Normal 9 3 3" xfId="1696" xr:uid="{02580A1C-0C9C-478F-9F27-708257F03D38}"/>
    <cellStyle name="Normal 9 3_Exec Drivers" xfId="8572" xr:uid="{F80AE7C8-D8BF-4D1C-8EE1-6FE43F09A878}"/>
    <cellStyle name="Normal 9 4" xfId="50479" xr:uid="{2B722E36-D852-4788-819D-13E632C102C3}"/>
    <cellStyle name="Normal 9 5" xfId="50468" xr:uid="{B0CD39FC-9EDC-4A6F-A922-BCC4927A6E27}"/>
    <cellStyle name="Normal 9 6" xfId="50481" xr:uid="{FEC118BF-290D-4D2B-A9F3-B6DD586A77E8}"/>
    <cellStyle name="Note 2" xfId="1109" xr:uid="{CD3418DC-D4E1-4C78-96D6-68AF0288B85F}"/>
    <cellStyle name="Note 2 2" xfId="1110" xr:uid="{B69EDDCB-0A5D-4B6C-84F1-89D1ADD1424B}"/>
    <cellStyle name="Note 2 2 2" xfId="7853" xr:uid="{69106710-9F69-421B-86A8-866AC5BF6B45}"/>
    <cellStyle name="Note 2 2 2 2" xfId="9542" xr:uid="{EED13F54-17D3-44BB-9EF6-9A3B9BBDECA6}"/>
    <cellStyle name="Note 2 2 3" xfId="8030" xr:uid="{09992790-8263-4823-A41A-966B94B854E1}"/>
    <cellStyle name="Note 2 2 3 2" xfId="9674" xr:uid="{BEBF68ED-CF6C-47D5-9C2E-14876ABAF956}"/>
    <cellStyle name="Note 2 3" xfId="7852" xr:uid="{1383D363-F90E-466C-B955-07FB024351E0}"/>
    <cellStyle name="Note 2 3 2" xfId="9541" xr:uid="{9DDC405A-0787-41D1-A83E-9093CE0F7F6D}"/>
    <cellStyle name="Note 2 4" xfId="8093" xr:uid="{E276428B-C018-4BE3-BF88-2AA00E251919}"/>
    <cellStyle name="Note 2 4 2" xfId="9685" xr:uid="{A5ECB180-F0F0-4588-8CAE-A99345A8CD1B}"/>
    <cellStyle name="Note 3" xfId="1111" xr:uid="{7AAB16A9-E1B4-4FE3-A600-07976C753C4C}"/>
    <cellStyle name="Note 3 2" xfId="1112" xr:uid="{1EC776C6-7585-43C8-BE1E-663C78AC9ADF}"/>
    <cellStyle name="Note 3 2 2" xfId="7855" xr:uid="{1372FA8A-1A1C-409F-9C07-6BB58E029DD1}"/>
    <cellStyle name="Note 3 2 2 2" xfId="9544" xr:uid="{CAC64B9E-0594-47CD-8349-A6AFD9AA7ABD}"/>
    <cellStyle name="Note 3 2 3" xfId="7974" xr:uid="{9FE9E70B-36E0-48C6-9C8E-12C88BFDC253}"/>
    <cellStyle name="Note 3 2 3 2" xfId="9633" xr:uid="{F499C014-9A79-47AC-8D2B-50EAA2038B8A}"/>
    <cellStyle name="Note 3 3" xfId="7854" xr:uid="{1222EFDF-11AE-4C9E-948F-AB11E85265E0}"/>
    <cellStyle name="Note 3 3 2" xfId="9543" xr:uid="{788E5649-E8A5-4FA9-B0EE-FA8324C87658}"/>
    <cellStyle name="Note 3 4" xfId="8075" xr:uid="{9C81098C-F809-438D-B230-C4462DCCCA57}"/>
    <cellStyle name="Note 3 4 2" xfId="9682" xr:uid="{326F1FEA-54CF-4EC4-BE6C-6E805F5F8234}"/>
    <cellStyle name="Note 4" xfId="1113" xr:uid="{9BDEFD97-0D81-4E75-85F6-B6114530BF3B}"/>
    <cellStyle name="Note 4 2" xfId="1114" xr:uid="{310A9A7D-AAAB-414A-AC56-6B634FF8C587}"/>
    <cellStyle name="Note 4 2 2" xfId="7857" xr:uid="{3013173D-B522-4F16-994D-2C832590BD9A}"/>
    <cellStyle name="Note 4 2 2 2" xfId="9546" xr:uid="{28DD8800-ED32-43B1-A551-BC302D9AFA83}"/>
    <cellStyle name="Note 4 2 3" xfId="8069" xr:uid="{8AE42A9B-9B65-45FA-A444-20FDCDF98E2F}"/>
    <cellStyle name="Note 4 2 3 2" xfId="9681" xr:uid="{BDC1269D-A7B0-442D-805F-3ADE7901C266}"/>
    <cellStyle name="Note 4 3" xfId="7856" xr:uid="{D07D2DF8-316F-4900-BEBC-DA83A8FCF559}"/>
    <cellStyle name="Note 4 3 2" xfId="9545" xr:uid="{40A7759C-A804-4666-99B9-B488BD751E16}"/>
    <cellStyle name="Note 4 4" xfId="8052" xr:uid="{E0BD06B7-1060-45CD-87A9-D2D1D3494B86}"/>
    <cellStyle name="Note 4 4 2" xfId="9678" xr:uid="{1BBCA45F-056C-4A7B-98FB-81FD5F85B4F9}"/>
    <cellStyle name="Note 5" xfId="1115" xr:uid="{76C76562-B40D-409A-9ABF-BA42392866B6}"/>
    <cellStyle name="Note 5 2" xfId="1116" xr:uid="{C4962A30-93A2-4E2A-8BB3-B356FA94658F}"/>
    <cellStyle name="Note 5 2 2" xfId="7859" xr:uid="{8DF49644-0282-4945-9F8F-99D25079BA00}"/>
    <cellStyle name="Note 5 2 2 2" xfId="9548" xr:uid="{359B28E7-BBFC-4DBD-BC55-3777C82D6706}"/>
    <cellStyle name="Note 5 2 3" xfId="8101" xr:uid="{8D24D595-EA61-4A3E-9CF6-27C550817DF2}"/>
    <cellStyle name="Note 5 2 3 2" xfId="9686" xr:uid="{DDC5A4FA-2519-4334-9ED4-568DEEF62DBD}"/>
    <cellStyle name="Note 5 3" xfId="7858" xr:uid="{18347BED-8142-4984-8646-744C000B4BFD}"/>
    <cellStyle name="Note 5 3 2" xfId="9547" xr:uid="{C28B5500-9970-48AF-8542-CA7B8F5CDEA6}"/>
    <cellStyle name="Note 5 4" xfId="7964" xr:uid="{CE3DBEB4-FFBB-406A-8E1E-A69D4344AFC2}"/>
    <cellStyle name="Note 5 4 2" xfId="9631" xr:uid="{64609D50-7FF1-4DDF-8814-BDBE0452428B}"/>
    <cellStyle name="Note 6" xfId="1117" xr:uid="{1C47E260-48A2-4A99-9FE2-0149B5C49DAE}"/>
    <cellStyle name="Note 6 2" xfId="1118" xr:uid="{0CECCDEF-65D3-479D-881B-E1C8DEB1BEB1}"/>
    <cellStyle name="Note 6 2 2" xfId="7861" xr:uid="{DC5A4B7C-99DF-4CB8-9E3B-17A1F66C3BBA}"/>
    <cellStyle name="Note 6 2 2 2" xfId="9550" xr:uid="{D86A8318-23DE-432C-A454-5723B8B44960}"/>
    <cellStyle name="Note 6 2 3" xfId="8082" xr:uid="{FA0FC7C0-0413-44E3-BDA3-88D526F30C6D}"/>
    <cellStyle name="Note 6 2 3 2" xfId="9683" xr:uid="{4CC1754F-E8DA-4DFC-A619-97CAF1E31783}"/>
    <cellStyle name="Note 6 3" xfId="7860" xr:uid="{F541C8A4-A998-4F81-A462-C12B2170E694}"/>
    <cellStyle name="Note 6 3 2" xfId="9549" xr:uid="{145D749E-8F2B-49AA-9EE4-33791F08E07C}"/>
    <cellStyle name="Note 6 4" xfId="8036" xr:uid="{E7913AF0-5923-48F4-B011-0CA35472BCBB}"/>
    <cellStyle name="Note 6 4 2" xfId="9675" xr:uid="{DBF6EDE0-325C-4872-948C-B818481EDB7B}"/>
    <cellStyle name="Note 7" xfId="1119" xr:uid="{5CC7F334-BFB8-4BD1-A7C9-C009DC2D4E91}"/>
    <cellStyle name="Note 7 2" xfId="1120" xr:uid="{C1730A6F-D864-49D1-B19A-E7462F2597C7}"/>
    <cellStyle name="Note 7 2 2" xfId="7863" xr:uid="{347F88A8-D56C-4148-9C4C-28F7630B0BB0}"/>
    <cellStyle name="Note 7 2 2 2" xfId="9552" xr:uid="{92C72717-7A23-4DB4-8096-D89F13A2DCCB}"/>
    <cellStyle name="Note 7 2 3" xfId="7910" xr:uid="{DF582007-0BE1-49E8-A318-70F48E0902C1}"/>
    <cellStyle name="Note 7 2 3 2" xfId="9591" xr:uid="{A5F661C2-0B09-4F44-B1D2-4E5D87D42FC8}"/>
    <cellStyle name="Note 7 3" xfId="7862" xr:uid="{299D9E84-93EE-4B09-AA14-D690E9550DD2}"/>
    <cellStyle name="Note 7 3 2" xfId="9551" xr:uid="{178FD96F-73FC-4B64-9387-4F18BAC5BC55}"/>
    <cellStyle name="Note 7 4" xfId="8022" xr:uid="{B4390901-88F1-4CF7-ABF2-7B1CA22EF0CF}"/>
    <cellStyle name="Note 7 4 2" xfId="9672" xr:uid="{C3E35AF2-A6C8-4187-86B6-C46B70A85D9B}"/>
    <cellStyle name="Output 2" xfId="1121" xr:uid="{F75B92E9-A958-4B65-919E-38721E155DE7}"/>
    <cellStyle name="Output 2 2" xfId="2597" xr:uid="{6CF7E7AA-B424-4A16-9F8F-04EB3722287A}"/>
    <cellStyle name="Output 2 2 2" xfId="4094" xr:uid="{78E34285-C0F5-4ACD-9EAE-C022011A48D4}"/>
    <cellStyle name="Output 2 2 2 2" xfId="8007" xr:uid="{E48EBEBC-1371-43A2-9698-D34EBBF20F41}"/>
    <cellStyle name="Output 2 2 2 2 2" xfId="9660" xr:uid="{0ECB1570-EDFD-4006-AF28-5DA3D02778D8}"/>
    <cellStyle name="Output 2 2 2 3" xfId="7908" xr:uid="{B9CE4B56-856E-44D3-BEB1-A64E07B559ED}"/>
    <cellStyle name="Output 2 2 3" xfId="3346" xr:uid="{4D0BA104-6CE5-4451-A6B5-E471CC773675}"/>
    <cellStyle name="Output 2 2 3 2" xfId="7949" xr:uid="{D6FC1EB5-6A11-416E-8BCC-CF07D8C4E155}"/>
    <cellStyle name="Output 2 2 3 2 2" xfId="9619" xr:uid="{2DE78768-508C-442C-A5AC-0CFAE35A6981}"/>
    <cellStyle name="Output 2 2 3 3" xfId="8041" xr:uid="{5D35CF3C-5904-4435-A0E2-FA66A2988F18}"/>
    <cellStyle name="Output 2 2 4" xfId="7893" xr:uid="{8C940EDB-0E86-43FB-83FA-F493C247D0B7}"/>
    <cellStyle name="Output 2 2 4 2" xfId="9578" xr:uid="{79765E24-A15F-4E34-AD07-D5028F0DA39B}"/>
    <cellStyle name="Output 2 3" xfId="3890" xr:uid="{CC2A6F2E-578B-4F04-8D8B-A55DC82BE92A}"/>
    <cellStyle name="Output 2 3 2" xfId="7977" xr:uid="{C3AEFEFF-95DA-48F6-9A44-92D5539AF286}"/>
    <cellStyle name="Output 2 3 2 2" xfId="9635" xr:uid="{CF576C0C-81DE-47B2-9A91-C454C6380836}"/>
    <cellStyle name="Output 2 3 3" xfId="8055" xr:uid="{5FFD2C24-A601-4762-A34F-F3F0B3AA6032}"/>
    <cellStyle name="Output 2 4" xfId="3142" xr:uid="{B5D11226-B8F4-4ABA-871C-DE5A65636CBC}"/>
    <cellStyle name="Output 2 4 2" xfId="7922" xr:uid="{36BAE5C9-F7F3-47E9-B4C4-37F8F27A760C}"/>
    <cellStyle name="Output 2 4 2 2" xfId="9595" xr:uid="{C84A325C-6248-40EE-816A-08035A4FE474}"/>
    <cellStyle name="Output 2 4 3" xfId="8050" xr:uid="{7D975628-2091-4ABF-8988-FB2E775DCA2F}"/>
    <cellStyle name="Output 2 5" xfId="7864" xr:uid="{6137C45A-39FE-4EFB-8350-2EAD739625AF}"/>
    <cellStyle name="Output 2 5 2" xfId="9553" xr:uid="{9BEF4CB9-D8A8-49AA-8C79-2F781F4E7A7A}"/>
    <cellStyle name="Output 3" xfId="1122" xr:uid="{4E241626-76F7-4D07-BAED-670FE09080C4}"/>
    <cellStyle name="Output 3 2" xfId="2598" xr:uid="{AEC6538D-7B91-4AEF-B635-347D7B58C9A5}"/>
    <cellStyle name="Output 3 2 2" xfId="4095" xr:uid="{A6F018D4-8430-4FD9-8B1B-7363133F4A07}"/>
    <cellStyle name="Output 3 2 2 2" xfId="8008" xr:uid="{14A66853-BF3B-47C1-AAD5-6FC71F11E0F8}"/>
    <cellStyle name="Output 3 2 2 2 2" xfId="9661" xr:uid="{8878D1B3-AF16-422B-9A87-F6056EB1CAA7}"/>
    <cellStyle name="Output 3 2 2 3" xfId="7832" xr:uid="{3FB0388E-957C-42D0-9D5E-11C06F10D9AD}"/>
    <cellStyle name="Output 3 2 3" xfId="3347" xr:uid="{DA2DB610-BD0C-49B6-B0D0-122E8C063B65}"/>
    <cellStyle name="Output 3 2 3 2" xfId="7950" xr:uid="{ED4DAB09-7D32-4EB8-B333-10B45B216A27}"/>
    <cellStyle name="Output 3 2 3 2 2" xfId="9620" xr:uid="{6CCBBBED-CF2C-41BD-8C18-53D41CD98017}"/>
    <cellStyle name="Output 3 2 3 3" xfId="8057" xr:uid="{5E745495-F3D0-46E3-AE8D-A922F12F9A42}"/>
    <cellStyle name="Output 3 2 4" xfId="7894" xr:uid="{1A7967A8-9BDF-43B7-8E74-0BA248963205}"/>
    <cellStyle name="Output 3 2 4 2" xfId="9579" xr:uid="{F39A1843-4580-4693-8E83-F6E397A1D362}"/>
    <cellStyle name="Output 3 3" xfId="3891" xr:uid="{D48A3F1E-0A81-4874-AF5E-81F7EF1074D9}"/>
    <cellStyle name="Output 3 3 2" xfId="7978" xr:uid="{EE77F397-3910-402F-A4AF-F401174477F2}"/>
    <cellStyle name="Output 3 3 2 2" xfId="9636" xr:uid="{296D2BD1-71CD-476F-9A1A-B90CE5977319}"/>
    <cellStyle name="Output 3 3 3" xfId="7914" xr:uid="{46CFBCB6-440E-4203-AFE6-FDFFF1BAF3AC}"/>
    <cellStyle name="Output 3 4" xfId="3143" xr:uid="{67A361B4-CEF9-43C2-BDDE-9491EB2595C8}"/>
    <cellStyle name="Output 3 4 2" xfId="7923" xr:uid="{28F8436A-3639-47D1-8ED7-5C8A1CD14376}"/>
    <cellStyle name="Output 3 4 2 2" xfId="9596" xr:uid="{67FCA33C-79BE-4AA3-8432-A64EEF65F835}"/>
    <cellStyle name="Output 3 4 3" xfId="8067" xr:uid="{C9CE4524-B035-43D3-A0D6-DB08362EF2CC}"/>
    <cellStyle name="Output 3 5" xfId="7865" xr:uid="{DC2E7E2E-12C6-45AF-8181-20476328C60C}"/>
    <cellStyle name="Output 3 5 2" xfId="9554" xr:uid="{048F8A2A-5652-4883-9D00-B0DBE5B7C6D2}"/>
    <cellStyle name="Output 4" xfId="1123" xr:uid="{BE679653-0067-484C-91C1-959DBB924EF7}"/>
    <cellStyle name="Output 4 2" xfId="2599" xr:uid="{6C87D1BB-A9BC-4FD5-B77C-4A3802FFFB3C}"/>
    <cellStyle name="Output 4 2 2" xfId="4096" xr:uid="{A37FE3AD-0E4F-4A00-922B-2BC5E46F6884}"/>
    <cellStyle name="Output 4 2 2 2" xfId="8009" xr:uid="{B00C7F29-9B44-4299-834D-6074D6BD5A13}"/>
    <cellStyle name="Output 4 2 2 2 2" xfId="9662" xr:uid="{5293AEFA-1BB7-4BEC-A3EB-DFE91D53311D}"/>
    <cellStyle name="Output 4 2 2 3" xfId="8038" xr:uid="{D21FF450-4500-4A97-B944-D0ABBE5C41AB}"/>
    <cellStyle name="Output 4 2 3" xfId="3348" xr:uid="{E119033C-5F2C-467B-A143-A37CB46E07FE}"/>
    <cellStyle name="Output 4 2 3 2" xfId="7951" xr:uid="{E4496830-3F5A-4BC6-8B1B-57150AE30171}"/>
    <cellStyle name="Output 4 2 3 2 2" xfId="9621" xr:uid="{21D8B400-FE9F-4F24-947B-B72ADB8F2293}"/>
    <cellStyle name="Output 4 2 3 3" xfId="7916" xr:uid="{1ACE90D8-B3E0-409A-B61F-812069D0A58D}"/>
    <cellStyle name="Output 4 2 4" xfId="7895" xr:uid="{94F47D3E-CE10-4402-867F-73FA6D742366}"/>
    <cellStyle name="Output 4 2 4 2" xfId="9580" xr:uid="{CDF7056E-1D29-47F4-8D3B-2885D1899D35}"/>
    <cellStyle name="Output 4 3" xfId="3892" xr:uid="{69B1D7B3-AD68-4AFE-9E84-8F8D0D46A673}"/>
    <cellStyle name="Output 4 3 2" xfId="7979" xr:uid="{722D8E27-9B0D-4416-AEDD-7489F8183B58}"/>
    <cellStyle name="Output 4 3 2 2" xfId="9637" xr:uid="{220E6CE4-8F9E-4F79-A2E4-DAB2A1ACA652}"/>
    <cellStyle name="Output 4 3 3" xfId="8088" xr:uid="{46BFFA0A-70BD-4667-9636-BD82BEFBD1D4}"/>
    <cellStyle name="Output 4 4" xfId="3144" xr:uid="{18E5D54D-752C-4593-BA54-7D8F18E721A8}"/>
    <cellStyle name="Output 4 4 2" xfId="7924" xr:uid="{E6C2CEF5-2958-4E71-B5A5-85C9869A94B3}"/>
    <cellStyle name="Output 4 4 2 2" xfId="9597" xr:uid="{2F860E37-9DCC-4601-98ED-69A74888304F}"/>
    <cellStyle name="Output 4 4 3" xfId="7963" xr:uid="{78679329-AEA1-4187-821C-99AC12C05AD5}"/>
    <cellStyle name="Output 4 5" xfId="7866" xr:uid="{C78A08DD-4DD0-40D2-B867-FF03FC3B8B2E}"/>
    <cellStyle name="Output 4 5 2" xfId="9555" xr:uid="{FE563E24-BE31-4F89-8F4A-6B9CCCBC4B19}"/>
    <cellStyle name="Output 5" xfId="1124" xr:uid="{D0C7E25E-62FA-4432-9AAC-2FE5AAEDDD62}"/>
    <cellStyle name="Output 5 2" xfId="2600" xr:uid="{822D687F-118A-4D98-A8E9-2047076D963C}"/>
    <cellStyle name="Output 5 2 2" xfId="4097" xr:uid="{E8585578-2967-4A0C-AD61-8624072782EA}"/>
    <cellStyle name="Output 5 2 2 2" xfId="8010" xr:uid="{1DC8049A-0472-4AE7-B926-A4BB4440CBC1}"/>
    <cellStyle name="Output 5 2 2 2 2" xfId="9663" xr:uid="{26D9EC1E-BCF3-4633-9D31-19B79045BA6B}"/>
    <cellStyle name="Output 5 2 2 3" xfId="8054" xr:uid="{E8C457C6-55CE-47DB-B2FA-836A3EAC507E}"/>
    <cellStyle name="Output 5 2 3" xfId="3349" xr:uid="{5EC1B93C-9EC1-44B9-A438-DC080FBCB3BF}"/>
    <cellStyle name="Output 5 2 3 2" xfId="7952" xr:uid="{A70D954C-6E5F-4BD1-90E5-A211E2F31CD8}"/>
    <cellStyle name="Output 5 2 3 2 2" xfId="9622" xr:uid="{2B95223C-134A-4559-9AF7-F93299533FAB}"/>
    <cellStyle name="Output 5 2 3 3" xfId="8090" xr:uid="{3C77A5CA-1CDA-4E90-9D66-31F428F283C3}"/>
    <cellStyle name="Output 5 2 4" xfId="7896" xr:uid="{3203363A-98C7-41DA-8C44-0F87EB8B0494}"/>
    <cellStyle name="Output 5 2 4 2" xfId="9581" xr:uid="{E8C99911-C610-4654-9077-16C54C62436C}"/>
    <cellStyle name="Output 5 3" xfId="3893" xr:uid="{86995A4B-40CC-4B1B-AC23-6E696A4F7E4E}"/>
    <cellStyle name="Output 5 3 2" xfId="7980" xr:uid="{B4B56DFA-C88C-424A-9F92-3B5CE7F4E143}"/>
    <cellStyle name="Output 5 3 2 2" xfId="9638" xr:uid="{EAEACEA9-00D8-4488-A4C6-7F6E9E4FC6DE}"/>
    <cellStyle name="Output 5 3 3" xfId="8026" xr:uid="{B182DB6E-4F4B-47F6-887F-DA40243B1E1B}"/>
    <cellStyle name="Output 5 4" xfId="3145" xr:uid="{A9FEEE93-5EA7-4BF9-807A-86701AC6537B}"/>
    <cellStyle name="Output 5 4 2" xfId="7925" xr:uid="{0DBFDA7F-79F8-4613-98B1-31CD804A87F0}"/>
    <cellStyle name="Output 5 4 2 2" xfId="9598" xr:uid="{C9BCCBB5-F171-455D-807A-100615C4F109}"/>
    <cellStyle name="Output 5 4 3" xfId="8100" xr:uid="{D7FB9247-9777-4500-85FC-CCE16235C994}"/>
    <cellStyle name="Output 5 5" xfId="7867" xr:uid="{7607FB81-B074-409A-BE15-842E04828C6F}"/>
    <cellStyle name="Output 5 5 2" xfId="9556" xr:uid="{2869D22E-58F3-407D-8D0C-8127B50E5E2F}"/>
    <cellStyle name="Output 6" xfId="1125" xr:uid="{1D300EDC-CD24-4987-BCC6-E0EA66C84CAB}"/>
    <cellStyle name="Output 6 2" xfId="2601" xr:uid="{F9DF7883-A02B-45C3-9A01-4E5048286116}"/>
    <cellStyle name="Output 6 2 2" xfId="4098" xr:uid="{7D8DEFAE-C052-480D-926A-B7DBF171D160}"/>
    <cellStyle name="Output 6 2 2 2" xfId="8011" xr:uid="{3E4BBC9B-FDF8-4F52-801F-545416AEE34E}"/>
    <cellStyle name="Output 6 2 2 2 2" xfId="9664" xr:uid="{740CF31A-6F29-4290-B6CF-BA6DC247BC6B}"/>
    <cellStyle name="Output 6 2 2 3" xfId="7913" xr:uid="{AD04F720-8D0E-46AD-9F9E-D71FAE6680F9}"/>
    <cellStyle name="Output 6 2 3" xfId="3350" xr:uid="{A2BCE06E-0CF3-4891-A489-565EC9469507}"/>
    <cellStyle name="Output 6 2 3 2" xfId="7953" xr:uid="{7BBFB2AC-C38D-4CE5-ABAA-7A7ACFE95FE6}"/>
    <cellStyle name="Output 6 2 3 2 2" xfId="9623" xr:uid="{8A9A05FA-6746-43EC-AF57-519EBF2E7FB1}"/>
    <cellStyle name="Output 6 2 3 3" xfId="8028" xr:uid="{BF3681E0-DA2C-4718-8837-D279D978BA3D}"/>
    <cellStyle name="Output 6 2 4" xfId="7897" xr:uid="{65457D1F-06A1-4C40-81EE-2D36D335DE44}"/>
    <cellStyle name="Output 6 2 4 2" xfId="9582" xr:uid="{8BC49F1C-4774-488B-AA21-A3361C5B99CA}"/>
    <cellStyle name="Output 6 3" xfId="3894" xr:uid="{05420DA5-A275-4564-BBD6-08A172BC49E7}"/>
    <cellStyle name="Output 6 3 2" xfId="7981" xr:uid="{179F0B0B-7731-4664-B999-BF914F1D642E}"/>
    <cellStyle name="Output 6 3 2 2" xfId="9639" xr:uid="{5014D341-0A3B-48FA-B358-2972545FCF7D}"/>
    <cellStyle name="Output 6 3 3" xfId="8071" xr:uid="{C1542652-A194-456A-B8D7-8741DEE9A704}"/>
    <cellStyle name="Output 6 4" xfId="3146" xr:uid="{8D1B3D28-4A39-46CB-B03C-365C58FC781B}"/>
    <cellStyle name="Output 6 4 2" xfId="7926" xr:uid="{6E0A37BF-6779-4B1B-9A96-E44DFB6815DC}"/>
    <cellStyle name="Output 6 4 2 2" xfId="9599" xr:uid="{724E6151-26A7-494B-ABFE-E31E499E635B}"/>
    <cellStyle name="Output 6 4 3" xfId="8035" xr:uid="{D5479BBB-FE80-4D17-B6D3-AF523B244842}"/>
    <cellStyle name="Output 6 5" xfId="7868" xr:uid="{98ACD177-7231-4D84-A253-7DD9399A4E0B}"/>
    <cellStyle name="Output 6 5 2" xfId="9557" xr:uid="{10360467-EF0C-41DB-A07F-A6DF2A595392}"/>
    <cellStyle name="Output 7" xfId="1126" xr:uid="{CEFD2160-EC4D-4449-A2A6-911E9836975C}"/>
    <cellStyle name="Output 7 2" xfId="2602" xr:uid="{9005A11D-652E-4762-A860-6E181330F61C}"/>
    <cellStyle name="Output 7 2 2" xfId="4099" xr:uid="{2A0D3FF9-0DF1-46E1-8CC0-D0B0F52D913B}"/>
    <cellStyle name="Output 7 2 2 2" xfId="8012" xr:uid="{83E6EEF8-E6FD-4779-98FA-9C2BE611D0F1}"/>
    <cellStyle name="Output 7 2 2 2 2" xfId="9665" xr:uid="{EAEDC050-1D9F-4302-946F-19AA4399E887}"/>
    <cellStyle name="Output 7 2 2 3" xfId="8087" xr:uid="{34667310-D1D4-4128-9F77-6291E888D110}"/>
    <cellStyle name="Output 7 2 3" xfId="3351" xr:uid="{B5C01D13-050F-4C79-9CB5-BDEC8185C3B3}"/>
    <cellStyle name="Output 7 2 3 2" xfId="7954" xr:uid="{C5B6FC8A-C352-4A35-AC17-3E932FD04C6E}"/>
    <cellStyle name="Output 7 2 3 2 2" xfId="9624" xr:uid="{743017E7-BC62-4DC2-A56D-D49A6AB753C1}"/>
    <cellStyle name="Output 7 2 3 3" xfId="8074" xr:uid="{10C88E5E-235C-4DA4-B63D-2926687199F2}"/>
    <cellStyle name="Output 7 2 4" xfId="7898" xr:uid="{C87A5CBD-2899-4E60-8200-100E89FC2D90}"/>
    <cellStyle name="Output 7 2 4 2" xfId="9583" xr:uid="{6A56F645-FB68-4C59-BA6A-CC8441802E77}"/>
    <cellStyle name="Output 7 3" xfId="3895" xr:uid="{8AD3CBF3-D19E-4B45-A20F-AE08A03B6576}"/>
    <cellStyle name="Output 7 3 2" xfId="7982" xr:uid="{C8774A9A-7EE6-49FC-9DBD-B34AEA6FBD96}"/>
    <cellStyle name="Output 7 3 2 2" xfId="9640" xr:uid="{5BA44560-ED7F-4915-A88E-1CF1D5E202E7}"/>
    <cellStyle name="Output 7 3 3" xfId="7968" xr:uid="{8BEE2E56-F010-4A77-9261-BCD05BF85371}"/>
    <cellStyle name="Output 7 4" xfId="3147" xr:uid="{5B5820D7-049D-486D-BC7F-76525F7CB93D}"/>
    <cellStyle name="Output 7 4 2" xfId="7927" xr:uid="{4DD892A1-2655-4CE4-8261-A21EA4CCFC99}"/>
    <cellStyle name="Output 7 4 2 2" xfId="9600" xr:uid="{B20DBB34-34DC-4A0B-AB42-8B8460420A10}"/>
    <cellStyle name="Output 7 4 3" xfId="8080" xr:uid="{73A68E98-FFAA-4B55-9FA4-703A22C53B57}"/>
    <cellStyle name="Output 7 5" xfId="7869" xr:uid="{DDCD699F-CAF0-4FD9-8E8F-E2B2821F50B2}"/>
    <cellStyle name="Output 7 5 2" xfId="9558" xr:uid="{24848486-AF5E-4BA7-B1D4-33139D3AC2B7}"/>
    <cellStyle name="pchya" xfId="588" xr:uid="{0AB0EAFE-3273-4C92-AB7B-6C11A3A427B9}"/>
    <cellStyle name="Percent" xfId="4" builtinId="5"/>
    <cellStyle name="Percent 2" xfId="8" xr:uid="{D8AF1DAF-C82C-4CCD-9F07-60C20D83B911}"/>
    <cellStyle name="Percent 2 2" xfId="1127" xr:uid="{3AE9747A-4669-44E6-87E2-D15310076927}"/>
    <cellStyle name="Percent 2 3" xfId="1128" xr:uid="{8EDAE483-CF90-4598-A9EF-E34A09C47654}"/>
    <cellStyle name="Percent 2 4" xfId="1215" xr:uid="{D575B2FB-66B6-4447-BE66-E3803F04F3C1}"/>
    <cellStyle name="Percent 3" xfId="5" xr:uid="{561C582F-91B3-47DE-83A2-298346216CEC}"/>
    <cellStyle name="Percent 3 10" xfId="16928" xr:uid="{36105F9A-D1FC-4D45-9CCB-D992577E59B5}"/>
    <cellStyle name="Percent 3 10 2" xfId="37296" xr:uid="{01CEB97F-5B84-4ADA-9EAB-EFB3753FD5EB}"/>
    <cellStyle name="Percent 3 11" xfId="23717" xr:uid="{7E800365-B748-48CC-A29D-A55239659D00}"/>
    <cellStyle name="Percent 3 12" xfId="44085" xr:uid="{603B62B1-F98A-4ABE-9AB8-FD94732A2448}"/>
    <cellStyle name="Percent 3 2" xfId="1129" xr:uid="{333FA6A2-53A2-4FC4-A42A-245CB1A0939B}"/>
    <cellStyle name="Percent 3 2 10" xfId="44076" xr:uid="{93CCFBF7-8D04-445A-B859-DB28B738583F}"/>
    <cellStyle name="Percent 3 2 2" xfId="1319" xr:uid="{0090D873-9108-4249-823A-FB1F69A87B61}"/>
    <cellStyle name="Percent 3 2 2 2" xfId="1856" xr:uid="{2810B484-1CEB-4140-8FF1-5C6394E948A6}"/>
    <cellStyle name="Percent 3 2 2 2 2" xfId="6776" xr:uid="{14BEE59C-E4BC-4F45-ACDE-28D5E09033FE}"/>
    <cellStyle name="Percent 3 2 2 2 2 2" xfId="15418" xr:uid="{1EB00201-D6E5-4D78-8376-0EBE5E67EDCB}"/>
    <cellStyle name="Percent 3 2 2 2 2 2 2" xfId="35786" xr:uid="{2F2483CC-3E7C-4575-928D-3516E564F389}"/>
    <cellStyle name="Percent 3 2 2 2 2 3" xfId="22205" xr:uid="{E111795E-510E-40E4-AB57-F3ECD618FCAC}"/>
    <cellStyle name="Percent 3 2 2 2 2 3 2" xfId="42573" xr:uid="{4B444513-83B8-4807-B306-190BB5EF70DE}"/>
    <cellStyle name="Percent 3 2 2 2 2 4" xfId="28994" xr:uid="{347E0963-A47F-467C-A496-E15566352BEF}"/>
    <cellStyle name="Percent 3 2 2 2 2 5" xfId="49362" xr:uid="{6315F311-7E0C-4D15-87B8-0FE9B79D61ED}"/>
    <cellStyle name="Percent 3 2 2 2 3" xfId="10764" xr:uid="{2A71D65F-2BF9-41A4-B793-00305B925BCC}"/>
    <cellStyle name="Percent 3 2 2 2 3 2" xfId="31132" xr:uid="{F74773B7-607A-44EF-92E4-063188A29326}"/>
    <cellStyle name="Percent 3 2 2 2 4" xfId="17551" xr:uid="{4E71DA9B-6AC5-4E61-ABB0-5C6C4A108FA7}"/>
    <cellStyle name="Percent 3 2 2 2 4 2" xfId="37919" xr:uid="{36B4A474-8FF4-4398-A2D0-A9E5D192B2DD}"/>
    <cellStyle name="Percent 3 2 2 2 5" xfId="24340" xr:uid="{627322A0-6549-4A47-842F-8A6EBA3F852A}"/>
    <cellStyle name="Percent 3 2 2 2 6" xfId="44708" xr:uid="{AD449ADB-00D6-419F-BF02-F1521245CEF2}"/>
    <cellStyle name="Percent 3 2 2 3" xfId="3898" xr:uid="{4F19637B-093C-4E20-BDC8-2BD675C0CFDE}"/>
    <cellStyle name="Percent 3 2 2 3 2" xfId="12570" xr:uid="{606626E5-8F95-4EF9-88F7-A4AF373CDBE7}"/>
    <cellStyle name="Percent 3 2 2 3 2 2" xfId="32938" xr:uid="{27AA4914-F1EE-4165-A38E-C7B9B36A69CD}"/>
    <cellStyle name="Percent 3 2 2 3 3" xfId="19357" xr:uid="{A9E465A9-F8E2-459B-9B5C-810FFC310404}"/>
    <cellStyle name="Percent 3 2 2 3 3 2" xfId="39725" xr:uid="{78ED646F-393B-4082-B26E-A0CB287945BE}"/>
    <cellStyle name="Percent 3 2 2 3 4" xfId="26146" xr:uid="{867A72DF-606F-4112-8B1F-068FF9871818}"/>
    <cellStyle name="Percent 3 2 2 3 5" xfId="46514" xr:uid="{076CE3BF-F1E3-4AEB-B2AB-28B6FBCD7581}"/>
    <cellStyle name="Percent 3 2 2 4" xfId="10238" xr:uid="{EC928583-69F5-4ECC-9A58-9A25DEC9EF58}"/>
    <cellStyle name="Percent 3 2 2 4 2" xfId="30606" xr:uid="{92AA4F70-1EF3-4F5D-8D59-414A9A40CA4C}"/>
    <cellStyle name="Percent 3 2 2 5" xfId="17025" xr:uid="{34231B37-588E-4E1F-B1CA-1D9D6E0363F7}"/>
    <cellStyle name="Percent 3 2 2 5 2" xfId="37393" xr:uid="{659E5322-50BC-4E1E-BCC2-AFF16F7CAAE5}"/>
    <cellStyle name="Percent 3 2 2 6" xfId="23814" xr:uid="{C02588DE-5B72-414A-96BC-5FE1E0BA5B0E}"/>
    <cellStyle name="Percent 3 2 2 7" xfId="44182" xr:uid="{2E3B2885-8C94-47C0-BCC4-555D557A68E7}"/>
    <cellStyle name="Percent 3 2 3" xfId="1384" xr:uid="{E61277DA-423A-4821-9559-B6DF4B2E6E72}"/>
    <cellStyle name="Percent 3 2 3 2" xfId="7488" xr:uid="{B7F2EA63-5CC2-4439-94C4-5FD5B5244F5A}"/>
    <cellStyle name="Percent 3 2 3 2 2" xfId="16130" xr:uid="{F3FCAF06-0BF3-4FFE-99D0-C0862A4F8E84}"/>
    <cellStyle name="Percent 3 2 3 2 2 2" xfId="36498" xr:uid="{FF6402AB-4087-4695-A247-CB3632E36D6A}"/>
    <cellStyle name="Percent 3 2 3 2 3" xfId="22917" xr:uid="{7186C5E2-A656-4BA1-9466-AC2E8A0DDDA8}"/>
    <cellStyle name="Percent 3 2 3 2 3 2" xfId="43285" xr:uid="{CA65F334-C617-49EA-9230-5384191A9830}"/>
    <cellStyle name="Percent 3 2 3 2 4" xfId="29706" xr:uid="{9BA2051B-4C08-470D-A91E-D4327E3A0A39}"/>
    <cellStyle name="Percent 3 2 3 2 5" xfId="50074" xr:uid="{392B6F39-745B-4B5B-99E4-4ECC43BAC3AE}"/>
    <cellStyle name="Percent 3 2 3 3" xfId="4640" xr:uid="{87D1AB07-8461-4F82-863D-98BD75C62E95}"/>
    <cellStyle name="Percent 3 2 3 3 2" xfId="13282" xr:uid="{75D2A493-2E61-4CAD-BEAF-DC50F22A37F3}"/>
    <cellStyle name="Percent 3 2 3 3 2 2" xfId="33650" xr:uid="{40BBFF0F-73B8-4839-AEA1-A9199FBE6E0C}"/>
    <cellStyle name="Percent 3 2 3 3 3" xfId="20069" xr:uid="{2670D531-AF94-42B9-8819-C18C1A3076BE}"/>
    <cellStyle name="Percent 3 2 3 3 3 2" xfId="40437" xr:uid="{2B30101B-FDEF-49FF-A31B-E3EDF12EB3EC}"/>
    <cellStyle name="Percent 3 2 3 3 4" xfId="26858" xr:uid="{CCD35592-4800-44DF-AF18-EF35D7B54909}"/>
    <cellStyle name="Percent 3 2 3 3 5" xfId="47226" xr:uid="{C0C78834-89FD-43E6-805E-18F8DEC96F98}"/>
    <cellStyle name="Percent 3 2 3 4" xfId="10303" xr:uid="{340AB4CA-5FBF-438A-A556-AD2A5164ED0D}"/>
    <cellStyle name="Percent 3 2 3 4 2" xfId="30671" xr:uid="{CD1956E9-E3AD-474B-A5D1-53E91B04DC60}"/>
    <cellStyle name="Percent 3 2 3 5" xfId="17090" xr:uid="{E0535274-0FF9-43A7-B931-3E79B2E5B70C}"/>
    <cellStyle name="Percent 3 2 3 5 2" xfId="37458" xr:uid="{56B54869-4483-412E-B9B9-B7A4EFEA61CA}"/>
    <cellStyle name="Percent 3 2 3 6" xfId="23879" xr:uid="{206078DF-689C-485E-AFA7-161393B340D8}"/>
    <cellStyle name="Percent 3 2 3 7" xfId="44247" xr:uid="{C3FB4423-19D8-4E42-966A-FB41FD974EE3}"/>
    <cellStyle name="Percent 3 2 4" xfId="3150" xr:uid="{0BD461BB-FFBE-42FF-908E-2CB976B35D09}"/>
    <cellStyle name="Percent 3 2 4 2" xfId="6064" xr:uid="{4E730A57-2BE6-4049-AD3D-B0FEF7238DB4}"/>
    <cellStyle name="Percent 3 2 4 2 2" xfId="14706" xr:uid="{C10F154E-AAE0-4670-AF54-C418BC944812}"/>
    <cellStyle name="Percent 3 2 4 2 2 2" xfId="35074" xr:uid="{7CAE3208-89E9-4C98-B620-29BFBFEA426E}"/>
    <cellStyle name="Percent 3 2 4 2 3" xfId="21493" xr:uid="{588FCAE1-207D-4423-96B3-19D9CB160FFF}"/>
    <cellStyle name="Percent 3 2 4 2 3 2" xfId="41861" xr:uid="{0BD1FCC5-5D46-44B6-88B6-D1F5466BB5EA}"/>
    <cellStyle name="Percent 3 2 4 2 4" xfId="28282" xr:uid="{284EB3E5-6F77-4CD2-AE81-B19C7051726F}"/>
    <cellStyle name="Percent 3 2 4 2 5" xfId="48650" xr:uid="{3FDF570D-4996-4FEC-A1D0-3E34A82C8A76}"/>
    <cellStyle name="Percent 3 2 4 3" xfId="11858" xr:uid="{788CE3DA-EAF1-4DAC-87F8-EF1D36697493}"/>
    <cellStyle name="Percent 3 2 4 3 2" xfId="32226" xr:uid="{4F9EE08C-E96F-4C05-8D84-B2C94AF44A38}"/>
    <cellStyle name="Percent 3 2 4 4" xfId="18645" xr:uid="{F4AD6094-C7AC-410E-B179-7C5F57B482AB}"/>
    <cellStyle name="Percent 3 2 4 4 2" xfId="39013" xr:uid="{4AB294A6-4947-4757-A6B7-51C79FE5CBA7}"/>
    <cellStyle name="Percent 3 2 4 5" xfId="25434" xr:uid="{D89016FC-2490-401B-9F5F-CCA6094F7399}"/>
    <cellStyle name="Percent 3 2 4 6" xfId="45802" xr:uid="{D278077D-8AE4-448F-88A1-C9FE2C75F579}"/>
    <cellStyle name="Percent 3 2 5" xfId="5352" xr:uid="{8C4268D0-B8F8-47AF-9AAA-9B8AE36FF9EB}"/>
    <cellStyle name="Percent 3 2 5 2" xfId="13994" xr:uid="{849DFCE1-9065-4E1D-8C0F-D5BBFEA86497}"/>
    <cellStyle name="Percent 3 2 5 2 2" xfId="34362" xr:uid="{AA64E70B-10A7-42EA-AFF5-206E6A0B7341}"/>
    <cellStyle name="Percent 3 2 5 3" xfId="20781" xr:uid="{40D8907D-3D62-4F9C-86DA-C50D23DE5771}"/>
    <cellStyle name="Percent 3 2 5 3 2" xfId="41149" xr:uid="{FEFBD814-0CDA-405C-ADB1-11053F6C0D40}"/>
    <cellStyle name="Percent 3 2 5 4" xfId="27570" xr:uid="{6BC7D498-3BBF-44C7-A6ED-42D8E838082C}"/>
    <cellStyle name="Percent 3 2 5 5" xfId="47938" xr:uid="{60C77849-3900-472C-91B7-7966702669A0}"/>
    <cellStyle name="Percent 3 2 6" xfId="2387" xr:uid="{E405FF19-1E92-48DC-BD61-6D333D8421CF}"/>
    <cellStyle name="Percent 3 2 6 2" xfId="11146" xr:uid="{BE12FABE-C742-469C-8600-9C7BC28A8691}"/>
    <cellStyle name="Percent 3 2 6 2 2" xfId="31514" xr:uid="{B4011699-B303-4C05-B216-04F9370758B0}"/>
    <cellStyle name="Percent 3 2 6 3" xfId="17933" xr:uid="{8F256E9C-C69A-402C-BEB3-0EC5DCAB5221}"/>
    <cellStyle name="Percent 3 2 6 3 2" xfId="38301" xr:uid="{12C26184-CDF7-4DFE-A3D3-817CADB6BB8D}"/>
    <cellStyle name="Percent 3 2 6 4" xfId="24722" xr:uid="{2561EC33-B288-468F-8781-1EFC4FA72682}"/>
    <cellStyle name="Percent 3 2 6 5" xfId="45090" xr:uid="{4ADB0F92-3178-4FC7-99DF-E17A0945928E}"/>
    <cellStyle name="Percent 3 2 7" xfId="10131" xr:uid="{19EA5EA6-19FD-470F-A3E8-85C0CA99F41D}"/>
    <cellStyle name="Percent 3 2 7 2" xfId="30499" xr:uid="{F2D727BD-161B-458B-9C43-F4EED2E68939}"/>
    <cellStyle name="Percent 3 2 8" xfId="16919" xr:uid="{AAA83F03-933F-4F2A-A91E-183CFF585ACF}"/>
    <cellStyle name="Percent 3 2 8 2" xfId="37287" xr:uid="{087B8DE1-FD5C-406C-8AC8-C59BBC36A462}"/>
    <cellStyle name="Percent 3 2 9" xfId="23708" xr:uid="{E516BC9B-FAD3-493A-86DA-4DB5E53E4F86}"/>
    <cellStyle name="Percent 3 3" xfId="1130" xr:uid="{ADB1981E-18F1-42C2-A0F4-2B2ECCC3ED6E}"/>
    <cellStyle name="Percent 3 3 10" xfId="44077" xr:uid="{75A7C6CE-43AF-4DB9-AED2-4482939FB49F}"/>
    <cellStyle name="Percent 3 3 2" xfId="1759" xr:uid="{5D9404F2-3B58-47AA-98BC-1669296DEBD8}"/>
    <cellStyle name="Percent 3 3 2 2" xfId="6775" xr:uid="{4133768C-118D-404A-96DB-10493327CA1C}"/>
    <cellStyle name="Percent 3 3 2 2 2" xfId="15417" xr:uid="{C4690423-61BD-4DE7-B3CE-344C4F9CADBF}"/>
    <cellStyle name="Percent 3 3 2 2 2 2" xfId="35785" xr:uid="{07509133-6FE0-407E-93F2-260EA224B963}"/>
    <cellStyle name="Percent 3 3 2 2 3" xfId="22204" xr:uid="{E92E8245-4E96-4BE9-997B-44E4A608D100}"/>
    <cellStyle name="Percent 3 3 2 2 3 2" xfId="42572" xr:uid="{7E824CD2-A2E2-4A90-AAF5-657879C2F571}"/>
    <cellStyle name="Percent 3 3 2 2 4" xfId="28993" xr:uid="{D5F80C8E-B606-4263-8752-03483D6CB71B}"/>
    <cellStyle name="Percent 3 3 2 2 5" xfId="49361" xr:uid="{F553CFF6-C37A-4E80-B5A6-E5E35AD478CF}"/>
    <cellStyle name="Percent 3 3 2 3" xfId="3897" xr:uid="{514D317F-F1A7-400A-8CBC-F617C037F223}"/>
    <cellStyle name="Percent 3 3 2 3 2" xfId="12569" xr:uid="{EF8E2A31-15DE-4DD1-8401-132C48D2A20D}"/>
    <cellStyle name="Percent 3 3 2 3 2 2" xfId="32937" xr:uid="{BC338FFB-3151-4E8E-BD70-CCBF3C28DEB5}"/>
    <cellStyle name="Percent 3 3 2 3 3" xfId="19356" xr:uid="{782A02A6-A4AC-4C1F-86FA-B99FAD362121}"/>
    <cellStyle name="Percent 3 3 2 3 3 2" xfId="39724" xr:uid="{BE7B1C09-203C-4BC9-BA91-726AF4A0E329}"/>
    <cellStyle name="Percent 3 3 2 3 4" xfId="26145" xr:uid="{A8DC71D9-9ABE-4E4C-95AE-B0CF1B1E4A2C}"/>
    <cellStyle name="Percent 3 3 2 3 5" xfId="46513" xr:uid="{006CA4EE-3D1A-49B0-8154-672BF2C99A87}"/>
    <cellStyle name="Percent 3 3 2 4" xfId="10667" xr:uid="{4951A460-F47B-4D01-BBA6-F3D78A798513}"/>
    <cellStyle name="Percent 3 3 2 4 2" xfId="31035" xr:uid="{14F33A80-EA67-43FA-9215-FBED16D25D0A}"/>
    <cellStyle name="Percent 3 3 2 5" xfId="17454" xr:uid="{CB9BC9E5-3173-4C80-A1E7-4460BD40597B}"/>
    <cellStyle name="Percent 3 3 2 5 2" xfId="37822" xr:uid="{571974F0-83A1-44AA-9CE9-0CE6F7836E6F}"/>
    <cellStyle name="Percent 3 3 2 6" xfId="24243" xr:uid="{B8D34E7D-660A-4C9F-AAE2-721411DC1441}"/>
    <cellStyle name="Percent 3 3 2 7" xfId="44611" xr:uid="{6586783D-53B7-4FDD-9A2D-EE94E2493A51}"/>
    <cellStyle name="Percent 3 3 3" xfId="4639" xr:uid="{8EED0C48-5B35-43D3-A689-FD31A826E96D}"/>
    <cellStyle name="Percent 3 3 3 2" xfId="7487" xr:uid="{7929E701-E633-4E6C-9754-3231A8AC7E92}"/>
    <cellStyle name="Percent 3 3 3 2 2" xfId="16129" xr:uid="{825BAC50-B4B3-4521-87D0-EC295587D575}"/>
    <cellStyle name="Percent 3 3 3 2 2 2" xfId="36497" xr:uid="{A0C40AD7-09B2-4056-B988-5C0D365BAC32}"/>
    <cellStyle name="Percent 3 3 3 2 3" xfId="22916" xr:uid="{61D8F3DF-E032-4EC6-9B72-025EFB9ED96B}"/>
    <cellStyle name="Percent 3 3 3 2 3 2" xfId="43284" xr:uid="{C72D15B3-F06C-47BB-AE8E-EEF268966B01}"/>
    <cellStyle name="Percent 3 3 3 2 4" xfId="29705" xr:uid="{C31EA704-EE57-41A1-8FBA-565DE996D5EB}"/>
    <cellStyle name="Percent 3 3 3 2 5" xfId="50073" xr:uid="{60C6ECD6-8F1C-4216-A96A-72E8C2AAB261}"/>
    <cellStyle name="Percent 3 3 3 3" xfId="13281" xr:uid="{CC8CEDDB-6D72-4A9B-9F02-C53C1D648CB7}"/>
    <cellStyle name="Percent 3 3 3 3 2" xfId="33649" xr:uid="{7786C9B3-EA8B-4474-8BCF-15F5C7A3B997}"/>
    <cellStyle name="Percent 3 3 3 4" xfId="20068" xr:uid="{F342E212-6511-483A-B2B6-58746470A2B7}"/>
    <cellStyle name="Percent 3 3 3 4 2" xfId="40436" xr:uid="{1FCC94AE-6401-4193-8B4E-132640D14D0A}"/>
    <cellStyle name="Percent 3 3 3 5" xfId="26857" xr:uid="{46D18F5A-F70F-4DEC-86E0-E9BB230D1B12}"/>
    <cellStyle name="Percent 3 3 3 6" xfId="47225" xr:uid="{DEAAAAAA-0AC8-4C73-BCD0-AC821C71F6C1}"/>
    <cellStyle name="Percent 3 3 4" xfId="3149" xr:uid="{BBFCF02E-A160-461B-8A81-6C43D8F170C9}"/>
    <cellStyle name="Percent 3 3 4 2" xfId="6063" xr:uid="{4961AE60-E599-4072-A11F-65A60BCDE2A0}"/>
    <cellStyle name="Percent 3 3 4 2 2" xfId="14705" xr:uid="{A296C2AC-B5F8-4E36-B1C7-17D87F7713AE}"/>
    <cellStyle name="Percent 3 3 4 2 2 2" xfId="35073" xr:uid="{5610C714-459A-497B-A445-7E032D85B21E}"/>
    <cellStyle name="Percent 3 3 4 2 3" xfId="21492" xr:uid="{B0689829-75B9-42A6-937E-C8C9CBB9C23B}"/>
    <cellStyle name="Percent 3 3 4 2 3 2" xfId="41860" xr:uid="{CDBE6006-4533-4B0B-A15C-7A91A058CFBA}"/>
    <cellStyle name="Percent 3 3 4 2 4" xfId="28281" xr:uid="{23AE7A72-32ED-42B1-BEF1-6245597C4A03}"/>
    <cellStyle name="Percent 3 3 4 2 5" xfId="48649" xr:uid="{7EEEC7FA-60E5-4766-8E69-9BD73D54207C}"/>
    <cellStyle name="Percent 3 3 4 3" xfId="11857" xr:uid="{4FCAB7E7-F3A6-4563-8E63-2136FB41ADA5}"/>
    <cellStyle name="Percent 3 3 4 3 2" xfId="32225" xr:uid="{A6566755-77FA-468C-B14C-3D32581A523D}"/>
    <cellStyle name="Percent 3 3 4 4" xfId="18644" xr:uid="{2F4D2BC2-6ABD-42D8-B0F8-F677E176180B}"/>
    <cellStyle name="Percent 3 3 4 4 2" xfId="39012" xr:uid="{FEA47448-2104-4B2B-A68A-3D6FB0D7E94D}"/>
    <cellStyle name="Percent 3 3 4 5" xfId="25433" xr:uid="{1701676A-FD01-4664-8EA3-065308CB14C4}"/>
    <cellStyle name="Percent 3 3 4 6" xfId="45801" xr:uid="{67F1F0B5-CA41-40C7-BBB0-FB81AF2086E4}"/>
    <cellStyle name="Percent 3 3 5" xfId="5351" xr:uid="{C0BC7C2B-6EAB-46CE-A48A-20CAF203A1BD}"/>
    <cellStyle name="Percent 3 3 5 2" xfId="13993" xr:uid="{BD94B4C2-95D3-4C3C-9034-D7D9CD6D93A7}"/>
    <cellStyle name="Percent 3 3 5 2 2" xfId="34361" xr:uid="{D8899221-70BF-4317-A7E0-2DB74E65C544}"/>
    <cellStyle name="Percent 3 3 5 3" xfId="20780" xr:uid="{CDD894E9-03C4-4286-90A1-582F93FC97AD}"/>
    <cellStyle name="Percent 3 3 5 3 2" xfId="41148" xr:uid="{E8EE0536-FB04-41E5-9FFB-DB03B186716F}"/>
    <cellStyle name="Percent 3 3 5 4" xfId="27569" xr:uid="{2204C85A-14BC-4C2E-962F-984B973E9FB6}"/>
    <cellStyle name="Percent 3 3 5 5" xfId="47937" xr:uid="{8F2570C3-8354-4B77-B87F-16B74FC62F0E}"/>
    <cellStyle name="Percent 3 3 6" xfId="2386" xr:uid="{5F9B90D5-A46D-4CBC-B442-AB8F2ADDE564}"/>
    <cellStyle name="Percent 3 3 6 2" xfId="11145" xr:uid="{52D8AC5E-5D07-43A0-A65F-1139D6E5ABCE}"/>
    <cellStyle name="Percent 3 3 6 2 2" xfId="31513" xr:uid="{05772153-4175-4E78-AC9A-A894828DA4EB}"/>
    <cellStyle name="Percent 3 3 6 3" xfId="17932" xr:uid="{B4EF4B9C-FB38-49EA-A402-714F0D1905C5}"/>
    <cellStyle name="Percent 3 3 6 3 2" xfId="38300" xr:uid="{4668C96B-894E-40D1-8D7B-7D45B403F894}"/>
    <cellStyle name="Percent 3 3 6 4" xfId="24721" xr:uid="{34BDD2E4-308A-4CD7-B081-6429385231B1}"/>
    <cellStyle name="Percent 3 3 6 5" xfId="45089" xr:uid="{E9099D91-1104-449D-8450-F8E812499320}"/>
    <cellStyle name="Percent 3 3 7" xfId="10132" xr:uid="{F3261937-A008-42F3-8F27-B3F6B4581200}"/>
    <cellStyle name="Percent 3 3 7 2" xfId="30500" xr:uid="{23E1E947-C572-4153-8498-A809F5D7B922}"/>
    <cellStyle name="Percent 3 3 8" xfId="16920" xr:uid="{6989FAEE-53DD-4205-B209-F5C160D4DBB0}"/>
    <cellStyle name="Percent 3 3 8 2" xfId="37288" xr:uid="{3520D7F8-34ED-4D82-8646-C6620B974DE4}"/>
    <cellStyle name="Percent 3 3 9" xfId="23709" xr:uid="{3299696B-E856-4565-9015-EF6D8F9D204D}"/>
    <cellStyle name="Percent 3 4" xfId="1318" xr:uid="{8104CDA5-7C06-4576-90B1-4AED23D9E0C5}"/>
    <cellStyle name="Percent 3 4 2" xfId="1855" xr:uid="{07ADAC76-5391-48AE-B4DE-BD23F599ADBF}"/>
    <cellStyle name="Percent 3 4 2 2" xfId="6406" xr:uid="{24CBF689-AE5A-4F31-BCDE-3F46401029AF}"/>
    <cellStyle name="Percent 3 4 2 2 2" xfId="15048" xr:uid="{3722499F-58BD-4C98-92AC-7162D8BC0D18}"/>
    <cellStyle name="Percent 3 4 2 2 2 2" xfId="35416" xr:uid="{F449C9E7-CA52-4CCE-B5D0-566A9283565E}"/>
    <cellStyle name="Percent 3 4 2 2 3" xfId="21835" xr:uid="{1601DCA2-80DF-4551-976A-708CB3D51843}"/>
    <cellStyle name="Percent 3 4 2 2 3 2" xfId="42203" xr:uid="{921D4861-C546-4DCA-997B-635533D762CF}"/>
    <cellStyle name="Percent 3 4 2 2 4" xfId="28624" xr:uid="{8D389D0A-D6CD-41DB-A95E-B9F00DB1E4EA}"/>
    <cellStyle name="Percent 3 4 2 2 5" xfId="48992" xr:uid="{F415BCEF-3541-4B39-8F77-9C31EC9B6BC6}"/>
    <cellStyle name="Percent 3 4 2 3" xfId="10763" xr:uid="{AD4B1D59-2D4D-4BFC-8379-D396EEA4F972}"/>
    <cellStyle name="Percent 3 4 2 3 2" xfId="31131" xr:uid="{EEA0EAA0-1F3D-4E80-BD6E-1902DEDEB512}"/>
    <cellStyle name="Percent 3 4 2 4" xfId="17550" xr:uid="{AC17986B-D6DA-4209-9477-DA8F1CC70E7C}"/>
    <cellStyle name="Percent 3 4 2 4 2" xfId="37918" xr:uid="{5F9F3FF6-FA94-4919-8685-8163B2EEF6C2}"/>
    <cellStyle name="Percent 3 4 2 5" xfId="24339" xr:uid="{56587D25-03E3-4B9F-AF77-920469602340}"/>
    <cellStyle name="Percent 3 4 2 6" xfId="44707" xr:uid="{EFF63CF7-65C9-46DE-ADB4-73A57BB31D94}"/>
    <cellStyle name="Percent 3 4 3" xfId="3522" xr:uid="{BF33B33A-BF0F-4C71-9823-19B095E2120C}"/>
    <cellStyle name="Percent 3 4 3 2" xfId="12200" xr:uid="{3A02F8EB-E600-4A88-8CCF-A87912A57E3A}"/>
    <cellStyle name="Percent 3 4 3 2 2" xfId="32568" xr:uid="{30061B67-9BCE-4435-9866-F59159D5A679}"/>
    <cellStyle name="Percent 3 4 3 3" xfId="18987" xr:uid="{6546AA26-03B2-4BA3-925D-890DF8461773}"/>
    <cellStyle name="Percent 3 4 3 3 2" xfId="39355" xr:uid="{8CB2DEC4-90DB-40FE-92EE-D5DF4E39E616}"/>
    <cellStyle name="Percent 3 4 3 4" xfId="25776" xr:uid="{A83FAED2-D9E9-41F0-802B-D6AEB7637B9F}"/>
    <cellStyle name="Percent 3 4 3 5" xfId="46144" xr:uid="{A2E70F72-E5DF-48F1-B82E-BDF6FB24A40E}"/>
    <cellStyle name="Percent 3 4 4" xfId="10237" xr:uid="{87E80F3B-45F6-4094-9FC5-3451641E68A8}"/>
    <cellStyle name="Percent 3 4 4 2" xfId="30605" xr:uid="{D61F2C36-20E2-404C-A73A-46F5D5D304D2}"/>
    <cellStyle name="Percent 3 4 5" xfId="17024" xr:uid="{0380E1EB-6131-4EFF-8253-2022BA649A2F}"/>
    <cellStyle name="Percent 3 4 5 2" xfId="37392" xr:uid="{87DCA4EA-B073-4BB5-93F2-A6D6978962B2}"/>
    <cellStyle name="Percent 3 4 6" xfId="23813" xr:uid="{2080D46A-DA28-4898-8E40-2690077BA2EC}"/>
    <cellStyle name="Percent 3 4 7" xfId="44181" xr:uid="{4E327C66-8C1A-429C-8A20-B5D7A23CA155}"/>
    <cellStyle name="Percent 3 5" xfId="1383" xr:uid="{DD2C43BA-A782-4780-BFED-316422008436}"/>
    <cellStyle name="Percent 3 5 2" xfId="7118" xr:uid="{29EC41BF-832B-49A8-961B-CED6242FAB57}"/>
    <cellStyle name="Percent 3 5 2 2" xfId="15760" xr:uid="{84B4B381-5F6A-4956-A010-2B7F44D7741A}"/>
    <cellStyle name="Percent 3 5 2 2 2" xfId="36128" xr:uid="{D4B963FA-1E70-4C2F-BEFF-9CF86ECE64BA}"/>
    <cellStyle name="Percent 3 5 2 3" xfId="22547" xr:uid="{A4AA4FF7-FB45-46C9-8EAD-BED1F5FC1BD5}"/>
    <cellStyle name="Percent 3 5 2 3 2" xfId="42915" xr:uid="{F1BF64A4-D9D0-4B81-B398-46D48C7F7A75}"/>
    <cellStyle name="Percent 3 5 2 4" xfId="29336" xr:uid="{3A793B0D-035F-4C8E-AAD8-858C87477C57}"/>
    <cellStyle name="Percent 3 5 2 5" xfId="49704" xr:uid="{44D76D32-74FF-466E-A3F2-07906081BBB4}"/>
    <cellStyle name="Percent 3 5 3" xfId="4270" xr:uid="{6CABA74A-78C5-4754-94A6-F350483BA794}"/>
    <cellStyle name="Percent 3 5 3 2" xfId="12912" xr:uid="{82D4BAB3-27C3-46AC-A5B4-FDD76ED6B142}"/>
    <cellStyle name="Percent 3 5 3 2 2" xfId="33280" xr:uid="{27BB5C4C-9D07-4D64-92AC-07BEEBAFA7F9}"/>
    <cellStyle name="Percent 3 5 3 3" xfId="19699" xr:uid="{94FFD521-DF16-4852-B9EF-71BED4798745}"/>
    <cellStyle name="Percent 3 5 3 3 2" xfId="40067" xr:uid="{BEDFDA2B-2B65-42A9-A11C-657E52742F9E}"/>
    <cellStyle name="Percent 3 5 3 4" xfId="26488" xr:uid="{3C171C3A-0FBA-420C-94E8-442A54A8E998}"/>
    <cellStyle name="Percent 3 5 3 5" xfId="46856" xr:uid="{902F03DB-9809-4840-979D-DADF64136CE4}"/>
    <cellStyle name="Percent 3 5 4" xfId="10302" xr:uid="{C27D8DE6-8738-4ADD-B59D-5F4BF25008CE}"/>
    <cellStyle name="Percent 3 5 4 2" xfId="30670" xr:uid="{D34FCEE4-BC22-489E-9BD2-357D47CDC34F}"/>
    <cellStyle name="Percent 3 5 5" xfId="17089" xr:uid="{16F117A9-76AD-4538-BD32-32A27F626F5D}"/>
    <cellStyle name="Percent 3 5 5 2" xfId="37457" xr:uid="{62F30E01-8217-421C-AA67-0658DD13D243}"/>
    <cellStyle name="Percent 3 5 6" xfId="23878" xr:uid="{694141C7-1054-4FAA-BB49-5880160E4EB0}"/>
    <cellStyle name="Percent 3 5 7" xfId="44246" xr:uid="{D01BC281-CB71-4F25-B986-76308C06D6E0}"/>
    <cellStyle name="Percent 3 6" xfId="2774" xr:uid="{8636FA20-2F66-4DCE-B231-8C180FB709DB}"/>
    <cellStyle name="Percent 3 6 2" xfId="5694" xr:uid="{E6A540AB-C8B0-4A96-B1C7-31ABF6217563}"/>
    <cellStyle name="Percent 3 6 2 2" xfId="14336" xr:uid="{2A4C25FC-E31E-472A-A960-7F22E1BDB0B7}"/>
    <cellStyle name="Percent 3 6 2 2 2" xfId="34704" xr:uid="{80E0734D-37C7-45BD-9E79-F421AE9E4ABC}"/>
    <cellStyle name="Percent 3 6 2 3" xfId="21123" xr:uid="{4D33160A-FC4A-424E-959A-03F8D322E005}"/>
    <cellStyle name="Percent 3 6 2 3 2" xfId="41491" xr:uid="{0F266954-A210-44D3-A32C-BE1AF9CDCC46}"/>
    <cellStyle name="Percent 3 6 2 4" xfId="27912" xr:uid="{37A6EDA2-1250-4C07-BF8A-B29C896D1E36}"/>
    <cellStyle name="Percent 3 6 2 5" xfId="48280" xr:uid="{DB08A335-5FA4-45B6-90CB-BFA2E81CE2A2}"/>
    <cellStyle name="Percent 3 6 3" xfId="11488" xr:uid="{0E076110-C4B4-438E-9CF7-DC8FAD6232DC}"/>
    <cellStyle name="Percent 3 6 3 2" xfId="31856" xr:uid="{1CAAECA9-A72B-4ABD-B1E4-B6D62A6E450E}"/>
    <cellStyle name="Percent 3 6 4" xfId="18275" xr:uid="{33A2D956-92FF-40AA-9AE4-34A852CE3757}"/>
    <cellStyle name="Percent 3 6 4 2" xfId="38643" xr:uid="{D868B210-6FEF-4242-A68F-F88DB0935F4B}"/>
    <cellStyle name="Percent 3 6 5" xfId="25064" xr:uid="{100124A7-605D-42ED-9FCD-CC65E812C97A}"/>
    <cellStyle name="Percent 3 6 6" xfId="45432" xr:uid="{1F69C897-8A92-4452-81BF-A9B92D424901}"/>
    <cellStyle name="Percent 3 7" xfId="4982" xr:uid="{8EB9960B-C2D4-4E1C-9843-615AD6A05E7A}"/>
    <cellStyle name="Percent 3 7 2" xfId="13624" xr:uid="{A094F6EE-11D5-4776-BADA-159DE99C907F}"/>
    <cellStyle name="Percent 3 7 2 2" xfId="33992" xr:uid="{7603F9AC-56C0-4085-89A2-08049AA281A4}"/>
    <cellStyle name="Percent 3 7 3" xfId="20411" xr:uid="{9972D17C-82F5-48A0-9F05-793265453F93}"/>
    <cellStyle name="Percent 3 7 3 2" xfId="40779" xr:uid="{5B93D79F-2D2A-431C-97E3-A52B1C4DE91F}"/>
    <cellStyle name="Percent 3 7 4" xfId="27200" xr:uid="{6E9DBA46-E864-462D-951B-FACC1C06AA7B}"/>
    <cellStyle name="Percent 3 7 5" xfId="47568" xr:uid="{E5E3571E-C934-4326-9440-1A0DE9F53C82}"/>
    <cellStyle name="Percent 3 8" xfId="1872" xr:uid="{3D8C2CA0-16F1-459B-B7C5-BF5852D3A4E3}"/>
    <cellStyle name="Percent 3 8 2" xfId="10776" xr:uid="{E529509F-E616-467B-B6C2-B2E65008896F}"/>
    <cellStyle name="Percent 3 8 2 2" xfId="31144" xr:uid="{F4FDEC2E-F03A-4B9F-9B7B-85BBDEBE086F}"/>
    <cellStyle name="Percent 3 8 3" xfId="17563" xr:uid="{96CED394-3E67-4F5D-B36F-8A43F73875C5}"/>
    <cellStyle name="Percent 3 8 3 2" xfId="37931" xr:uid="{AFF8BD5D-AF7C-43D8-AA8A-098DDAD9859C}"/>
    <cellStyle name="Percent 3 8 4" xfId="24352" xr:uid="{DB0C5051-4BF1-4C94-BB5A-99515FE657E4}"/>
    <cellStyle name="Percent 3 8 5" xfId="44720" xr:uid="{B8E34C24-6CEB-4EA1-9279-3D076B47D33B}"/>
    <cellStyle name="Percent 3 9" xfId="10141" xr:uid="{5377B268-9BB7-4311-8FF7-43E6F2AF0CDF}"/>
    <cellStyle name="Percent 3 9 2" xfId="30509" xr:uid="{FC21DB4B-AA45-4000-A9CB-54389E424E8D}"/>
    <cellStyle name="Percent 4" xfId="1868" xr:uid="{0BFCAF76-B80B-41E4-853F-ACBC41597163}"/>
    <cellStyle name="Percent 4 2" xfId="1131" xr:uid="{258C7F84-1111-4D31-8EAB-0249BD91488E}"/>
    <cellStyle name="Percent 4 2 10" xfId="44078" xr:uid="{9CAA06E5-41FD-41C0-A2D4-9BF048DCEA5F}"/>
    <cellStyle name="Percent 4 2 2" xfId="1320" xr:uid="{D99583A3-F46E-4CA5-BF5A-8E7586F3E86C}"/>
    <cellStyle name="Percent 4 2 2 2" xfId="1857" xr:uid="{F4686170-9E51-4E94-8F60-7DBAD1D55FD3}"/>
    <cellStyle name="Percent 4 2 2 2 2" xfId="6777" xr:uid="{0525ABAB-2982-47A0-B999-87348CC196A5}"/>
    <cellStyle name="Percent 4 2 2 2 2 2" xfId="15419" xr:uid="{C9AE79A4-C84D-456F-B838-32507368AA54}"/>
    <cellStyle name="Percent 4 2 2 2 2 2 2" xfId="35787" xr:uid="{F3512089-1473-4CB6-B7F3-10FAF5BA3718}"/>
    <cellStyle name="Percent 4 2 2 2 2 3" xfId="22206" xr:uid="{B3D87364-6D02-4B23-BCDC-3F4CCFE79C8E}"/>
    <cellStyle name="Percent 4 2 2 2 2 3 2" xfId="42574" xr:uid="{16FD20D6-0DC0-477D-863F-1CD72623F396}"/>
    <cellStyle name="Percent 4 2 2 2 2 4" xfId="28995" xr:uid="{0A793C44-238A-4E9E-83E5-DE125F2F26B3}"/>
    <cellStyle name="Percent 4 2 2 2 2 5" xfId="49363" xr:uid="{06CC4816-EF1C-4D33-80CC-63A912B31AD7}"/>
    <cellStyle name="Percent 4 2 2 2 3" xfId="10765" xr:uid="{3188D8DF-2C62-4037-8805-B8FEFBE7FB84}"/>
    <cellStyle name="Percent 4 2 2 2 3 2" xfId="31133" xr:uid="{CF043D74-A530-4593-848E-50501D5665AB}"/>
    <cellStyle name="Percent 4 2 2 2 4" xfId="17552" xr:uid="{E6BE2553-39E4-4396-BF2C-C79702FC44FC}"/>
    <cellStyle name="Percent 4 2 2 2 4 2" xfId="37920" xr:uid="{32DDBB03-C0D9-46FA-A9FB-22A57FE8ADA2}"/>
    <cellStyle name="Percent 4 2 2 2 5" xfId="24341" xr:uid="{CB64215D-A67E-4A8C-BD4E-30AEF9F7E806}"/>
    <cellStyle name="Percent 4 2 2 2 6" xfId="44709" xr:uid="{126BCDCD-75CF-4F5E-BEF8-C2C603F0D71B}"/>
    <cellStyle name="Percent 4 2 2 3" xfId="3899" xr:uid="{55CF274E-2CCC-45CD-A104-3ED84CF7B99F}"/>
    <cellStyle name="Percent 4 2 2 3 2" xfId="12571" xr:uid="{B183E763-DA75-4DB8-8746-C6E9F55D2277}"/>
    <cellStyle name="Percent 4 2 2 3 2 2" xfId="32939" xr:uid="{52B1FC2B-AEEB-4BD2-BC4B-7E6DF430FE79}"/>
    <cellStyle name="Percent 4 2 2 3 3" xfId="19358" xr:uid="{EF5A9C7E-97C3-436B-9B16-277C9DAEABB8}"/>
    <cellStyle name="Percent 4 2 2 3 3 2" xfId="39726" xr:uid="{9C1A4848-2DE8-4FA3-BC36-ECAD81124197}"/>
    <cellStyle name="Percent 4 2 2 3 4" xfId="26147" xr:uid="{141E0A46-B76C-46E8-9213-8F9885CC7E92}"/>
    <cellStyle name="Percent 4 2 2 3 5" xfId="46515" xr:uid="{D3D2C763-A47F-4F10-AA1D-ABD1591378DB}"/>
    <cellStyle name="Percent 4 2 2 4" xfId="10239" xr:uid="{FE341EF6-C7AE-45D7-BF21-95CC1ED822F6}"/>
    <cellStyle name="Percent 4 2 2 4 2" xfId="30607" xr:uid="{1F4462B7-E0F4-46FC-B379-A644B363E566}"/>
    <cellStyle name="Percent 4 2 2 5" xfId="17026" xr:uid="{E659B2A2-768F-4ECE-8BB1-E6FFF9BABF23}"/>
    <cellStyle name="Percent 4 2 2 5 2" xfId="37394" xr:uid="{E5165EBE-0A81-442D-A850-AB77BB0E06B6}"/>
    <cellStyle name="Percent 4 2 2 6" xfId="23815" xr:uid="{40B2B3C8-77FC-4CD5-952E-111FB257C8CF}"/>
    <cellStyle name="Percent 4 2 2 7" xfId="44183" xr:uid="{6209BC47-A222-4BE9-93C7-4B64C8BB910B}"/>
    <cellStyle name="Percent 4 2 3" xfId="1385" xr:uid="{E93BD2EF-7018-48D8-9813-34DDE72BD9C6}"/>
    <cellStyle name="Percent 4 2 3 2" xfId="7489" xr:uid="{0D47E8EB-0B75-498D-9F5D-F8C9C161FCDF}"/>
    <cellStyle name="Percent 4 2 3 2 2" xfId="16131" xr:uid="{DA2845EC-6AC4-42C1-9970-7367C51DA893}"/>
    <cellStyle name="Percent 4 2 3 2 2 2" xfId="36499" xr:uid="{E6D5FCA8-EF14-451A-A126-ECC491623E5A}"/>
    <cellStyle name="Percent 4 2 3 2 3" xfId="22918" xr:uid="{C8A2759B-B2CA-44E4-9421-163024AAEAA3}"/>
    <cellStyle name="Percent 4 2 3 2 3 2" xfId="43286" xr:uid="{B132637F-7AF1-4F99-94E5-A3A7695AEC44}"/>
    <cellStyle name="Percent 4 2 3 2 4" xfId="29707" xr:uid="{D5194831-33A7-41B9-A2BD-9F83F5C1233F}"/>
    <cellStyle name="Percent 4 2 3 2 5" xfId="50075" xr:uid="{7287ABF6-46F8-48DB-AF17-3F0BBB442A32}"/>
    <cellStyle name="Percent 4 2 3 3" xfId="4641" xr:uid="{5EC30DE9-96C9-45B0-9C9E-BC773BC3B1DD}"/>
    <cellStyle name="Percent 4 2 3 3 2" xfId="13283" xr:uid="{9D8F4DE6-4D7D-4A4E-95EE-B7F608FBB363}"/>
    <cellStyle name="Percent 4 2 3 3 2 2" xfId="33651" xr:uid="{98768B4E-CAFB-44FC-9365-10937D1D7B90}"/>
    <cellStyle name="Percent 4 2 3 3 3" xfId="20070" xr:uid="{3B1D5101-9A5E-4291-A666-452A46171704}"/>
    <cellStyle name="Percent 4 2 3 3 3 2" xfId="40438" xr:uid="{3161F5E1-C59D-40E2-AFA7-8768E9AADA7A}"/>
    <cellStyle name="Percent 4 2 3 3 4" xfId="26859" xr:uid="{A8E87B9F-00A4-4213-ADE8-90FB96E78BBB}"/>
    <cellStyle name="Percent 4 2 3 3 5" xfId="47227" xr:uid="{13E2A2F9-3A6D-4C86-825F-DEBEAA4A47CD}"/>
    <cellStyle name="Percent 4 2 3 4" xfId="10304" xr:uid="{D62A6309-424D-4518-8204-BBBE13D72860}"/>
    <cellStyle name="Percent 4 2 3 4 2" xfId="30672" xr:uid="{63F78B89-14A2-435D-ABC0-714DC6278C13}"/>
    <cellStyle name="Percent 4 2 3 5" xfId="17091" xr:uid="{66A7FF28-1D10-417B-9510-0CA0C02270B9}"/>
    <cellStyle name="Percent 4 2 3 5 2" xfId="37459" xr:uid="{5D1B324A-CECC-4F8C-8060-CE34D749F229}"/>
    <cellStyle name="Percent 4 2 3 6" xfId="23880" xr:uid="{5B713916-700B-48FE-B896-2A9E7AD3C321}"/>
    <cellStyle name="Percent 4 2 3 7" xfId="44248" xr:uid="{22BC7859-BE15-4DAB-9F32-CB04D45BCA8C}"/>
    <cellStyle name="Percent 4 2 4" xfId="3151" xr:uid="{D15664BF-4EFD-4106-8EFE-BA28FDBF879D}"/>
    <cellStyle name="Percent 4 2 4 2" xfId="6065" xr:uid="{12A4AB9F-89BF-4912-82B9-FDA63CB8BE6C}"/>
    <cellStyle name="Percent 4 2 4 2 2" xfId="14707" xr:uid="{B032D479-CD9C-41AB-A61B-84C0005059FE}"/>
    <cellStyle name="Percent 4 2 4 2 2 2" xfId="35075" xr:uid="{6A914798-EE20-40F6-A4BD-B1AF5CC187A2}"/>
    <cellStyle name="Percent 4 2 4 2 3" xfId="21494" xr:uid="{A3E04BEF-D87D-42DF-A9BA-3A5962FD5F29}"/>
    <cellStyle name="Percent 4 2 4 2 3 2" xfId="41862" xr:uid="{7B4D48B8-A49F-41EE-9F44-BC2A0BBA6D1B}"/>
    <cellStyle name="Percent 4 2 4 2 4" xfId="28283" xr:uid="{A428F2C8-EF5D-4453-B154-1D45C78CD5ED}"/>
    <cellStyle name="Percent 4 2 4 2 5" xfId="48651" xr:uid="{9C25E815-3740-43AF-9B2E-30165EFAE2F3}"/>
    <cellStyle name="Percent 4 2 4 3" xfId="11859" xr:uid="{01CC75C5-F0D2-4672-AAE4-899BDECBBA77}"/>
    <cellStyle name="Percent 4 2 4 3 2" xfId="32227" xr:uid="{8FB7586E-ABC6-4109-B947-47B4A7D23B8C}"/>
    <cellStyle name="Percent 4 2 4 4" xfId="18646" xr:uid="{272002AB-7162-445B-8F83-005553E9F4B8}"/>
    <cellStyle name="Percent 4 2 4 4 2" xfId="39014" xr:uid="{F87F988A-B2B0-4748-A2F1-A043700E188E}"/>
    <cellStyle name="Percent 4 2 4 5" xfId="25435" xr:uid="{D98D4FBD-420B-4219-B320-F8A6D49106AA}"/>
    <cellStyle name="Percent 4 2 4 6" xfId="45803" xr:uid="{C54E67A8-3B69-4064-9B9E-2B94AF668A31}"/>
    <cellStyle name="Percent 4 2 5" xfId="5353" xr:uid="{8D84A452-DB19-41E8-AB2C-3B9A80091413}"/>
    <cellStyle name="Percent 4 2 5 2" xfId="13995" xr:uid="{27C01B0B-214E-4860-AAE3-EC53EC51640A}"/>
    <cellStyle name="Percent 4 2 5 2 2" xfId="34363" xr:uid="{8070EC9D-8FB5-4E3F-8685-489C7669913B}"/>
    <cellStyle name="Percent 4 2 5 3" xfId="20782" xr:uid="{290581DE-638C-47C8-A988-49B5EC726B11}"/>
    <cellStyle name="Percent 4 2 5 3 2" xfId="41150" xr:uid="{0740AB60-9178-4220-902D-97E648D44DD2}"/>
    <cellStyle name="Percent 4 2 5 4" xfId="27571" xr:uid="{0D21B7EC-16F6-4951-AF82-857C3548FB6F}"/>
    <cellStyle name="Percent 4 2 5 5" xfId="47939" xr:uid="{CB26D0AB-CFD5-441E-807A-28AD06EAED28}"/>
    <cellStyle name="Percent 4 2 6" xfId="2388" xr:uid="{8C4F76B7-BD41-41C8-8830-A5914C1A2EEE}"/>
    <cellStyle name="Percent 4 2 6 2" xfId="11147" xr:uid="{824DEFE1-9669-4628-9BAD-3CACC842C94A}"/>
    <cellStyle name="Percent 4 2 6 2 2" xfId="31515" xr:uid="{76FD1F3B-C3C0-4B8E-9B14-E2ED64AD3ED5}"/>
    <cellStyle name="Percent 4 2 6 3" xfId="17934" xr:uid="{357D3FBD-77BC-46A8-B39B-310A96FAFF13}"/>
    <cellStyle name="Percent 4 2 6 3 2" xfId="38302" xr:uid="{270F8128-B021-4DDF-939F-512405E1FD26}"/>
    <cellStyle name="Percent 4 2 6 4" xfId="24723" xr:uid="{653D6F1A-2A63-4A6A-9705-A4D6CA77B188}"/>
    <cellStyle name="Percent 4 2 6 5" xfId="45091" xr:uid="{A0B53952-90F7-4621-B612-3A9787BC132A}"/>
    <cellStyle name="Percent 4 2 7" xfId="10133" xr:uid="{BF4FA1AA-BF8F-475E-BB33-5DE468537A74}"/>
    <cellStyle name="Percent 4 2 7 2" xfId="30501" xr:uid="{89B777A1-F1EE-4079-A6CD-3334548F0086}"/>
    <cellStyle name="Percent 4 2 8" xfId="16921" xr:uid="{23C550FC-9DA3-404D-8E70-5113B29564F8}"/>
    <cellStyle name="Percent 4 2 8 2" xfId="37289" xr:uid="{4F7B8600-2AFA-47DE-AE6D-805BEE6FB720}"/>
    <cellStyle name="Percent 4 2 9" xfId="23710" xr:uid="{8F7C0399-CD68-42ED-A632-B150FB26225F}"/>
    <cellStyle name="Percent 4 3" xfId="1132" xr:uid="{60445632-925C-4BE2-B532-932839218FEA}"/>
    <cellStyle name="Percent 4 3 10" xfId="44079" xr:uid="{A5BCCC65-BC56-4528-BB28-DB122B22C31A}"/>
    <cellStyle name="Percent 4 3 2" xfId="1321" xr:uid="{3918F1A1-EA55-4614-A0E0-C3906F30EC46}"/>
    <cellStyle name="Percent 4 3 2 2" xfId="1858" xr:uid="{2E95D18E-3D1D-488B-BFEB-BDA095F8E6A6}"/>
    <cellStyle name="Percent 4 3 2 2 2" xfId="6778" xr:uid="{E2303F63-A616-4CC2-9E00-549C1DE31BAC}"/>
    <cellStyle name="Percent 4 3 2 2 2 2" xfId="15420" xr:uid="{E0B80F10-BCCE-44BD-95FD-0A4DBC136F82}"/>
    <cellStyle name="Percent 4 3 2 2 2 2 2" xfId="35788" xr:uid="{7C9F7AB2-AE49-43EC-90D0-D05B3246E86E}"/>
    <cellStyle name="Percent 4 3 2 2 2 3" xfId="22207" xr:uid="{87BAAE69-DA38-4445-9EB4-1F937C444177}"/>
    <cellStyle name="Percent 4 3 2 2 2 3 2" xfId="42575" xr:uid="{E80DD989-7CCF-4BAC-AD68-5BAB7D4685C4}"/>
    <cellStyle name="Percent 4 3 2 2 2 4" xfId="28996" xr:uid="{03BB39C6-2A70-4624-85D5-624353A43B00}"/>
    <cellStyle name="Percent 4 3 2 2 2 5" xfId="49364" xr:uid="{77F89957-B86C-4D79-8F0E-5550DB412353}"/>
    <cellStyle name="Percent 4 3 2 2 3" xfId="10766" xr:uid="{EE7D174E-55AB-4F0B-8990-146F3E8318DC}"/>
    <cellStyle name="Percent 4 3 2 2 3 2" xfId="31134" xr:uid="{752FCCA6-8D4F-4A46-963C-B2C9AD7B9218}"/>
    <cellStyle name="Percent 4 3 2 2 4" xfId="17553" xr:uid="{06545E72-F5C4-481E-A644-08F73DD56181}"/>
    <cellStyle name="Percent 4 3 2 2 4 2" xfId="37921" xr:uid="{DA450A45-9279-4E15-B2E0-C6893C4CD149}"/>
    <cellStyle name="Percent 4 3 2 2 5" xfId="24342" xr:uid="{CD8B5C6C-B190-4961-BDE5-BD2F09BE35CA}"/>
    <cellStyle name="Percent 4 3 2 2 6" xfId="44710" xr:uid="{326A8C34-D5A5-4BAB-9214-E2F9E51D38F8}"/>
    <cellStyle name="Percent 4 3 2 3" xfId="3900" xr:uid="{1EE406FC-34C1-47BE-921C-8B870A949A75}"/>
    <cellStyle name="Percent 4 3 2 3 2" xfId="12572" xr:uid="{05594443-EDA5-44EF-A5F3-10E763DD5910}"/>
    <cellStyle name="Percent 4 3 2 3 2 2" xfId="32940" xr:uid="{2C88660C-B990-4AF5-B588-DACD5ED81FDD}"/>
    <cellStyle name="Percent 4 3 2 3 3" xfId="19359" xr:uid="{86D2CFC7-2922-4C1B-92AF-7FDEC586B91C}"/>
    <cellStyle name="Percent 4 3 2 3 3 2" xfId="39727" xr:uid="{D487A56C-8C13-44E8-B3B6-6DF0A318E5CA}"/>
    <cellStyle name="Percent 4 3 2 3 4" xfId="26148" xr:uid="{1F4F9002-01E5-43C4-A23C-134B6C9AA7D7}"/>
    <cellStyle name="Percent 4 3 2 3 5" xfId="46516" xr:uid="{A643555F-1232-4B41-970F-AED64D056F2C}"/>
    <cellStyle name="Percent 4 3 2 4" xfId="10240" xr:uid="{81E39BA7-5027-4FAD-8754-DED6E3B0857F}"/>
    <cellStyle name="Percent 4 3 2 4 2" xfId="30608" xr:uid="{C0B2ED1D-5782-42E4-B61C-E752D6799423}"/>
    <cellStyle name="Percent 4 3 2 5" xfId="17027" xr:uid="{E1FCCD6C-FDAC-4F7F-8D23-B33FE712ACD4}"/>
    <cellStyle name="Percent 4 3 2 5 2" xfId="37395" xr:uid="{7CBB011B-E09E-4F00-B5A6-E801FC9A2623}"/>
    <cellStyle name="Percent 4 3 2 6" xfId="23816" xr:uid="{E4A70CC9-5236-456E-AB35-7A34EE2A05D2}"/>
    <cellStyle name="Percent 4 3 2 7" xfId="44184" xr:uid="{E6BC772D-4544-4C14-9A46-01C994E12302}"/>
    <cellStyle name="Percent 4 3 3" xfId="1386" xr:uid="{4EBA334A-4FBD-4164-BEC0-2F9936540A16}"/>
    <cellStyle name="Percent 4 3 3 2" xfId="7490" xr:uid="{5943CF9E-171C-4FEC-BFA5-621F3B011A17}"/>
    <cellStyle name="Percent 4 3 3 2 2" xfId="16132" xr:uid="{5F36C112-774D-479D-89C8-B4DE97745852}"/>
    <cellStyle name="Percent 4 3 3 2 2 2" xfId="36500" xr:uid="{3C9CF35C-D1C4-49AF-B340-FBDADC5976AA}"/>
    <cellStyle name="Percent 4 3 3 2 3" xfId="22919" xr:uid="{BD02B05C-8529-4760-90E7-D347CAA7B693}"/>
    <cellStyle name="Percent 4 3 3 2 3 2" xfId="43287" xr:uid="{53C0588C-8FAD-40D1-8A1A-9C3E6654A2D4}"/>
    <cellStyle name="Percent 4 3 3 2 4" xfId="29708" xr:uid="{1B0A7984-AA59-45ED-BCBD-58293BC3A212}"/>
    <cellStyle name="Percent 4 3 3 2 5" xfId="50076" xr:uid="{5A7E6785-0272-427F-A2BD-275EEA6D28C9}"/>
    <cellStyle name="Percent 4 3 3 3" xfId="4642" xr:uid="{D66239E3-148D-473F-9D86-AD7893E65260}"/>
    <cellStyle name="Percent 4 3 3 3 2" xfId="13284" xr:uid="{4F541214-FF88-41FF-A419-C752E0F353D4}"/>
    <cellStyle name="Percent 4 3 3 3 2 2" xfId="33652" xr:uid="{495B10B8-3F7F-4442-820A-2F5543600983}"/>
    <cellStyle name="Percent 4 3 3 3 3" xfId="20071" xr:uid="{49DCA7BF-9507-44E6-BD0A-DDF934299222}"/>
    <cellStyle name="Percent 4 3 3 3 3 2" xfId="40439" xr:uid="{D88CD111-DB31-4796-AC00-2118629A8585}"/>
    <cellStyle name="Percent 4 3 3 3 4" xfId="26860" xr:uid="{FACDC062-686D-4ACD-8FC4-BC9AC8342720}"/>
    <cellStyle name="Percent 4 3 3 3 5" xfId="47228" xr:uid="{B7D14847-487A-41B7-8517-E1647A42F1DA}"/>
    <cellStyle name="Percent 4 3 3 4" xfId="10305" xr:uid="{0E0B2974-821C-4D5A-984C-F54B1BB96AFC}"/>
    <cellStyle name="Percent 4 3 3 4 2" xfId="30673" xr:uid="{F74BE593-DF06-4F24-B4C9-9AFF01F4BFA6}"/>
    <cellStyle name="Percent 4 3 3 5" xfId="17092" xr:uid="{10644A9E-157F-4EDC-BB6F-7D40C1DFD088}"/>
    <cellStyle name="Percent 4 3 3 5 2" xfId="37460" xr:uid="{BA23C135-EEAA-43F8-BC50-F9CCA9FFA0D5}"/>
    <cellStyle name="Percent 4 3 3 6" xfId="23881" xr:uid="{0FE8A148-25CC-498B-ABD0-3FD8B168EC8E}"/>
    <cellStyle name="Percent 4 3 3 7" xfId="44249" xr:uid="{ED62FBCD-88A1-4B67-BA27-F97806D4306F}"/>
    <cellStyle name="Percent 4 3 4" xfId="3152" xr:uid="{CD35BB86-E292-481C-9771-5E82C3FE387A}"/>
    <cellStyle name="Percent 4 3 4 2" xfId="6066" xr:uid="{19AB8C7B-DAB5-429C-81D5-2D8149012F74}"/>
    <cellStyle name="Percent 4 3 4 2 2" xfId="14708" xr:uid="{AE6711A8-00C3-44F7-860F-B74076CA7DD3}"/>
    <cellStyle name="Percent 4 3 4 2 2 2" xfId="35076" xr:uid="{9A48AE43-1EB5-4F83-99F1-3F009C6EFA72}"/>
    <cellStyle name="Percent 4 3 4 2 3" xfId="21495" xr:uid="{5C0EE178-0F28-45C2-95C0-27F5CA6D8402}"/>
    <cellStyle name="Percent 4 3 4 2 3 2" xfId="41863" xr:uid="{B0F17185-399E-49A6-B978-34309D18F8DE}"/>
    <cellStyle name="Percent 4 3 4 2 4" xfId="28284" xr:uid="{33A8A5E2-22B5-47E2-B3D5-6AD2827E378B}"/>
    <cellStyle name="Percent 4 3 4 2 5" xfId="48652" xr:uid="{E6084D45-B321-4B2D-B772-777DEC48E451}"/>
    <cellStyle name="Percent 4 3 4 3" xfId="11860" xr:uid="{42CF56DD-746A-4514-9E7A-38A40BE1B25A}"/>
    <cellStyle name="Percent 4 3 4 3 2" xfId="32228" xr:uid="{F040F882-AE6D-4D7B-8CC3-51DE1F1069BC}"/>
    <cellStyle name="Percent 4 3 4 4" xfId="18647" xr:uid="{1247B90E-E395-4850-AD8C-8B51FD748FDE}"/>
    <cellStyle name="Percent 4 3 4 4 2" xfId="39015" xr:uid="{018BFBBE-8816-4CB5-8E7F-6222B8C7A659}"/>
    <cellStyle name="Percent 4 3 4 5" xfId="25436" xr:uid="{1526572F-B155-4A8C-BA18-BBA4E7D34973}"/>
    <cellStyle name="Percent 4 3 4 6" xfId="45804" xr:uid="{9FE191A4-2766-4621-A933-70FECA7D9280}"/>
    <cellStyle name="Percent 4 3 5" xfId="5354" xr:uid="{579F2B68-A1B7-46EA-960C-F02D7130F042}"/>
    <cellStyle name="Percent 4 3 5 2" xfId="13996" xr:uid="{C7412B7E-884C-4B5A-8FE7-AE712E0E9AF8}"/>
    <cellStyle name="Percent 4 3 5 2 2" xfId="34364" xr:uid="{BE840DC6-6B4C-4DAF-BD9C-F6BD416FBA2D}"/>
    <cellStyle name="Percent 4 3 5 3" xfId="20783" xr:uid="{4C88BB2A-E43D-4555-A0E6-5F0D9DD4C1E9}"/>
    <cellStyle name="Percent 4 3 5 3 2" xfId="41151" xr:uid="{B5CE4A79-AC79-4263-B365-91B554FBA965}"/>
    <cellStyle name="Percent 4 3 5 4" xfId="27572" xr:uid="{3E09A7B2-4E1A-48F2-AED7-A77AD5BF7A30}"/>
    <cellStyle name="Percent 4 3 5 5" xfId="47940" xr:uid="{1F1266F0-874A-4AB3-B8B4-2B55DE8FFA17}"/>
    <cellStyle name="Percent 4 3 6" xfId="2389" xr:uid="{9A22293E-D41C-4C1A-84D7-FDAF05A5CEE4}"/>
    <cellStyle name="Percent 4 3 6 2" xfId="11148" xr:uid="{24B502C7-C553-4BC7-A51C-26ECE4580E35}"/>
    <cellStyle name="Percent 4 3 6 2 2" xfId="31516" xr:uid="{27BEBB75-62D5-4DC9-A874-9CD436F9B07C}"/>
    <cellStyle name="Percent 4 3 6 3" xfId="17935" xr:uid="{69A9E406-62F9-428C-9B4F-A0559AD580DB}"/>
    <cellStyle name="Percent 4 3 6 3 2" xfId="38303" xr:uid="{52D4D618-27E6-47E0-9C8C-ECAECCE63200}"/>
    <cellStyle name="Percent 4 3 6 4" xfId="24724" xr:uid="{16985F63-8768-42D6-AC24-9F60D0793481}"/>
    <cellStyle name="Percent 4 3 6 5" xfId="45092" xr:uid="{1BBEA0DE-92DE-4CDF-8AE7-0020F92F1A82}"/>
    <cellStyle name="Percent 4 3 7" xfId="10134" xr:uid="{753821F0-D5AF-4BBE-B728-A05B054DED28}"/>
    <cellStyle name="Percent 4 3 7 2" xfId="30502" xr:uid="{1C883FAC-46B8-4498-B59A-AF536409A7E6}"/>
    <cellStyle name="Percent 4 3 8" xfId="16922" xr:uid="{53410A56-4164-49C9-A195-94218772C5AD}"/>
    <cellStyle name="Percent 4 3 8 2" xfId="37290" xr:uid="{12455ED9-02C1-4B19-88D5-1E58F2F7B186}"/>
    <cellStyle name="Percent 4 3 9" xfId="23711" xr:uid="{4BD706DB-4634-4864-B5B4-D8A97A36A8AC}"/>
    <cellStyle name="Percent 4 4" xfId="1133" xr:uid="{45DC57A9-CE66-4F78-954F-6BD5578A8F6F}"/>
    <cellStyle name="Percent 4 4 10" xfId="44080" xr:uid="{AC5BE8CE-6552-48F5-81AD-762194368574}"/>
    <cellStyle name="Percent 4 4 2" xfId="1322" xr:uid="{0FB43A83-65C1-41CD-9227-30A4B3D990F2}"/>
    <cellStyle name="Percent 4 4 2 2" xfId="1859" xr:uid="{2BEFF1D8-3B3A-40EC-8DB8-37A73EC9B843}"/>
    <cellStyle name="Percent 4 4 2 2 2" xfId="6779" xr:uid="{BAFB5D4A-386D-490B-80C1-6725131D5C48}"/>
    <cellStyle name="Percent 4 4 2 2 2 2" xfId="15421" xr:uid="{3A21FE3E-2E6A-41F7-BCC0-C6199C1C63BC}"/>
    <cellStyle name="Percent 4 4 2 2 2 2 2" xfId="35789" xr:uid="{5D077F6B-E965-4A9C-8F5D-3FEFA121BFBD}"/>
    <cellStyle name="Percent 4 4 2 2 2 3" xfId="22208" xr:uid="{70557039-08A7-498F-9503-5233717DCE41}"/>
    <cellStyle name="Percent 4 4 2 2 2 3 2" xfId="42576" xr:uid="{D080EC0B-13FB-439B-887A-532135C2C97D}"/>
    <cellStyle name="Percent 4 4 2 2 2 4" xfId="28997" xr:uid="{E4A10C0A-963B-4D6C-BD8F-B7E7F3BABCDC}"/>
    <cellStyle name="Percent 4 4 2 2 2 5" xfId="49365" xr:uid="{0CF4F184-F88A-4B8A-BC26-8849B8334E18}"/>
    <cellStyle name="Percent 4 4 2 2 3" xfId="10767" xr:uid="{1327E867-3823-4A03-BDF0-E1F4346BA4D5}"/>
    <cellStyle name="Percent 4 4 2 2 3 2" xfId="31135" xr:uid="{BBBBDE64-8B61-42A6-AA07-B5F15E86CAC3}"/>
    <cellStyle name="Percent 4 4 2 2 4" xfId="17554" xr:uid="{0845C574-0BD9-4EC7-BBE2-497E2A7C4C78}"/>
    <cellStyle name="Percent 4 4 2 2 4 2" xfId="37922" xr:uid="{77F0AD93-7BDE-4535-8C5A-BB52C4EDB376}"/>
    <cellStyle name="Percent 4 4 2 2 5" xfId="24343" xr:uid="{1669A213-7622-4A86-BA46-18AD6314859D}"/>
    <cellStyle name="Percent 4 4 2 2 6" xfId="44711" xr:uid="{A421718C-A9E7-4880-B829-3A7182548198}"/>
    <cellStyle name="Percent 4 4 2 3" xfId="3901" xr:uid="{78990EF7-AC4B-41C8-9ECC-DB17C5A9AABC}"/>
    <cellStyle name="Percent 4 4 2 3 2" xfId="12573" xr:uid="{7C364E9A-249D-41CE-9B43-7DC8E422FF5D}"/>
    <cellStyle name="Percent 4 4 2 3 2 2" xfId="32941" xr:uid="{C9067FDC-F830-47A4-BC82-45DCAB15DDA4}"/>
    <cellStyle name="Percent 4 4 2 3 3" xfId="19360" xr:uid="{5B52439A-2A0A-4D5B-9E9B-B94ABD947020}"/>
    <cellStyle name="Percent 4 4 2 3 3 2" xfId="39728" xr:uid="{456AA466-318E-4946-8957-7032ECB0405A}"/>
    <cellStyle name="Percent 4 4 2 3 4" xfId="26149" xr:uid="{D6910FB0-4F4C-4533-B9A6-81F37F086812}"/>
    <cellStyle name="Percent 4 4 2 3 5" xfId="46517" xr:uid="{8E93A320-9017-4351-BF7C-E59171CC88F1}"/>
    <cellStyle name="Percent 4 4 2 4" xfId="10241" xr:uid="{35CB4082-859B-4417-A3CC-B4C04EF223AF}"/>
    <cellStyle name="Percent 4 4 2 4 2" xfId="30609" xr:uid="{D19C82A4-AD00-4D6C-9C05-814CA7867906}"/>
    <cellStyle name="Percent 4 4 2 5" xfId="17028" xr:uid="{F20CBF94-A068-432B-BE84-E888EA164F4A}"/>
    <cellStyle name="Percent 4 4 2 5 2" xfId="37396" xr:uid="{77345DE9-5FDB-4B8B-B8FB-A03B41233E7C}"/>
    <cellStyle name="Percent 4 4 2 6" xfId="23817" xr:uid="{685D6EEA-FACC-478F-832C-63C104278FD9}"/>
    <cellStyle name="Percent 4 4 2 7" xfId="44185" xr:uid="{BD52D036-D267-43CD-B606-2B0185DD8691}"/>
    <cellStyle name="Percent 4 4 3" xfId="1387" xr:uid="{2EE54363-50A3-456C-8AB3-F7A5D798A1BC}"/>
    <cellStyle name="Percent 4 4 3 2" xfId="7491" xr:uid="{B01837B8-592C-4C5B-87F3-3B4F1594415D}"/>
    <cellStyle name="Percent 4 4 3 2 2" xfId="16133" xr:uid="{F2240A74-20E1-479F-95BA-6C31DF74114D}"/>
    <cellStyle name="Percent 4 4 3 2 2 2" xfId="36501" xr:uid="{8338D1A1-793B-4B8B-BFE8-7E19A7CB1763}"/>
    <cellStyle name="Percent 4 4 3 2 3" xfId="22920" xr:uid="{3488C0A1-B304-4087-8444-465E6ECD24AE}"/>
    <cellStyle name="Percent 4 4 3 2 3 2" xfId="43288" xr:uid="{EDE380C1-67B9-4717-AD38-DA0A4BE83AE6}"/>
    <cellStyle name="Percent 4 4 3 2 4" xfId="29709" xr:uid="{E55CE204-FB6F-4EDF-8E08-673125C271AF}"/>
    <cellStyle name="Percent 4 4 3 2 5" xfId="50077" xr:uid="{F67D5CD4-E65D-4E62-A951-36002FDFA847}"/>
    <cellStyle name="Percent 4 4 3 3" xfId="4643" xr:uid="{E4012501-595F-4C27-88D1-096362921BDB}"/>
    <cellStyle name="Percent 4 4 3 3 2" xfId="13285" xr:uid="{DE14EA06-5D3C-462B-8E9D-F2E34F86CE05}"/>
    <cellStyle name="Percent 4 4 3 3 2 2" xfId="33653" xr:uid="{1035EFD0-2B46-45B4-95A5-61E27F99813A}"/>
    <cellStyle name="Percent 4 4 3 3 3" xfId="20072" xr:uid="{D87DCDB5-C848-4E3B-AD70-E920D267F63F}"/>
    <cellStyle name="Percent 4 4 3 3 3 2" xfId="40440" xr:uid="{4046BD34-D1A2-4C29-A598-57E1710AD5CE}"/>
    <cellStyle name="Percent 4 4 3 3 4" xfId="26861" xr:uid="{1D623C7A-9DAA-4BA3-9DE3-5F04EB5874C6}"/>
    <cellStyle name="Percent 4 4 3 3 5" xfId="47229" xr:uid="{7DD9A94B-1AC3-41E6-B121-105D964FD531}"/>
    <cellStyle name="Percent 4 4 3 4" xfId="10306" xr:uid="{E254B498-28EC-420E-90CF-1541748A2227}"/>
    <cellStyle name="Percent 4 4 3 4 2" xfId="30674" xr:uid="{D2B8810A-B351-47CC-8C19-1B7D1EADB221}"/>
    <cellStyle name="Percent 4 4 3 5" xfId="17093" xr:uid="{E1AC3691-E2B7-4A36-ABD5-A9C0DE5B3EE5}"/>
    <cellStyle name="Percent 4 4 3 5 2" xfId="37461" xr:uid="{69209FAD-5885-44D2-9EA0-3F9618A68AF3}"/>
    <cellStyle name="Percent 4 4 3 6" xfId="23882" xr:uid="{BC3DAE4A-B88B-4DEA-A850-78D57A0C4656}"/>
    <cellStyle name="Percent 4 4 3 7" xfId="44250" xr:uid="{C26D043A-4B0E-48E6-AEE1-8CB0FF626770}"/>
    <cellStyle name="Percent 4 4 4" xfId="3153" xr:uid="{F704BD9F-B187-4602-BC35-89C4FC928CA9}"/>
    <cellStyle name="Percent 4 4 4 2" xfId="6067" xr:uid="{11C3E24E-F9DE-40A9-869E-A31D88A7BAF7}"/>
    <cellStyle name="Percent 4 4 4 2 2" xfId="14709" xr:uid="{0C953507-A0C2-44C8-93F1-618D009C8C3A}"/>
    <cellStyle name="Percent 4 4 4 2 2 2" xfId="35077" xr:uid="{31EA963C-5596-4B42-9F3A-A338EF60B5F2}"/>
    <cellStyle name="Percent 4 4 4 2 3" xfId="21496" xr:uid="{08D2A803-DAAB-40AB-B457-4B95F597F258}"/>
    <cellStyle name="Percent 4 4 4 2 3 2" xfId="41864" xr:uid="{123CFFA8-75CA-42E1-A8E1-40E3B0C4FCC5}"/>
    <cellStyle name="Percent 4 4 4 2 4" xfId="28285" xr:uid="{2D4BA278-E674-4445-9578-445F454FE663}"/>
    <cellStyle name="Percent 4 4 4 2 5" xfId="48653" xr:uid="{14F63247-1665-4FCE-9D33-A9BD40E157FA}"/>
    <cellStyle name="Percent 4 4 4 3" xfId="11861" xr:uid="{2140B912-9961-4B4C-97E1-32EF4A15A596}"/>
    <cellStyle name="Percent 4 4 4 3 2" xfId="32229" xr:uid="{1526BA43-7342-4BF0-BC04-FEE55E09E77A}"/>
    <cellStyle name="Percent 4 4 4 4" xfId="18648" xr:uid="{F6160356-1F75-4472-8367-A6E3531CDE6E}"/>
    <cellStyle name="Percent 4 4 4 4 2" xfId="39016" xr:uid="{E10FBEDE-E4E1-488E-8303-B226ADA82453}"/>
    <cellStyle name="Percent 4 4 4 5" xfId="25437" xr:uid="{260A7ED7-C473-45D1-9C0D-D8AD262F0105}"/>
    <cellStyle name="Percent 4 4 4 6" xfId="45805" xr:uid="{8D3E8A36-CD24-4DF8-884B-EDAC4DBEA23A}"/>
    <cellStyle name="Percent 4 4 5" xfId="5355" xr:uid="{0CBD6707-E0A1-4409-B148-8A5B80CCC155}"/>
    <cellStyle name="Percent 4 4 5 2" xfId="13997" xr:uid="{9A28051E-C7DA-45B6-B712-BC1CBCC7C62D}"/>
    <cellStyle name="Percent 4 4 5 2 2" xfId="34365" xr:uid="{CE65E821-F3D3-4E75-AB5E-94C01560033F}"/>
    <cellStyle name="Percent 4 4 5 3" xfId="20784" xr:uid="{F650B84D-8DE9-4643-A551-6791FF8145FB}"/>
    <cellStyle name="Percent 4 4 5 3 2" xfId="41152" xr:uid="{98261611-FEE8-4E62-A417-4A4AB7823999}"/>
    <cellStyle name="Percent 4 4 5 4" xfId="27573" xr:uid="{DCF52CC2-36D4-48CF-82FB-A5BA03ACC52A}"/>
    <cellStyle name="Percent 4 4 5 5" xfId="47941" xr:uid="{480D69D1-8537-4A15-81E7-EB2B421A10BA}"/>
    <cellStyle name="Percent 4 4 6" xfId="2390" xr:uid="{931C67F5-DAC2-464C-A159-C6FE377DE7A0}"/>
    <cellStyle name="Percent 4 4 6 2" xfId="11149" xr:uid="{B45B4A12-3FAB-42A7-9F17-79FE1085B21A}"/>
    <cellStyle name="Percent 4 4 6 2 2" xfId="31517" xr:uid="{99FBE411-4848-4B0E-97E1-DF3694CA5965}"/>
    <cellStyle name="Percent 4 4 6 3" xfId="17936" xr:uid="{BF6E0D28-BE2B-4D95-91C9-E2ABDB2A10D8}"/>
    <cellStyle name="Percent 4 4 6 3 2" xfId="38304" xr:uid="{EF51DEE5-F9BB-46D1-A3C6-EE4D49498D17}"/>
    <cellStyle name="Percent 4 4 6 4" xfId="24725" xr:uid="{13AC112A-F49D-4DA2-90C7-745EA5CD2668}"/>
    <cellStyle name="Percent 4 4 6 5" xfId="45093" xr:uid="{AC1645E0-D687-406A-8A4A-F88B54B292B8}"/>
    <cellStyle name="Percent 4 4 7" xfId="10135" xr:uid="{FCD43E29-0754-4458-80FE-5544FE7ECEEF}"/>
    <cellStyle name="Percent 4 4 7 2" xfId="30503" xr:uid="{73B24BFB-7C9A-4D0E-889B-5622728D69AD}"/>
    <cellStyle name="Percent 4 4 8" xfId="16923" xr:uid="{07582897-8096-44F4-95C5-50F1A754DD5F}"/>
    <cellStyle name="Percent 4 4 8 2" xfId="37291" xr:uid="{01AA095D-05AF-459A-9538-C40A4C8A6C36}"/>
    <cellStyle name="Percent 4 4 9" xfId="23712" xr:uid="{7DB5E838-4A85-4508-8B07-E4C6AFB84EAB}"/>
    <cellStyle name="Percent 4 5" xfId="1134" xr:uid="{DFE883B6-92A3-4800-8B38-D78B4EA9F0C9}"/>
    <cellStyle name="Percent 4 5 10" xfId="44081" xr:uid="{9E8344E6-B9E9-4F2F-B5A2-0C128F769C54}"/>
    <cellStyle name="Percent 4 5 2" xfId="1323" xr:uid="{687001D5-D15C-46F9-BD3E-FA17BF86E200}"/>
    <cellStyle name="Percent 4 5 2 2" xfId="1860" xr:uid="{56979584-2683-495A-93E3-0D6B9B97DBB8}"/>
    <cellStyle name="Percent 4 5 2 2 2" xfId="6780" xr:uid="{888D4F02-078D-4850-BE77-1B3AF2868F5C}"/>
    <cellStyle name="Percent 4 5 2 2 2 2" xfId="15422" xr:uid="{CD77EEF5-9938-4B4C-A52B-AA847037A598}"/>
    <cellStyle name="Percent 4 5 2 2 2 2 2" xfId="35790" xr:uid="{1F0AD4EE-77C4-4DBF-AAFD-CD738C308328}"/>
    <cellStyle name="Percent 4 5 2 2 2 3" xfId="22209" xr:uid="{C985B0F1-8E9C-442D-955D-9E512FD911BB}"/>
    <cellStyle name="Percent 4 5 2 2 2 3 2" xfId="42577" xr:uid="{44C9BCFF-FE30-4502-A284-C098B9E71D0F}"/>
    <cellStyle name="Percent 4 5 2 2 2 4" xfId="28998" xr:uid="{653C72EA-38E4-47AD-8088-CCDF20251FD9}"/>
    <cellStyle name="Percent 4 5 2 2 2 5" xfId="49366" xr:uid="{E418A640-ECF7-40D5-99E6-FE3B958AA7B0}"/>
    <cellStyle name="Percent 4 5 2 2 3" xfId="10768" xr:uid="{06DB7EB3-F555-4571-8591-2A0E0BA57BB4}"/>
    <cellStyle name="Percent 4 5 2 2 3 2" xfId="31136" xr:uid="{8A51ABC4-821C-4017-A812-9B904A2A3D5E}"/>
    <cellStyle name="Percent 4 5 2 2 4" xfId="17555" xr:uid="{B02054BE-EDF8-4098-BB01-A6A32F2E5D54}"/>
    <cellStyle name="Percent 4 5 2 2 4 2" xfId="37923" xr:uid="{20A860A8-C25C-40B0-98D6-4A7F09C65B4F}"/>
    <cellStyle name="Percent 4 5 2 2 5" xfId="24344" xr:uid="{0F229F08-0661-4DAA-BB3E-D1CADB38A65E}"/>
    <cellStyle name="Percent 4 5 2 2 6" xfId="44712" xr:uid="{5C80B5BB-BE1E-46DE-A411-1E01659E6F38}"/>
    <cellStyle name="Percent 4 5 2 3" xfId="3902" xr:uid="{F9F83192-3EFC-454A-B3A6-D87C11C94D03}"/>
    <cellStyle name="Percent 4 5 2 3 2" xfId="12574" xr:uid="{5CA44C46-1631-43D6-B91D-AB7C23284F57}"/>
    <cellStyle name="Percent 4 5 2 3 2 2" xfId="32942" xr:uid="{5CCB4EED-8D0F-44B7-8484-328AAF9E5F9A}"/>
    <cellStyle name="Percent 4 5 2 3 3" xfId="19361" xr:uid="{3DBAB2BB-918F-4382-8DDC-788BF8AAED48}"/>
    <cellStyle name="Percent 4 5 2 3 3 2" xfId="39729" xr:uid="{B3E20838-0BB5-4990-A179-0168B6241444}"/>
    <cellStyle name="Percent 4 5 2 3 4" xfId="26150" xr:uid="{923DA122-0AFD-49A8-9962-0584F0703F76}"/>
    <cellStyle name="Percent 4 5 2 3 5" xfId="46518" xr:uid="{68A4ADAC-4F80-401E-A5EB-A348630DE50D}"/>
    <cellStyle name="Percent 4 5 2 4" xfId="10242" xr:uid="{2C2B9F68-6883-4B4E-B434-68D6898FA166}"/>
    <cellStyle name="Percent 4 5 2 4 2" xfId="30610" xr:uid="{231D9126-D9B3-4BB2-B4C1-E8A10667D759}"/>
    <cellStyle name="Percent 4 5 2 5" xfId="17029" xr:uid="{9516B25F-DB9B-4894-931A-7946C87E3E64}"/>
    <cellStyle name="Percent 4 5 2 5 2" xfId="37397" xr:uid="{75558E9E-9237-4132-B830-49D1C3A0FF8F}"/>
    <cellStyle name="Percent 4 5 2 6" xfId="23818" xr:uid="{899144FC-78E6-4928-9C0C-517435DCE2C4}"/>
    <cellStyle name="Percent 4 5 2 7" xfId="44186" xr:uid="{0FCE2495-0253-4BF2-BB8A-D447782068C9}"/>
    <cellStyle name="Percent 4 5 3" xfId="1388" xr:uid="{7819DF47-23F4-4DBE-B2CD-127ECED1F964}"/>
    <cellStyle name="Percent 4 5 3 2" xfId="7492" xr:uid="{0B3456A1-A7A9-4B01-AB49-B71C528100C2}"/>
    <cellStyle name="Percent 4 5 3 2 2" xfId="16134" xr:uid="{01DBDD02-ED4A-4C63-A469-9F0D9AE2AFF8}"/>
    <cellStyle name="Percent 4 5 3 2 2 2" xfId="36502" xr:uid="{87B1B20F-7490-441C-BD17-71939578F942}"/>
    <cellStyle name="Percent 4 5 3 2 3" xfId="22921" xr:uid="{3BA609F0-21D7-402D-92E9-D639F2E3D1ED}"/>
    <cellStyle name="Percent 4 5 3 2 3 2" xfId="43289" xr:uid="{06A7740A-5BC5-4429-A52E-7DAD4945129F}"/>
    <cellStyle name="Percent 4 5 3 2 4" xfId="29710" xr:uid="{188681C0-88D9-4FC7-A1D0-9EE35F141371}"/>
    <cellStyle name="Percent 4 5 3 2 5" xfId="50078" xr:uid="{172F4672-61D7-4DF1-AF3E-A7827838A444}"/>
    <cellStyle name="Percent 4 5 3 3" xfId="4644" xr:uid="{5C9882BB-AF01-44E4-B612-0BF9290C4E7E}"/>
    <cellStyle name="Percent 4 5 3 3 2" xfId="13286" xr:uid="{2A3B2D18-DAC6-4DAA-B91B-E294586AB018}"/>
    <cellStyle name="Percent 4 5 3 3 2 2" xfId="33654" xr:uid="{80C6EA96-EA9C-4F6A-9091-59F1450C4AC8}"/>
    <cellStyle name="Percent 4 5 3 3 3" xfId="20073" xr:uid="{33261BFE-8A7F-43E0-B475-E92F85374BE6}"/>
    <cellStyle name="Percent 4 5 3 3 3 2" xfId="40441" xr:uid="{E7CB5733-25A5-471B-B2E4-2087B2E3FFF1}"/>
    <cellStyle name="Percent 4 5 3 3 4" xfId="26862" xr:uid="{A3F01B80-CD02-4B75-A863-1CA051A13A68}"/>
    <cellStyle name="Percent 4 5 3 3 5" xfId="47230" xr:uid="{1EE9CBE3-06BD-411E-AB8F-150EAC53C71C}"/>
    <cellStyle name="Percent 4 5 3 4" xfId="10307" xr:uid="{28B57C01-D91F-4825-B289-F73B9F88AF06}"/>
    <cellStyle name="Percent 4 5 3 4 2" xfId="30675" xr:uid="{792D6C82-98B1-4A65-84B3-6E7ED4391882}"/>
    <cellStyle name="Percent 4 5 3 5" xfId="17094" xr:uid="{9B88E7DE-38FF-4C7E-A0EA-F7ACF0720488}"/>
    <cellStyle name="Percent 4 5 3 5 2" xfId="37462" xr:uid="{9BC3B374-79AE-44CB-9DB0-F49A770EED1F}"/>
    <cellStyle name="Percent 4 5 3 6" xfId="23883" xr:uid="{B0C58738-8381-4137-B981-9B34C54025DC}"/>
    <cellStyle name="Percent 4 5 3 7" xfId="44251" xr:uid="{E0847B1E-395E-4B15-BF14-380EE9EF2337}"/>
    <cellStyle name="Percent 4 5 4" xfId="3154" xr:uid="{8B5A18A9-E603-4C43-B1D0-2AA54A16919B}"/>
    <cellStyle name="Percent 4 5 4 2" xfId="6068" xr:uid="{F9EF7FE6-184C-481E-8C3F-AD1220CF0673}"/>
    <cellStyle name="Percent 4 5 4 2 2" xfId="14710" xr:uid="{97C8F21C-0CE0-486E-B7E5-82FF304BCFA2}"/>
    <cellStyle name="Percent 4 5 4 2 2 2" xfId="35078" xr:uid="{63D840CD-590C-428B-8871-D871CF55F46B}"/>
    <cellStyle name="Percent 4 5 4 2 3" xfId="21497" xr:uid="{1BB29AFD-E884-4A8B-BE5A-045E563BE0F6}"/>
    <cellStyle name="Percent 4 5 4 2 3 2" xfId="41865" xr:uid="{44885A46-561A-4628-9803-CE3E32544076}"/>
    <cellStyle name="Percent 4 5 4 2 4" xfId="28286" xr:uid="{91E6307E-D250-4921-96E8-5C85CE882B71}"/>
    <cellStyle name="Percent 4 5 4 2 5" xfId="48654" xr:uid="{F84459C9-69F8-4956-8DC4-F36434DFDA5F}"/>
    <cellStyle name="Percent 4 5 4 3" xfId="11862" xr:uid="{8C857B41-2178-494D-A8DE-2854F17C12B8}"/>
    <cellStyle name="Percent 4 5 4 3 2" xfId="32230" xr:uid="{DC07E29D-8C0C-4034-8273-F3F8C99D9F90}"/>
    <cellStyle name="Percent 4 5 4 4" xfId="18649" xr:uid="{E38C32F5-015A-40E2-BE6C-168E2F9C56AC}"/>
    <cellStyle name="Percent 4 5 4 4 2" xfId="39017" xr:uid="{A4BCAE0B-217A-472C-BC2E-2BF3684FD6DD}"/>
    <cellStyle name="Percent 4 5 4 5" xfId="25438" xr:uid="{D439D9BE-9A58-4E67-9E6A-8E186FFECEEC}"/>
    <cellStyle name="Percent 4 5 4 6" xfId="45806" xr:uid="{ACF67578-26F8-41C6-A14B-0469C90637DE}"/>
    <cellStyle name="Percent 4 5 5" xfId="5356" xr:uid="{7647F4FA-811C-40D6-860F-C832F5FF98E4}"/>
    <cellStyle name="Percent 4 5 5 2" xfId="13998" xr:uid="{07385043-4DA8-4FD4-98B7-5214D8646B29}"/>
    <cellStyle name="Percent 4 5 5 2 2" xfId="34366" xr:uid="{EF00FA63-B3CA-4D1A-A7DD-364CDAA0E710}"/>
    <cellStyle name="Percent 4 5 5 3" xfId="20785" xr:uid="{CCC53694-4D04-4616-AC28-4999F5DBD5E4}"/>
    <cellStyle name="Percent 4 5 5 3 2" xfId="41153" xr:uid="{991E4DDC-DB3B-411B-91F1-D0C1C9C12C2F}"/>
    <cellStyle name="Percent 4 5 5 4" xfId="27574" xr:uid="{CA125D00-FB87-4105-9A16-CD9BA042CB0E}"/>
    <cellStyle name="Percent 4 5 5 5" xfId="47942" xr:uid="{BDFF415F-A455-4BDF-BB7A-F46E77576C8A}"/>
    <cellStyle name="Percent 4 5 6" xfId="2391" xr:uid="{2BBFACAD-F024-4998-91FA-9710DB2208AB}"/>
    <cellStyle name="Percent 4 5 6 2" xfId="11150" xr:uid="{99C4DE28-AA1D-4B6C-8664-7533A09171E4}"/>
    <cellStyle name="Percent 4 5 6 2 2" xfId="31518" xr:uid="{E6D3936C-7A6C-4A2B-82B3-84363BD5F6F4}"/>
    <cellStyle name="Percent 4 5 6 3" xfId="17937" xr:uid="{43C0DBBE-D59C-4A80-B9DF-3E854C2B9CE0}"/>
    <cellStyle name="Percent 4 5 6 3 2" xfId="38305" xr:uid="{D60AC53E-1E31-4B44-9B58-4C3E03DAC137}"/>
    <cellStyle name="Percent 4 5 6 4" xfId="24726" xr:uid="{5DE481FF-673F-4924-A222-A0FE4039992B}"/>
    <cellStyle name="Percent 4 5 6 5" xfId="45094" xr:uid="{7FCC00C6-1AB0-4C5A-A687-9648669A1DF7}"/>
    <cellStyle name="Percent 4 5 7" xfId="10136" xr:uid="{34483659-2264-4C80-ADA4-32F4E4121861}"/>
    <cellStyle name="Percent 4 5 7 2" xfId="30504" xr:uid="{18599048-D223-4D87-A33F-F36063BAB715}"/>
    <cellStyle name="Percent 4 5 8" xfId="16924" xr:uid="{4133E149-FC43-488F-BF5B-0D15CCAABA41}"/>
    <cellStyle name="Percent 4 5 8 2" xfId="37292" xr:uid="{F72834FC-3BB1-4861-9C96-76093713F30A}"/>
    <cellStyle name="Percent 4 5 9" xfId="23713" xr:uid="{967E4259-369D-48D8-BD44-A833CE5B47DF}"/>
    <cellStyle name="Percent 4 6" xfId="1135" xr:uid="{A9CF5D72-3907-40D4-BE45-C0F7A14A4F83}"/>
    <cellStyle name="Percent 4 6 10" xfId="44082" xr:uid="{3DCA9AB4-3A64-496C-83A8-16887B87A61E}"/>
    <cellStyle name="Percent 4 6 2" xfId="1324" xr:uid="{BB32836D-9C3D-4D6E-92FA-30CA7C543E2E}"/>
    <cellStyle name="Percent 4 6 2 2" xfId="1861" xr:uid="{4A0D6D03-E0A0-4B20-B163-8A2FDB751820}"/>
    <cellStyle name="Percent 4 6 2 2 2" xfId="6781" xr:uid="{7640065B-6D84-476E-A081-6978831CA709}"/>
    <cellStyle name="Percent 4 6 2 2 2 2" xfId="15423" xr:uid="{BBAA21DB-08C6-4A23-B8AE-F081A37E89F2}"/>
    <cellStyle name="Percent 4 6 2 2 2 2 2" xfId="35791" xr:uid="{8CA7F7E9-428D-4652-86A7-53EE1D2F1399}"/>
    <cellStyle name="Percent 4 6 2 2 2 3" xfId="22210" xr:uid="{6E1CF279-7877-4A64-A3E0-B78BCC311871}"/>
    <cellStyle name="Percent 4 6 2 2 2 3 2" xfId="42578" xr:uid="{AB921E6C-4970-4D65-9568-B14FA3AF5904}"/>
    <cellStyle name="Percent 4 6 2 2 2 4" xfId="28999" xr:uid="{1C73C1F2-7D6D-4765-BC94-9EE2DB9EDD7E}"/>
    <cellStyle name="Percent 4 6 2 2 2 5" xfId="49367" xr:uid="{83E13345-5DFB-435C-9B9F-E07C69F1FDEA}"/>
    <cellStyle name="Percent 4 6 2 2 3" xfId="10769" xr:uid="{AAA53C3B-AD81-4FE4-83C7-AF7C3E022B52}"/>
    <cellStyle name="Percent 4 6 2 2 3 2" xfId="31137" xr:uid="{2E9C3A44-20A3-46D4-B610-55A4B99A504C}"/>
    <cellStyle name="Percent 4 6 2 2 4" xfId="17556" xr:uid="{C7E6D509-9F36-436D-BB83-BC42740E7F8E}"/>
    <cellStyle name="Percent 4 6 2 2 4 2" xfId="37924" xr:uid="{095B7CD2-1AEF-4F85-90A0-3948D3E689AD}"/>
    <cellStyle name="Percent 4 6 2 2 5" xfId="24345" xr:uid="{070BDB94-5B44-459C-ABEA-DA726C1D3F35}"/>
    <cellStyle name="Percent 4 6 2 2 6" xfId="44713" xr:uid="{0712E67E-2102-44F6-A556-DF5A43DC8BB3}"/>
    <cellStyle name="Percent 4 6 2 3" xfId="3903" xr:uid="{565BB4C2-0315-47C1-A4DC-359317D3D690}"/>
    <cellStyle name="Percent 4 6 2 3 2" xfId="12575" xr:uid="{30C68BF6-E935-45A9-B218-8533031040F6}"/>
    <cellStyle name="Percent 4 6 2 3 2 2" xfId="32943" xr:uid="{7C61BFCA-F811-4463-AC06-C89B5D691982}"/>
    <cellStyle name="Percent 4 6 2 3 3" xfId="19362" xr:uid="{503467CD-B4DB-47D8-ADDF-4893503CF240}"/>
    <cellStyle name="Percent 4 6 2 3 3 2" xfId="39730" xr:uid="{2932AF21-9CBB-456C-8D3D-8DE7F338BCD4}"/>
    <cellStyle name="Percent 4 6 2 3 4" xfId="26151" xr:uid="{B7D16F53-596F-4555-A1CA-76D4BD2CBEAF}"/>
    <cellStyle name="Percent 4 6 2 3 5" xfId="46519" xr:uid="{1853BC3C-65EB-4A5F-A9A9-F563C91BC1DA}"/>
    <cellStyle name="Percent 4 6 2 4" xfId="10243" xr:uid="{D4DAC89F-9DDB-46C8-9F21-476D7216D582}"/>
    <cellStyle name="Percent 4 6 2 4 2" xfId="30611" xr:uid="{7CF17D8B-3953-472B-BF3C-2E866B329804}"/>
    <cellStyle name="Percent 4 6 2 5" xfId="17030" xr:uid="{2901151B-C040-4F08-9D21-9242CA8C6394}"/>
    <cellStyle name="Percent 4 6 2 5 2" xfId="37398" xr:uid="{B4E80E27-7CC4-4DB2-A3B6-5311BCB235F0}"/>
    <cellStyle name="Percent 4 6 2 6" xfId="23819" xr:uid="{AE376F9F-8BD3-4F61-9C35-8C28CD206FAB}"/>
    <cellStyle name="Percent 4 6 2 7" xfId="44187" xr:uid="{02C63F7E-E8D1-4682-828A-C0CF0A451137}"/>
    <cellStyle name="Percent 4 6 3" xfId="1389" xr:uid="{EA372DF0-E6AD-48DF-85BA-6569CE7F293E}"/>
    <cellStyle name="Percent 4 6 3 2" xfId="7493" xr:uid="{07FC273A-4792-463F-A084-2B23D9397EE1}"/>
    <cellStyle name="Percent 4 6 3 2 2" xfId="16135" xr:uid="{185F96ED-C211-4194-A1E6-D2D11A1D0DA3}"/>
    <cellStyle name="Percent 4 6 3 2 2 2" xfId="36503" xr:uid="{F0F4AA6E-CD70-42EB-9437-6B577E4A3A59}"/>
    <cellStyle name="Percent 4 6 3 2 3" xfId="22922" xr:uid="{2D1F3C88-D0BC-4953-9977-38A87D17427E}"/>
    <cellStyle name="Percent 4 6 3 2 3 2" xfId="43290" xr:uid="{4B5AE2E1-C0D8-462B-AB88-44F8357B63FC}"/>
    <cellStyle name="Percent 4 6 3 2 4" xfId="29711" xr:uid="{B23F213C-4B79-4562-B60F-43C35D36A0A0}"/>
    <cellStyle name="Percent 4 6 3 2 5" xfId="50079" xr:uid="{493CCA3D-7E82-460C-BB48-429B30900777}"/>
    <cellStyle name="Percent 4 6 3 3" xfId="4645" xr:uid="{4A7634E1-411A-43E7-9400-641C7AA74640}"/>
    <cellStyle name="Percent 4 6 3 3 2" xfId="13287" xr:uid="{A3821DF8-527B-49A5-A518-3852E592BD89}"/>
    <cellStyle name="Percent 4 6 3 3 2 2" xfId="33655" xr:uid="{99E983A4-007E-492D-8AF8-A9C39510212A}"/>
    <cellStyle name="Percent 4 6 3 3 3" xfId="20074" xr:uid="{0F5E290E-4493-4FB1-95AD-B469C3BB8900}"/>
    <cellStyle name="Percent 4 6 3 3 3 2" xfId="40442" xr:uid="{4530ABB4-1E17-40B0-98A1-AA38D6F06C47}"/>
    <cellStyle name="Percent 4 6 3 3 4" xfId="26863" xr:uid="{49D70548-8E1D-40B2-BEFB-9A625B70A07C}"/>
    <cellStyle name="Percent 4 6 3 3 5" xfId="47231" xr:uid="{F402672A-7EBA-483E-BC72-89CBEBE415A1}"/>
    <cellStyle name="Percent 4 6 3 4" xfId="10308" xr:uid="{000281BA-64C7-4E6B-985F-C36F9AEA7E17}"/>
    <cellStyle name="Percent 4 6 3 4 2" xfId="30676" xr:uid="{43C97A8B-FE37-4057-8FF6-B7B71964455F}"/>
    <cellStyle name="Percent 4 6 3 5" xfId="17095" xr:uid="{D1F087D3-F49A-4537-A0A0-2FB51520A714}"/>
    <cellStyle name="Percent 4 6 3 5 2" xfId="37463" xr:uid="{DCB14B04-ED8E-4B13-8128-158D8E6813A6}"/>
    <cellStyle name="Percent 4 6 3 6" xfId="23884" xr:uid="{E6D3DCFE-B2C5-4F89-BC5D-88DAB62CA3E8}"/>
    <cellStyle name="Percent 4 6 3 7" xfId="44252" xr:uid="{4DC93358-76BB-4AB1-8E9D-B1CC78AEEFD5}"/>
    <cellStyle name="Percent 4 6 4" xfId="3155" xr:uid="{34F0FBED-A1EE-4FB9-BB9E-3B9DB4BE09E7}"/>
    <cellStyle name="Percent 4 6 4 2" xfId="6069" xr:uid="{A9CE7DCD-19D2-4DA6-8CF3-1908B89D40B9}"/>
    <cellStyle name="Percent 4 6 4 2 2" xfId="14711" xr:uid="{C45931B2-4BF2-4939-8608-03D1D1FD0FDE}"/>
    <cellStyle name="Percent 4 6 4 2 2 2" xfId="35079" xr:uid="{E3F67060-6B46-4F02-9B49-2520C2931CDE}"/>
    <cellStyle name="Percent 4 6 4 2 3" xfId="21498" xr:uid="{5B13E166-1A43-43FF-BEBE-65D509EC28EE}"/>
    <cellStyle name="Percent 4 6 4 2 3 2" xfId="41866" xr:uid="{5D053102-D136-4DED-9BDF-86C9148ECE2A}"/>
    <cellStyle name="Percent 4 6 4 2 4" xfId="28287" xr:uid="{4E86B6B6-6F68-49ED-A12E-1F45C60321EA}"/>
    <cellStyle name="Percent 4 6 4 2 5" xfId="48655" xr:uid="{7B207A99-1C21-4AA6-87DE-678F4CD11722}"/>
    <cellStyle name="Percent 4 6 4 3" xfId="11863" xr:uid="{DEB21015-51F6-48CF-8B3A-F41B392B54BC}"/>
    <cellStyle name="Percent 4 6 4 3 2" xfId="32231" xr:uid="{C3C2C710-D5DD-4FCA-966A-A7E927986C31}"/>
    <cellStyle name="Percent 4 6 4 4" xfId="18650" xr:uid="{27B3FCBB-5A43-470D-BB25-7FEE797EAF6A}"/>
    <cellStyle name="Percent 4 6 4 4 2" xfId="39018" xr:uid="{179C52FF-526A-4DC0-9A35-438D936EB3D8}"/>
    <cellStyle name="Percent 4 6 4 5" xfId="25439" xr:uid="{E23EC6C9-9B6A-4E51-A20D-615221DC4456}"/>
    <cellStyle name="Percent 4 6 4 6" xfId="45807" xr:uid="{6B7189BF-312D-4648-9B66-EE60146D8AF2}"/>
    <cellStyle name="Percent 4 6 5" xfId="5357" xr:uid="{62E77BAF-9FE9-40B6-984E-BBC198F8E12E}"/>
    <cellStyle name="Percent 4 6 5 2" xfId="13999" xr:uid="{E6D88D1F-A468-49CD-B6EA-C1452179A82B}"/>
    <cellStyle name="Percent 4 6 5 2 2" xfId="34367" xr:uid="{E5A8D2DA-F490-48CD-8ABD-02167E8FE942}"/>
    <cellStyle name="Percent 4 6 5 3" xfId="20786" xr:uid="{A245D8BE-3235-49BE-8B53-B593B7102B9D}"/>
    <cellStyle name="Percent 4 6 5 3 2" xfId="41154" xr:uid="{F8B8D017-2107-4C39-A68A-976068BFC9BC}"/>
    <cellStyle name="Percent 4 6 5 4" xfId="27575" xr:uid="{7D76FE79-2800-4984-B82C-305DBCE362D0}"/>
    <cellStyle name="Percent 4 6 5 5" xfId="47943" xr:uid="{A9ABED30-1140-4DDE-9A9F-AB19EF43725C}"/>
    <cellStyle name="Percent 4 6 6" xfId="2392" xr:uid="{A41618EE-112B-4FE2-BF2B-1825C57E0974}"/>
    <cellStyle name="Percent 4 6 6 2" xfId="11151" xr:uid="{57F4009E-BC05-4D12-A033-7E322470929E}"/>
    <cellStyle name="Percent 4 6 6 2 2" xfId="31519" xr:uid="{12F4B11B-1D92-4E06-B596-D99DD883D04C}"/>
    <cellStyle name="Percent 4 6 6 3" xfId="17938" xr:uid="{A93F1172-F427-4717-8C97-BF302359FF35}"/>
    <cellStyle name="Percent 4 6 6 3 2" xfId="38306" xr:uid="{E17B721A-768F-4699-B167-83AB26C1E3D2}"/>
    <cellStyle name="Percent 4 6 6 4" xfId="24727" xr:uid="{EA9E9BFE-14C6-483C-B9F5-3BB32B143B93}"/>
    <cellStyle name="Percent 4 6 6 5" xfId="45095" xr:uid="{37A6B1B9-55BB-49E0-B152-9FF87700447E}"/>
    <cellStyle name="Percent 4 6 7" xfId="10137" xr:uid="{C0FFCCB9-97E6-455B-AE32-A842F1FD187D}"/>
    <cellStyle name="Percent 4 6 7 2" xfId="30505" xr:uid="{CA40A678-10D1-41FA-8765-35421EA31846}"/>
    <cellStyle name="Percent 4 6 8" xfId="16925" xr:uid="{F072AA15-1B04-4360-9435-0AF547D70D4B}"/>
    <cellStyle name="Percent 4 6 8 2" xfId="37293" xr:uid="{E1F96346-443F-4926-A4FF-E11DF53DB724}"/>
    <cellStyle name="Percent 4 6 9" xfId="23714" xr:uid="{3D6635BA-B93C-4CF1-A9DB-52EC1B50620C}"/>
    <cellStyle name="Percent 4 7" xfId="1136" xr:uid="{B4A57C38-1173-47DC-A981-CAC91D6EFED5}"/>
    <cellStyle name="Percent 4 7 10" xfId="44083" xr:uid="{452685FE-4877-4BFC-A0ED-05CAB00E5AB8}"/>
    <cellStyle name="Percent 4 7 2" xfId="1325" xr:uid="{E5F04FB4-8737-4F03-BAD4-5B9B286A0B28}"/>
    <cellStyle name="Percent 4 7 2 2" xfId="1862" xr:uid="{B16D3667-B47B-444B-8AB6-9DE3B1A0E0DA}"/>
    <cellStyle name="Percent 4 7 2 2 2" xfId="6782" xr:uid="{31B80A29-01FA-4658-968B-569D3D73FAC3}"/>
    <cellStyle name="Percent 4 7 2 2 2 2" xfId="15424" xr:uid="{C012B696-DB46-48B3-8C05-B90BFB1D6C24}"/>
    <cellStyle name="Percent 4 7 2 2 2 2 2" xfId="35792" xr:uid="{072F69CA-04F6-43EA-A5C7-C522F7E55C41}"/>
    <cellStyle name="Percent 4 7 2 2 2 3" xfId="22211" xr:uid="{8D844E7E-8C61-4637-8247-619D3C0A31C1}"/>
    <cellStyle name="Percent 4 7 2 2 2 3 2" xfId="42579" xr:uid="{D90A0657-B80E-4235-84F7-B9782A05800D}"/>
    <cellStyle name="Percent 4 7 2 2 2 4" xfId="29000" xr:uid="{0E9DC92C-AB90-421D-8B08-3BF3CF51B629}"/>
    <cellStyle name="Percent 4 7 2 2 2 5" xfId="49368" xr:uid="{F135A5AF-883E-409C-87EC-3E9312DE339C}"/>
    <cellStyle name="Percent 4 7 2 2 3" xfId="10770" xr:uid="{FCEC199E-0B7D-41AC-86A5-6658F115FDE7}"/>
    <cellStyle name="Percent 4 7 2 2 3 2" xfId="31138" xr:uid="{E029A8AA-4D35-49D1-A95A-155987C5AE67}"/>
    <cellStyle name="Percent 4 7 2 2 4" xfId="17557" xr:uid="{B24A093D-AC8E-4B3E-8361-F7D0177D865F}"/>
    <cellStyle name="Percent 4 7 2 2 4 2" xfId="37925" xr:uid="{AB51C7E2-F630-4CC9-A3EF-C5097E49ECFA}"/>
    <cellStyle name="Percent 4 7 2 2 5" xfId="24346" xr:uid="{5EC4AB62-D80C-4196-8940-6DD244FF662B}"/>
    <cellStyle name="Percent 4 7 2 2 6" xfId="44714" xr:uid="{7F16BBFF-62E1-4A5D-8FE0-3A847DA026D3}"/>
    <cellStyle name="Percent 4 7 2 3" xfId="3904" xr:uid="{DF040E10-6054-46C8-AD89-EA5A201B2F26}"/>
    <cellStyle name="Percent 4 7 2 3 2" xfId="12576" xr:uid="{07C1822B-CCBF-46D7-AF71-000E587FBB3A}"/>
    <cellStyle name="Percent 4 7 2 3 2 2" xfId="32944" xr:uid="{DDE00176-243C-4C09-A023-5D7D1DC336DB}"/>
    <cellStyle name="Percent 4 7 2 3 3" xfId="19363" xr:uid="{2DC96850-55B1-4E79-A656-B3E192EC32B6}"/>
    <cellStyle name="Percent 4 7 2 3 3 2" xfId="39731" xr:uid="{BA339740-C618-4487-98B5-52596B97766B}"/>
    <cellStyle name="Percent 4 7 2 3 4" xfId="26152" xr:uid="{64DFD51F-B772-4CD5-8D0C-C056FFD17E7F}"/>
    <cellStyle name="Percent 4 7 2 3 5" xfId="46520" xr:uid="{D2560F5A-AE2C-4EB2-81DB-418F573AB4D2}"/>
    <cellStyle name="Percent 4 7 2 4" xfId="10244" xr:uid="{04620B18-4C3B-4E44-9D69-2B14A7494539}"/>
    <cellStyle name="Percent 4 7 2 4 2" xfId="30612" xr:uid="{2D3C4C32-B19E-4614-A460-28F1710A8F24}"/>
    <cellStyle name="Percent 4 7 2 5" xfId="17031" xr:uid="{28CC5A35-EABD-4A0D-89E0-D06565D87489}"/>
    <cellStyle name="Percent 4 7 2 5 2" xfId="37399" xr:uid="{2B1F1CAF-0AD5-4726-BE1A-F4C99600CCEC}"/>
    <cellStyle name="Percent 4 7 2 6" xfId="23820" xr:uid="{44821B18-1EB8-47E8-B4AC-0C3D7BFA9B3E}"/>
    <cellStyle name="Percent 4 7 2 7" xfId="44188" xr:uid="{8A84211B-8B77-4456-B135-4B5D5C456CA7}"/>
    <cellStyle name="Percent 4 7 3" xfId="1390" xr:uid="{25B96DCA-CE13-46D5-A2DA-F1A7A929CAAD}"/>
    <cellStyle name="Percent 4 7 3 2" xfId="7494" xr:uid="{CBEFED7B-CF99-427D-9364-30FCDA5C7255}"/>
    <cellStyle name="Percent 4 7 3 2 2" xfId="16136" xr:uid="{5D50B4E9-E4A2-4511-93EC-E8FED156B6E4}"/>
    <cellStyle name="Percent 4 7 3 2 2 2" xfId="36504" xr:uid="{C55B3B08-F7E5-4406-83AC-21A30486D9DB}"/>
    <cellStyle name="Percent 4 7 3 2 3" xfId="22923" xr:uid="{67575C1C-F10A-4658-B868-6C70FE83BE96}"/>
    <cellStyle name="Percent 4 7 3 2 3 2" xfId="43291" xr:uid="{9FF0B10A-C144-4086-8071-0D8106D82AA1}"/>
    <cellStyle name="Percent 4 7 3 2 4" xfId="29712" xr:uid="{664840D9-406A-400A-9547-9512F56CC60E}"/>
    <cellStyle name="Percent 4 7 3 2 5" xfId="50080" xr:uid="{E491EAEA-9749-42F0-A412-5A6875F6C2BC}"/>
    <cellStyle name="Percent 4 7 3 3" xfId="4646" xr:uid="{530626DF-E200-401C-811F-6AB95E4D2A3B}"/>
    <cellStyle name="Percent 4 7 3 3 2" xfId="13288" xr:uid="{660B153E-9DDC-41A7-8B07-A52D8B472285}"/>
    <cellStyle name="Percent 4 7 3 3 2 2" xfId="33656" xr:uid="{BC955162-B43C-4B89-8F4A-719B08437D54}"/>
    <cellStyle name="Percent 4 7 3 3 3" xfId="20075" xr:uid="{1210DB88-6C1C-4BAC-B35D-47A460051F39}"/>
    <cellStyle name="Percent 4 7 3 3 3 2" xfId="40443" xr:uid="{6D59716E-791E-4F43-96A8-A2951D7E12FF}"/>
    <cellStyle name="Percent 4 7 3 3 4" xfId="26864" xr:uid="{7DECD0B7-0CCC-4152-8409-78114E8B893D}"/>
    <cellStyle name="Percent 4 7 3 3 5" xfId="47232" xr:uid="{2E161753-31B2-4DE8-99FA-3358E844E58B}"/>
    <cellStyle name="Percent 4 7 3 4" xfId="10309" xr:uid="{CB7A1412-1609-4BA5-A910-CAD820223995}"/>
    <cellStyle name="Percent 4 7 3 4 2" xfId="30677" xr:uid="{5C7AE976-C3FB-40E0-A488-CE65B0BEB117}"/>
    <cellStyle name="Percent 4 7 3 5" xfId="17096" xr:uid="{4F82376F-3602-4086-B55A-F47F6DE97A51}"/>
    <cellStyle name="Percent 4 7 3 5 2" xfId="37464" xr:uid="{2436E12D-3AFA-468B-A919-02E70C9763DE}"/>
    <cellStyle name="Percent 4 7 3 6" xfId="23885" xr:uid="{705A1848-A72D-4BEE-B9F6-8695896D7511}"/>
    <cellStyle name="Percent 4 7 3 7" xfId="44253" xr:uid="{0C861379-8921-4399-A14D-D9970F864A07}"/>
    <cellStyle name="Percent 4 7 4" xfId="3156" xr:uid="{CB385E1D-BBE7-4105-938D-003694E2F827}"/>
    <cellStyle name="Percent 4 7 4 2" xfId="6070" xr:uid="{DBFBACAC-8510-4C0B-B5C3-378DE267A931}"/>
    <cellStyle name="Percent 4 7 4 2 2" xfId="14712" xr:uid="{8FE76464-3B94-4227-8E78-4AE132997217}"/>
    <cellStyle name="Percent 4 7 4 2 2 2" xfId="35080" xr:uid="{D0C83048-0444-4339-8748-0C006169236A}"/>
    <cellStyle name="Percent 4 7 4 2 3" xfId="21499" xr:uid="{FA723512-E79A-40B2-9825-5A3AC5E24D7D}"/>
    <cellStyle name="Percent 4 7 4 2 3 2" xfId="41867" xr:uid="{C6543A35-FD64-4174-9320-A3FF86A1A7C9}"/>
    <cellStyle name="Percent 4 7 4 2 4" xfId="28288" xr:uid="{944F4F27-B0D7-4C56-9577-D047CBB081B0}"/>
    <cellStyle name="Percent 4 7 4 2 5" xfId="48656" xr:uid="{3537AC5D-F245-42C0-A659-24ADFBC4667B}"/>
    <cellStyle name="Percent 4 7 4 3" xfId="11864" xr:uid="{047D5672-60C9-426C-887B-4AF318EC9BB3}"/>
    <cellStyle name="Percent 4 7 4 3 2" xfId="32232" xr:uid="{499F31FA-F325-4D48-962A-4184D6DFC4DA}"/>
    <cellStyle name="Percent 4 7 4 4" xfId="18651" xr:uid="{75DCFE6A-B83D-41B5-9C4D-8B2E16B77F63}"/>
    <cellStyle name="Percent 4 7 4 4 2" xfId="39019" xr:uid="{B9419771-6E92-4A3F-88CC-3FE47A666A6D}"/>
    <cellStyle name="Percent 4 7 4 5" xfId="25440" xr:uid="{170F3182-742D-4FE7-87F0-7611A5382D04}"/>
    <cellStyle name="Percent 4 7 4 6" xfId="45808" xr:uid="{B8F9CDA7-92E7-47B4-A70F-3E74A807A465}"/>
    <cellStyle name="Percent 4 7 5" xfId="5358" xr:uid="{8A4EADAF-0535-48DC-BD68-F96E7133561C}"/>
    <cellStyle name="Percent 4 7 5 2" xfId="14000" xr:uid="{557F2287-3724-4E0A-AE40-F50095EFD982}"/>
    <cellStyle name="Percent 4 7 5 2 2" xfId="34368" xr:uid="{6D1AC446-D076-4086-8C1E-0EDD169169C4}"/>
    <cellStyle name="Percent 4 7 5 3" xfId="20787" xr:uid="{DE268D09-0B60-4B64-AEEF-57700EBF6A00}"/>
    <cellStyle name="Percent 4 7 5 3 2" xfId="41155" xr:uid="{2437C281-62A9-4454-B52D-7150C589E38C}"/>
    <cellStyle name="Percent 4 7 5 4" xfId="27576" xr:uid="{BD547E52-379F-4E44-985B-F6A06442CA7E}"/>
    <cellStyle name="Percent 4 7 5 5" xfId="47944" xr:uid="{ECCA0CEB-BD45-4B8E-B0C4-1DDC234E2362}"/>
    <cellStyle name="Percent 4 7 6" xfId="2393" xr:uid="{811CA801-E0F2-4FC1-9CA0-A7276FF4FFB9}"/>
    <cellStyle name="Percent 4 7 6 2" xfId="11152" xr:uid="{307CD8F8-990E-491D-9C10-07F05E1365B7}"/>
    <cellStyle name="Percent 4 7 6 2 2" xfId="31520" xr:uid="{6040B433-CDE9-4572-B07C-1B309617F67D}"/>
    <cellStyle name="Percent 4 7 6 3" xfId="17939" xr:uid="{1564F1FD-F11A-4251-B43C-E1C0B3B28E6E}"/>
    <cellStyle name="Percent 4 7 6 3 2" xfId="38307" xr:uid="{758A1D03-C683-4927-8AF7-0AAF2578EA84}"/>
    <cellStyle name="Percent 4 7 6 4" xfId="24728" xr:uid="{F5715270-292B-4B2A-8F0B-8588793FED9C}"/>
    <cellStyle name="Percent 4 7 6 5" xfId="45096" xr:uid="{FABB99CD-36A6-4C6B-858D-D7AD74F20679}"/>
    <cellStyle name="Percent 4 7 7" xfId="10138" xr:uid="{A1111641-BF10-421B-B218-2512976C2BF8}"/>
    <cellStyle name="Percent 4 7 7 2" xfId="30506" xr:uid="{700D3DB8-7460-41D6-A680-FD348F077347}"/>
    <cellStyle name="Percent 4 7 8" xfId="16926" xr:uid="{919F869D-1C82-4F78-9F3D-7BA89673C492}"/>
    <cellStyle name="Percent 4 7 8 2" xfId="37294" xr:uid="{D14CD274-4782-49BA-A215-BA1F93B642AD}"/>
    <cellStyle name="Percent 4 7 9" xfId="23715" xr:uid="{628B7764-3E75-4381-89C9-FAF58C74CC99}"/>
    <cellStyle name="Percent 5" xfId="9717" xr:uid="{61D487E8-50B9-4752-BAC1-B65FD9F17874}"/>
    <cellStyle name="Percent 5 2" xfId="1137" xr:uid="{8E713CB1-4619-4C90-9D10-1B3AA506E851}"/>
    <cellStyle name="Percent 5 3" xfId="23299" xr:uid="{0483A5B0-E1FE-4757-BF01-C90A0A1DCAE8}"/>
    <cellStyle name="Percent 5 3 2" xfId="43667" xr:uid="{E156EFCA-F1E3-4319-91BC-5BE4E9ED5E38}"/>
    <cellStyle name="Percent 5 4" xfId="30088" xr:uid="{A2302126-524F-44B5-8F5B-6FE9007070DF}"/>
    <cellStyle name="Percent 5 5" xfId="50456" xr:uid="{5AF74814-4F34-4F4C-A822-B6038D3BAC02}"/>
    <cellStyle name="Percent 6" xfId="12" xr:uid="{CD90A53D-99D4-4C82-A1EA-764D6AC5EB5D}"/>
    <cellStyle name="Percent 6 2" xfId="1138" xr:uid="{C71C1176-23E9-4198-9168-6E2DC98F19ED}"/>
    <cellStyle name="Percent 6 2 10" xfId="44084" xr:uid="{9310E733-E492-4EFF-86BB-06AF2B048941}"/>
    <cellStyle name="Percent 6 2 2" xfId="1326" xr:uid="{D9D010FE-ED65-4E8D-A043-52812FC7BB50}"/>
    <cellStyle name="Percent 6 2 2 2" xfId="1863" xr:uid="{67B4EDE7-D541-4581-AFD7-20EEA6717B62}"/>
    <cellStyle name="Percent 6 2 2 2 2" xfId="6783" xr:uid="{CB9B7AC3-B93B-4E74-AAC9-88259CA832A8}"/>
    <cellStyle name="Percent 6 2 2 2 2 2" xfId="15425" xr:uid="{BF4C5414-42C5-402C-86A6-1A3138373BC1}"/>
    <cellStyle name="Percent 6 2 2 2 2 2 2" xfId="35793" xr:uid="{2E0EAB70-6F02-4FA3-813E-FB4FE5C6D1A1}"/>
    <cellStyle name="Percent 6 2 2 2 2 3" xfId="22212" xr:uid="{94160371-72E3-4C14-9E99-D261A95B970A}"/>
    <cellStyle name="Percent 6 2 2 2 2 3 2" xfId="42580" xr:uid="{4AAB1E50-F31F-4C2A-B192-8953EBD8A0D6}"/>
    <cellStyle name="Percent 6 2 2 2 2 4" xfId="29001" xr:uid="{057E9211-5DFE-49AA-A80E-650D081E048D}"/>
    <cellStyle name="Percent 6 2 2 2 2 5" xfId="49369" xr:uid="{57D41C1B-DBBB-4479-84BC-A20ACA801D86}"/>
    <cellStyle name="Percent 6 2 2 2 3" xfId="10771" xr:uid="{59240EB6-1D09-49CD-ACD6-A4B338B5EEAD}"/>
    <cellStyle name="Percent 6 2 2 2 3 2" xfId="31139" xr:uid="{663F52DA-C2FA-410A-A754-54E2CF8FA0C0}"/>
    <cellStyle name="Percent 6 2 2 2 4" xfId="17558" xr:uid="{4F5CBA64-2A57-4ECE-9B67-97075BBD9EA1}"/>
    <cellStyle name="Percent 6 2 2 2 4 2" xfId="37926" xr:uid="{1BF6623A-B2A8-4B6E-B37C-78F42E6B3369}"/>
    <cellStyle name="Percent 6 2 2 2 5" xfId="24347" xr:uid="{35C61BC6-E992-4938-8401-87F8720B370B}"/>
    <cellStyle name="Percent 6 2 2 2 6" xfId="44715" xr:uid="{2B14B6AC-1ADD-4783-B7EA-5C54794AA305}"/>
    <cellStyle name="Percent 6 2 2 3" xfId="3905" xr:uid="{27C97BC0-C7C0-47EB-A914-0CD86D00C220}"/>
    <cellStyle name="Percent 6 2 2 3 2" xfId="12577" xr:uid="{FDE71995-ECCF-4BA7-953D-361FEB956E07}"/>
    <cellStyle name="Percent 6 2 2 3 2 2" xfId="32945" xr:uid="{66BD8358-8876-43A4-97C9-B9A2A57BEEC8}"/>
    <cellStyle name="Percent 6 2 2 3 3" xfId="19364" xr:uid="{204379B2-AFC2-4728-90DE-0762E3F5B235}"/>
    <cellStyle name="Percent 6 2 2 3 3 2" xfId="39732" xr:uid="{3064B90D-922B-419F-9E35-16666D84A63C}"/>
    <cellStyle name="Percent 6 2 2 3 4" xfId="26153" xr:uid="{13BEB431-84F1-4866-8F2F-66A0114BF425}"/>
    <cellStyle name="Percent 6 2 2 3 5" xfId="46521" xr:uid="{8D2574CB-1998-4AEC-B0BC-5951409317B2}"/>
    <cellStyle name="Percent 6 2 2 4" xfId="10245" xr:uid="{7874CC43-C8DA-4436-B6A8-847C0AE3AE7C}"/>
    <cellStyle name="Percent 6 2 2 4 2" xfId="30613" xr:uid="{0B53CD00-6FF7-4C48-8154-EB04BA897F24}"/>
    <cellStyle name="Percent 6 2 2 5" xfId="17032" xr:uid="{B892E13C-3070-41F6-8E7B-F4493D7E8532}"/>
    <cellStyle name="Percent 6 2 2 5 2" xfId="37400" xr:uid="{497DD70F-3833-4AFC-AC2D-E00907C32B7E}"/>
    <cellStyle name="Percent 6 2 2 6" xfId="23821" xr:uid="{51B2B120-630C-482D-88DF-FD14C5E7C714}"/>
    <cellStyle name="Percent 6 2 2 7" xfId="44189" xr:uid="{0380F4FE-3345-414F-9CAE-4A9A7225E020}"/>
    <cellStyle name="Percent 6 2 3" xfId="1391" xr:uid="{F3B8B5E8-D70E-4C7D-A3B1-1983655047C5}"/>
    <cellStyle name="Percent 6 2 3 2" xfId="7495" xr:uid="{9CBFD2B8-737B-44AD-8F8E-5B90F4D4F717}"/>
    <cellStyle name="Percent 6 2 3 2 2" xfId="16137" xr:uid="{9EA2E8EB-666D-4FE3-A900-48561B7D2CDF}"/>
    <cellStyle name="Percent 6 2 3 2 2 2" xfId="36505" xr:uid="{5EE0BFE7-08BE-4597-96A2-0A2F1FF94006}"/>
    <cellStyle name="Percent 6 2 3 2 3" xfId="22924" xr:uid="{E92D6F93-4A30-46AA-AA8D-1355AF2DC585}"/>
    <cellStyle name="Percent 6 2 3 2 3 2" xfId="43292" xr:uid="{D9A268BE-F58D-4848-B5F0-25645FEBFCC5}"/>
    <cellStyle name="Percent 6 2 3 2 4" xfId="29713" xr:uid="{D154C6CE-FD34-4DB4-A012-2E151EF3178A}"/>
    <cellStyle name="Percent 6 2 3 2 5" xfId="50081" xr:uid="{A39A99DE-462F-424B-BCCD-8285D38A60AD}"/>
    <cellStyle name="Percent 6 2 3 3" xfId="4647" xr:uid="{3C809F6B-12ED-4A15-8C31-B1724ADACC63}"/>
    <cellStyle name="Percent 6 2 3 3 2" xfId="13289" xr:uid="{71254ABD-CEC1-4EFE-B202-8E4ECC1E1921}"/>
    <cellStyle name="Percent 6 2 3 3 2 2" xfId="33657" xr:uid="{13184377-91CD-40E8-8E73-71CD4E27D176}"/>
    <cellStyle name="Percent 6 2 3 3 3" xfId="20076" xr:uid="{EC869AD5-55F8-44E3-9DE3-4903961A9373}"/>
    <cellStyle name="Percent 6 2 3 3 3 2" xfId="40444" xr:uid="{54454791-4174-4EA5-8EDC-9D67C8F04C5F}"/>
    <cellStyle name="Percent 6 2 3 3 4" xfId="26865" xr:uid="{522D9EF5-824B-4204-B753-98EFC2F8375C}"/>
    <cellStyle name="Percent 6 2 3 3 5" xfId="47233" xr:uid="{79A51046-87DF-4598-B2A0-478460F9E277}"/>
    <cellStyle name="Percent 6 2 3 4" xfId="10310" xr:uid="{57319E10-8467-4D10-9E10-C68BE9687F19}"/>
    <cellStyle name="Percent 6 2 3 4 2" xfId="30678" xr:uid="{37E9E727-646B-462D-B569-65D208D37E6C}"/>
    <cellStyle name="Percent 6 2 3 5" xfId="17097" xr:uid="{4323F1D7-FF68-43AF-87C4-AABFBACAD8A0}"/>
    <cellStyle name="Percent 6 2 3 5 2" xfId="37465" xr:uid="{EC190CE1-3BAE-43F2-9E22-EF4D367AA85D}"/>
    <cellStyle name="Percent 6 2 3 6" xfId="23886" xr:uid="{127D412F-B2B2-4D42-9844-32B35B157431}"/>
    <cellStyle name="Percent 6 2 3 7" xfId="44254" xr:uid="{F81957B3-1318-46F2-8244-E668D2DDF114}"/>
    <cellStyle name="Percent 6 2 4" xfId="3157" xr:uid="{3750C14F-5D48-4CD3-A58B-9AE5FAE35A03}"/>
    <cellStyle name="Percent 6 2 4 2" xfId="6071" xr:uid="{2DB2EBD7-669D-4146-A160-DCB611B448FC}"/>
    <cellStyle name="Percent 6 2 4 2 2" xfId="14713" xr:uid="{BE12522C-83BC-4174-AFF2-C7390416A68E}"/>
    <cellStyle name="Percent 6 2 4 2 2 2" xfId="35081" xr:uid="{C12E46AD-5888-4DC3-AA9C-F71A1ADF0AEF}"/>
    <cellStyle name="Percent 6 2 4 2 3" xfId="21500" xr:uid="{6AABF534-3C20-40F5-AFA4-AB67E21098F3}"/>
    <cellStyle name="Percent 6 2 4 2 3 2" xfId="41868" xr:uid="{0BEBE3B0-B2F0-4169-952F-8539B37931E7}"/>
    <cellStyle name="Percent 6 2 4 2 4" xfId="28289" xr:uid="{331D9064-7BEA-4076-AF9C-AA90FB4A4DB6}"/>
    <cellStyle name="Percent 6 2 4 2 5" xfId="48657" xr:uid="{D9FABDA7-687A-4C49-8368-A53570809BD4}"/>
    <cellStyle name="Percent 6 2 4 3" xfId="11865" xr:uid="{A68AAB4E-394F-45E7-8CF5-6F0ECD7B7855}"/>
    <cellStyle name="Percent 6 2 4 3 2" xfId="32233" xr:uid="{7FE95ED9-4DB1-498E-BF83-14C43CDAA407}"/>
    <cellStyle name="Percent 6 2 4 4" xfId="18652" xr:uid="{E4A4B97E-25E9-44DB-8620-9D8557680113}"/>
    <cellStyle name="Percent 6 2 4 4 2" xfId="39020" xr:uid="{E27BB446-E1BB-475B-8388-F038E6C4BF94}"/>
    <cellStyle name="Percent 6 2 4 5" xfId="25441" xr:uid="{C5A12C3D-6CBA-4D74-BDD7-427731ABDD6E}"/>
    <cellStyle name="Percent 6 2 4 6" xfId="45809" xr:uid="{1E0AA8C3-CBC1-4F25-B6CB-F619F989E8EA}"/>
    <cellStyle name="Percent 6 2 5" xfId="5359" xr:uid="{FB0FE821-B3F6-473C-A859-D701843DD0CB}"/>
    <cellStyle name="Percent 6 2 5 2" xfId="14001" xr:uid="{7E25BD32-E585-4B27-9DCA-02B8D0CCE634}"/>
    <cellStyle name="Percent 6 2 5 2 2" xfId="34369" xr:uid="{EE0B9772-FBB7-4F5F-8A14-8B2B3FC6DBF7}"/>
    <cellStyle name="Percent 6 2 5 3" xfId="20788" xr:uid="{375F5121-FEE7-48EB-8685-AF49006402B2}"/>
    <cellStyle name="Percent 6 2 5 3 2" xfId="41156" xr:uid="{A395FDC7-989E-4A2E-BAE8-3ED0AE7B3AC2}"/>
    <cellStyle name="Percent 6 2 5 4" xfId="27577" xr:uid="{C8FB4139-5B36-49AE-8B00-0443F7CF6CEB}"/>
    <cellStyle name="Percent 6 2 5 5" xfId="47945" xr:uid="{9EB97C2C-40FA-4245-A08C-E742F86771E0}"/>
    <cellStyle name="Percent 6 2 6" xfId="2394" xr:uid="{F6E805A4-6E0B-4BAE-9B83-079ACC3EC69D}"/>
    <cellStyle name="Percent 6 2 6 2" xfId="11153" xr:uid="{12A26585-6DF4-45BF-925F-8BC1EC8F9472}"/>
    <cellStyle name="Percent 6 2 6 2 2" xfId="31521" xr:uid="{154D284B-67C5-4A39-A9DB-0B9592D40497}"/>
    <cellStyle name="Percent 6 2 6 3" xfId="17940" xr:uid="{61DC023C-D1F6-4B07-BDC0-4204A9DDD655}"/>
    <cellStyle name="Percent 6 2 6 3 2" xfId="38308" xr:uid="{0AA4AE46-8F26-4594-BE90-3DE2F55AD20D}"/>
    <cellStyle name="Percent 6 2 6 4" xfId="24729" xr:uid="{A4E55956-D138-4DA3-9529-C5F6A77823E5}"/>
    <cellStyle name="Percent 6 2 6 5" xfId="45097" xr:uid="{35490675-14B9-4F43-B099-C4DCFCBE8C49}"/>
    <cellStyle name="Percent 6 2 7" xfId="10139" xr:uid="{90B71BB8-BF51-493C-B905-A3768F17E1A3}"/>
    <cellStyle name="Percent 6 2 7 2" xfId="30507" xr:uid="{813F8BD4-908F-4D27-946F-BB5E4D712221}"/>
    <cellStyle name="Percent 6 2 8" xfId="16927" xr:uid="{6AF418AD-AD8C-4E64-A31B-0153DF163D4A}"/>
    <cellStyle name="Percent 6 2 8 2" xfId="37295" xr:uid="{4EDC3380-94C4-4B54-A651-498F13B3AF98}"/>
    <cellStyle name="Percent 6 2 9" xfId="23716" xr:uid="{79353C8F-D964-4A8A-B057-FB5F7F0E17F4}"/>
    <cellStyle name="PillarData" xfId="13" xr:uid="{81533E1A-1D25-4DCA-9B39-E2AB2A5EC329}"/>
    <cellStyle name="PillarData 10" xfId="659" xr:uid="{4A4E0302-645B-4F29-88D6-CE8C1A49780A}"/>
    <cellStyle name="PillarData 11" xfId="598" xr:uid="{3CEA2AF9-7698-466A-BC3E-910E62CB974F}"/>
    <cellStyle name="PillarData 12" xfId="642" xr:uid="{393DD36F-6D28-46DF-A330-D1EC24128780}"/>
    <cellStyle name="PillarData 13" xfId="595" xr:uid="{6198EC81-C817-455B-AFCC-5BAB49F0E470}"/>
    <cellStyle name="PillarData 14" xfId="599" xr:uid="{C1C2796A-1F06-4EFA-8811-7AE54B821365}"/>
    <cellStyle name="PillarData 15" xfId="620" xr:uid="{575ACB26-6173-4871-A7A4-B962ADEC4B05}"/>
    <cellStyle name="PillarData 16" xfId="583" xr:uid="{520DB7F8-B246-42E2-91A5-436B5C36B084}"/>
    <cellStyle name="PillarData 17" xfId="591" xr:uid="{0B1CE872-338F-4834-A6CD-0AAF7F82A0C4}"/>
    <cellStyle name="PillarData 18" xfId="654" xr:uid="{23D84805-DB24-41D5-853B-CE0F79803287}"/>
    <cellStyle name="PillarData 19" xfId="566" xr:uid="{19DCC127-1A80-471D-971C-9E76637384EC}"/>
    <cellStyle name="PillarData 2" xfId="618" xr:uid="{F20E36E1-91FE-4C01-B090-E6F28030FA0F}"/>
    <cellStyle name="PillarData 2 2" xfId="1139" xr:uid="{CB770122-7DF5-47A0-8C49-85CCC2554F4B}"/>
    <cellStyle name="PillarData 2 2 2" xfId="1140" xr:uid="{426BEDA6-0513-49D7-A5D5-D9B7A92FB553}"/>
    <cellStyle name="PillarData 2 3" xfId="1141" xr:uid="{EBDA5FED-79ED-4227-B792-33B7ABD4AF47}"/>
    <cellStyle name="PillarData 2 3 2" xfId="1142" xr:uid="{496175A7-F39E-48DF-BEFF-17EA48495549}"/>
    <cellStyle name="PillarData 2 4" xfId="1143" xr:uid="{477CD1DE-834C-4099-8B2A-6C9E147C9434}"/>
    <cellStyle name="PillarData 2 4 2" xfId="1144" xr:uid="{D35EBC92-2777-4253-854D-CB27BED59A1C}"/>
    <cellStyle name="PillarData 2 5" xfId="1145" xr:uid="{9515CEBB-9FEF-47B0-9C64-5EADD9A44B49}"/>
    <cellStyle name="PillarData 2 5 2" xfId="1146" xr:uid="{AB114BC7-0113-4DC8-8BD0-0D11AA4E85BF}"/>
    <cellStyle name="PillarData 2 6" xfId="1147" xr:uid="{3C414AE4-B159-4154-8BF5-C9E8AD5D6E11}"/>
    <cellStyle name="PillarData 2 6 2" xfId="1148" xr:uid="{DB31500F-5C2B-4151-BB59-764ED58F3E76}"/>
    <cellStyle name="PillarData 2 7" xfId="1149" xr:uid="{1566DABC-D1C5-4D3E-8632-4E61B866C83F}"/>
    <cellStyle name="PillarData 2 7 2" xfId="1150" xr:uid="{47C5A8CB-CD15-464B-8DCC-53BC2437F940}"/>
    <cellStyle name="PillarData 2 8" xfId="1151" xr:uid="{7C7DB967-D3F1-495E-8B0B-4865B5E879E5}"/>
    <cellStyle name="PillarData 20" xfId="572" xr:uid="{2173AED6-F2C9-449A-9014-DCF5780D3985}"/>
    <cellStyle name="PillarData 21" xfId="579" xr:uid="{B94E70BF-9960-431B-9A8B-2A5EF6B3C2A0}"/>
    <cellStyle name="PillarData 3" xfId="661" xr:uid="{A475ADE7-A429-448A-A1FA-77D9AFA6CCBB}"/>
    <cellStyle name="PillarData 3 2" xfId="1152" xr:uid="{B80E085D-7A55-4EE8-B55F-9A388DF15141}"/>
    <cellStyle name="PillarData 3 2 2" xfId="1153" xr:uid="{D3A88D0F-AA65-472D-A0C1-2E9CF48C092E}"/>
    <cellStyle name="PillarData 3 3" xfId="1154" xr:uid="{213B640C-AB37-4F02-9F10-F7921704D8ED}"/>
    <cellStyle name="PillarData 3 3 2" xfId="1155" xr:uid="{53BB2957-02C4-4E14-9D2E-9E47463E5A20}"/>
    <cellStyle name="PillarData 3 4" xfId="1156" xr:uid="{1308AD26-2750-4787-9DFD-0CA2FDED1AD5}"/>
    <cellStyle name="PillarData 3 4 2" xfId="1157" xr:uid="{F65638F0-8026-4F6E-BA2D-81277EF51C86}"/>
    <cellStyle name="PillarData 3 5" xfId="1158" xr:uid="{17791620-D0DB-4E45-8E32-58CA3D532602}"/>
    <cellStyle name="PillarData 3 5 2" xfId="1159" xr:uid="{07479807-1EA1-43A6-9B2A-E3ECD536BD7F}"/>
    <cellStyle name="PillarData 3 6" xfId="1160" xr:uid="{8A3ACCDD-E9A1-4942-9F19-C9915EF8C21F}"/>
    <cellStyle name="PillarData 3 6 2" xfId="1161" xr:uid="{E83D626B-EF44-4AEF-AFE7-C6CA9E0AAB55}"/>
    <cellStyle name="PillarData 3 7" xfId="1162" xr:uid="{CDB7493D-2636-4211-ABDD-200F0D735690}"/>
    <cellStyle name="PillarData 3 7 2" xfId="1163" xr:uid="{C189ED1C-1576-4EE4-A9E6-55F0A4541E54}"/>
    <cellStyle name="PillarData 3 8" xfId="1164" xr:uid="{4779C134-4AF6-4F7E-801D-45CBCA47E40F}"/>
    <cellStyle name="PillarData 4" xfId="563" xr:uid="{AF8DAA32-95B4-4B0A-A06D-27CAD475E6E9}"/>
    <cellStyle name="PillarData 5" xfId="631" xr:uid="{E83C25FF-78E1-4617-B902-5A6EB02C88FC}"/>
    <cellStyle name="PillarData 6" xfId="648" xr:uid="{C6DAF322-76DF-4B66-A771-7ADFD20D4263}"/>
    <cellStyle name="PillarData 7" xfId="655" xr:uid="{2D93EE0C-EFED-4152-ABDE-4B02F9F79FB7}"/>
    <cellStyle name="PillarData 8" xfId="644" xr:uid="{AF72B206-6318-47DD-9874-FE596E048D45}"/>
    <cellStyle name="PillarData 9" xfId="603" xr:uid="{67CC9D41-1464-416A-A8FD-7A338B4DAA20}"/>
    <cellStyle name="PillarHeading" xfId="14" xr:uid="{54FB9BCD-115B-4A25-A8EE-9DF222662FAF}"/>
    <cellStyle name="PillarHeading 2" xfId="602" xr:uid="{D25D4EB1-F892-404D-9832-31C22FAC102E}"/>
    <cellStyle name="PillarHeading_Exec Drivers" xfId="8044" xr:uid="{E2531DE7-86D7-41CF-90CA-34E5E70A52F0}"/>
    <cellStyle name="PillarText" xfId="15" xr:uid="{357AA31A-18A7-4EE7-8F85-352B5829FFF7}"/>
    <cellStyle name="PillarText 10" xfId="643" xr:uid="{CF4827F5-D6F2-4FFC-A03B-E453F72364C9}"/>
    <cellStyle name="PillarText 11" xfId="613" xr:uid="{67DB0328-D6FA-40A5-BDD7-0355C8CBC7A3}"/>
    <cellStyle name="PillarText 12" xfId="589" xr:uid="{B0D48C68-1881-48AC-8AA2-369A513ACC83}"/>
    <cellStyle name="PillarText 13" xfId="612" xr:uid="{A7E8F0A5-C050-4A4B-BFFB-EE21A60C2D91}"/>
    <cellStyle name="PillarText 14" xfId="580" xr:uid="{99B9E132-1107-46DD-933B-3503B8D565E1}"/>
    <cellStyle name="PillarText 15" xfId="645" xr:uid="{21AC6EA7-33CD-4763-8C10-15366C2511DB}"/>
    <cellStyle name="PillarText 16" xfId="586" xr:uid="{5CC400A4-F030-4F02-BCED-BB745B975A59}"/>
    <cellStyle name="PillarText 17" xfId="576" xr:uid="{5990065C-751B-40F7-A1E8-74F994C63A1E}"/>
    <cellStyle name="PillarText 18" xfId="646" xr:uid="{7F974637-8D0C-4331-A5B6-1EB8CBC53E4E}"/>
    <cellStyle name="PillarText 19" xfId="656" xr:uid="{4DCE2E6A-43EF-4057-83DC-4CE947320874}"/>
    <cellStyle name="PillarText 2" xfId="577" xr:uid="{7FE571D9-64C7-4335-BC98-5B86D9469B04}"/>
    <cellStyle name="PillarText 2 2" xfId="1166" xr:uid="{DC61533C-7039-48D4-A03B-DE38E1ADF41E}"/>
    <cellStyle name="PillarText 2 2 2" xfId="1167" xr:uid="{A28BC5A5-1BD0-4C74-968C-B37CA0917021}"/>
    <cellStyle name="PillarText 2 3" xfId="1168" xr:uid="{B910356F-1914-4EFB-BF28-BFA8EB724D35}"/>
    <cellStyle name="PillarText 2 3 2" xfId="1169" xr:uid="{CA040734-538B-43CD-BF32-7C12351DB355}"/>
    <cellStyle name="PillarText 2 4" xfId="1170" xr:uid="{E0BB71CA-FEE4-4565-9D85-3E2E6152AD25}"/>
    <cellStyle name="PillarText 2 4 2" xfId="1171" xr:uid="{45FF363C-527C-4384-8984-3EE5A17FE873}"/>
    <cellStyle name="PillarText 2 5" xfId="1172" xr:uid="{B33D84F2-C476-4C88-AB92-8489060FA6A9}"/>
    <cellStyle name="PillarText 2 5 2" xfId="1173" xr:uid="{37035B9D-B3B3-4C77-8915-413D2A7CC6F4}"/>
    <cellStyle name="PillarText 2 6" xfId="1174" xr:uid="{AFC9AC1D-6335-4C65-BD26-4B535E21E754}"/>
    <cellStyle name="PillarText 2 6 2" xfId="1175" xr:uid="{5264F504-83B2-4519-917C-1D9F39596AE2}"/>
    <cellStyle name="PillarText 2 7" xfId="1176" xr:uid="{76BCDACD-F35F-4553-86A7-C12AA8647F7D}"/>
    <cellStyle name="PillarText 2 7 2" xfId="1177" xr:uid="{072B1033-4605-4CF3-80C0-26590EA62E30}"/>
    <cellStyle name="PillarText 2 8" xfId="1178" xr:uid="{37F822A8-850F-49BF-A44D-9C701637DFCA}"/>
    <cellStyle name="PillarText 2 9" xfId="1165" xr:uid="{48C08E81-6E58-4323-9B96-0E5346225B31}"/>
    <cellStyle name="PillarText 20" xfId="609" xr:uid="{746472AE-9B45-4C8D-88D5-D6FB1997D9B1}"/>
    <cellStyle name="PillarText 21" xfId="571" xr:uid="{271869EE-EC0A-42AF-90E9-E6DB9CD20317}"/>
    <cellStyle name="PillarText 22" xfId="1106" xr:uid="{183E2552-6016-4EF1-A7A0-277F19F41F6D}"/>
    <cellStyle name="PillarText 3" xfId="614" xr:uid="{8AF8C84B-C076-46A5-9E77-FD6475BF307D}"/>
    <cellStyle name="PillarText 3 2" xfId="1180" xr:uid="{1665FED4-DD15-4A81-8FF3-13E95869B1AD}"/>
    <cellStyle name="PillarText 3 2 2" xfId="1181" xr:uid="{65904DBC-A0A8-4E11-ABDF-8E86CDE0F584}"/>
    <cellStyle name="PillarText 3 3" xfId="1182" xr:uid="{3E056989-A0FF-41BD-9770-CEB1010352F0}"/>
    <cellStyle name="PillarText 3 3 2" xfId="1183" xr:uid="{AF2E3A1C-A9E4-4EBC-9D92-98B061EF6951}"/>
    <cellStyle name="PillarText 3 4" xfId="1184" xr:uid="{1192B703-02F2-41FD-832C-26CA7C752753}"/>
    <cellStyle name="PillarText 3 4 2" xfId="1185" xr:uid="{CC504473-15F4-4555-BAD0-D6F6F616D468}"/>
    <cellStyle name="PillarText 3 5" xfId="1186" xr:uid="{4EF2F486-CAC3-4E2C-B7D7-FBD4195C93FA}"/>
    <cellStyle name="PillarText 3 5 2" xfId="1187" xr:uid="{E5C34040-3E57-4A90-B917-1F2ADC764046}"/>
    <cellStyle name="PillarText 3 6" xfId="1188" xr:uid="{21117B0D-ACF0-4D50-998C-50D972539535}"/>
    <cellStyle name="PillarText 3 6 2" xfId="1189" xr:uid="{F59069C5-4F4B-409D-96F6-5566C9750F5B}"/>
    <cellStyle name="PillarText 3 7" xfId="1190" xr:uid="{39861C82-EC83-4451-89F5-2CDEF867CAF8}"/>
    <cellStyle name="PillarText 3 7 2" xfId="1191" xr:uid="{9FB03B7A-012C-42E8-B945-09937E3F9565}"/>
    <cellStyle name="PillarText 3 8" xfId="1192" xr:uid="{958E8CA6-49BD-4ADC-B1D8-135FC7DDEC1A}"/>
    <cellStyle name="PillarText 3 9" xfId="1179" xr:uid="{9B09469F-E9C3-480C-804C-3AC3E3CAA6EF}"/>
    <cellStyle name="PillarText 4" xfId="649" xr:uid="{41041764-D3B6-4769-97F2-8B0A108C0282}"/>
    <cellStyle name="PillarText 4 2" xfId="1193" xr:uid="{C0C8FF7C-E40E-4B12-997C-3EB0F7DEB087}"/>
    <cellStyle name="PillarText 5" xfId="587" xr:uid="{51C6417F-62AB-4EBD-85CF-2FC4102764F3}"/>
    <cellStyle name="PillarText 6" xfId="573" xr:uid="{3DDDE4F5-ED82-4FBD-B3F6-FA4CC2DA1EA0}"/>
    <cellStyle name="PillarText 7" xfId="651" xr:uid="{9261B233-6609-4912-A212-C6599CE32439}"/>
    <cellStyle name="PillarText 8" xfId="600" xr:uid="{528A7B6E-7F75-46EF-8F0B-63EF9388BF7D}"/>
    <cellStyle name="PillarText 9" xfId="629" xr:uid="{121B3956-C69B-48C9-BE05-0B3E85782313}"/>
    <cellStyle name="PillarTotal" xfId="16" xr:uid="{A96EEB88-524F-4392-90E8-0B6B90362443}"/>
    <cellStyle name="PillarTotal 2" xfId="624" xr:uid="{9276A9FA-6414-4EC8-B5D1-594149BCEBB9}"/>
    <cellStyle name="PillarTotal_Exec Drivers" xfId="8837" xr:uid="{9D3075BD-6D5A-4340-87C8-793C69CD7BC0}"/>
    <cellStyle name="PSChar" xfId="2285" xr:uid="{A3B1F470-3384-4A31-B623-6B21080C88A1}"/>
    <cellStyle name="PSDate" xfId="2286" xr:uid="{C41EBC79-34CF-4C86-BD0D-561D5CD900B3}"/>
    <cellStyle name="PSDec" xfId="2287" xr:uid="{5F5D78BC-AC3C-4183-B048-770F2EDD5E21}"/>
    <cellStyle name="PSHeading" xfId="2288" xr:uid="{D6B7553D-D2E5-433A-A6CB-A29D46117384}"/>
    <cellStyle name="PSInt" xfId="2289" xr:uid="{87910BC4-E1DF-42E4-BDD6-0DCC4067D9D2}"/>
    <cellStyle name="PSSpacer" xfId="2290" xr:uid="{38CE86A6-6291-492F-B5B7-FBEFEE2EC2A4}"/>
    <cellStyle name="Style 1" xfId="2291" xr:uid="{7768E657-26CD-4715-83B8-9051EC1E0B7D}"/>
    <cellStyle name="Style 23" xfId="1194" xr:uid="{B28C7DBF-5046-4123-B03E-6576BC55468E}"/>
    <cellStyle name="Style 23 2" xfId="1195" xr:uid="{94655668-9F60-4AA6-807D-7E5B14B92A1B}"/>
    <cellStyle name="Table" xfId="621" xr:uid="{7FCF83EB-0334-42D0-96F2-E5BB4501E687}"/>
    <cellStyle name="Table 2" xfId="1196" xr:uid="{D84948C1-2670-463F-8AB2-4631F4F6688A}"/>
    <cellStyle name="Title 2" xfId="1197" xr:uid="{829432FE-E58E-464C-A092-DEE809EDE2CF}"/>
    <cellStyle name="Title 3" xfId="1198" xr:uid="{49B2D5A7-2AEE-419E-9B12-1D2F2CD84904}"/>
    <cellStyle name="Title 4" xfId="1199" xr:uid="{D44FB373-A401-494E-91A9-1F6A6737B56D}"/>
    <cellStyle name="Title 5" xfId="1200" xr:uid="{CF5E2D56-1844-4428-8841-1300BA90260E}"/>
    <cellStyle name="Title 6" xfId="1201" xr:uid="{AFC528B0-2F71-473A-B8A9-4E6931B0C575}"/>
    <cellStyle name="Title 7" xfId="1202" xr:uid="{7E896D2C-2BF6-4E48-88BF-65C9503927E8}"/>
    <cellStyle name="Total 2" xfId="1203" xr:uid="{7E49EDD0-B16A-49FF-B04C-90135AF7BB3E}"/>
    <cellStyle name="Total 2 2" xfId="2629" xr:uid="{76C6822C-A84B-4C38-94D8-00AE538D3AEA}"/>
    <cellStyle name="Total 2 2 2" xfId="4126" xr:uid="{6D262F6D-2CC9-444F-B511-C54EB434C3F4}"/>
    <cellStyle name="Total 2 2 2 2" xfId="8014" xr:uid="{672839BE-A993-4AEB-ADF0-BEECCD85C52F}"/>
    <cellStyle name="Total 2 2 2 2 2" xfId="9666" xr:uid="{0F67382E-0289-4337-95DA-A2B0AEBAAB6E}"/>
    <cellStyle name="Total 2 2 2 3" xfId="8037" xr:uid="{6BBEC78B-D38D-4613-A4EE-4DD9D6E0B968}"/>
    <cellStyle name="Total 2 2 3" xfId="3378" xr:uid="{9173CB10-220B-4D69-A0C0-72FE8EAED2FB}"/>
    <cellStyle name="Total 2 2 3 2" xfId="7955" xr:uid="{D9F28F1F-1707-4B2A-832F-A535B4DABE64}"/>
    <cellStyle name="Total 2 2 3 2 2" xfId="9625" xr:uid="{6FD4563E-AF2C-497D-A3C1-D5FBD1FCBA4C}"/>
    <cellStyle name="Total 2 2 3 3" xfId="8040" xr:uid="{EF784FD8-9770-4A7A-9F80-BE97141E5814}"/>
    <cellStyle name="Total 2 2 4" xfId="7899" xr:uid="{843C4A11-431D-4400-A4E5-21B34B4BC414}"/>
    <cellStyle name="Total 2 2 4 2" xfId="9584" xr:uid="{107D75EC-8EE7-4012-9DD9-D46E2D45A297}"/>
    <cellStyle name="Total 2 3" xfId="3910" xr:uid="{7B754745-A511-4A2C-B096-4124C870A488}"/>
    <cellStyle name="Total 2 3 2" xfId="7983" xr:uid="{8E74CA2A-FE0C-41D8-9CD5-52B3BF7847E1}"/>
    <cellStyle name="Total 2 3 2 2" xfId="9641" xr:uid="{526080D7-D13A-45D8-8F2B-34CCE6352172}"/>
    <cellStyle name="Total 2 3 3" xfId="8072" xr:uid="{FAD61971-8B66-49C8-9EF8-2EA61A1FC0FF}"/>
    <cellStyle name="Total 2 4" xfId="3162" xr:uid="{B3240896-A7DF-4C10-ABAC-EC154BBA44F2}"/>
    <cellStyle name="Total 2 4 2" xfId="7928" xr:uid="{16798034-5161-4339-89C6-256826F2C76A}"/>
    <cellStyle name="Total 2 4 2 2" xfId="9601" xr:uid="{3B5D3574-A3E7-49EF-9A21-B496CFD7AF41}"/>
    <cellStyle name="Total 2 4 3" xfId="8033" xr:uid="{AD0AD08E-30D2-4DC3-90C9-79D84C10C1C3}"/>
    <cellStyle name="Total 2 5" xfId="7871" xr:uid="{81D2B76B-ABC2-42B4-93F1-9F7065BC1AF6}"/>
    <cellStyle name="Total 2 5 2" xfId="9559" xr:uid="{79E2A635-2639-4C06-9CCA-1EE6AC4BE6BD}"/>
    <cellStyle name="Total 3" xfId="1204" xr:uid="{327C797C-B0FE-4250-8377-5799219615D6}"/>
    <cellStyle name="Total 3 2" xfId="2630" xr:uid="{B6AEDED0-72E3-4261-959C-EF6F82323A94}"/>
    <cellStyle name="Total 3 2 2" xfId="4127" xr:uid="{236E53A5-5EC4-4A9A-A6DE-E91BBB2A586F}"/>
    <cellStyle name="Total 3 2 2 2" xfId="8015" xr:uid="{F3594088-8D4B-4211-952A-9BA3140D1E75}"/>
    <cellStyle name="Total 3 2 2 2 2" xfId="9667" xr:uid="{1CA58EFD-6999-408C-B3F5-98176DFA093C}"/>
    <cellStyle name="Total 3 2 2 3" xfId="8053" xr:uid="{79482E84-0D5C-4C6B-A051-DBB5187EA0D8}"/>
    <cellStyle name="Total 3 2 3" xfId="3379" xr:uid="{6F442971-00AB-4470-B7E4-0871FCBA0D5D}"/>
    <cellStyle name="Total 3 2 3 2" xfId="7956" xr:uid="{27786245-8BDC-4BE4-A852-26A50FCF2F9E}"/>
    <cellStyle name="Total 3 2 3 2 2" xfId="9626" xr:uid="{33B1EDA8-49AC-4A3A-BF21-F8EEC1813177}"/>
    <cellStyle name="Total 3 2 3 3" xfId="8056" xr:uid="{4BA1094C-763D-43B8-9D26-1A940A61A47F}"/>
    <cellStyle name="Total 3 2 4" xfId="7900" xr:uid="{2AB19764-C330-4322-ADA2-1E75EC0AE33D}"/>
    <cellStyle name="Total 3 2 4 2" xfId="9585" xr:uid="{894FB1DA-7CC0-473E-BF01-7DB26AAEC429}"/>
    <cellStyle name="Total 3 3" xfId="3911" xr:uid="{67BFF567-7287-4841-B7DD-6D6D7788AF17}"/>
    <cellStyle name="Total 3 3 2" xfId="7984" xr:uid="{3DF67B7E-850D-41E0-A30E-76D64F341C6A}"/>
    <cellStyle name="Total 3 3 2 2" xfId="9642" xr:uid="{6B0DD325-23D9-4DAA-A8A0-AAB2FAC7116D}"/>
    <cellStyle name="Total 3 3 3" xfId="7970" xr:uid="{2899E58B-F05D-4115-999E-153D0C6C9F20}"/>
    <cellStyle name="Total 3 4" xfId="3163" xr:uid="{8312F087-3472-4592-9C4C-A26F4CA11C31}"/>
    <cellStyle name="Total 3 4 2" xfId="7929" xr:uid="{4BE56F6E-CC87-448D-AD4C-34ACD8478D07}"/>
    <cellStyle name="Total 3 4 2 2" xfId="9602" xr:uid="{38A1A39C-BFCE-4104-8325-DA5C906E77AE}"/>
    <cellStyle name="Total 3 4 3" xfId="8078" xr:uid="{6EE823D8-98B1-472B-8AD2-B290C915BFAC}"/>
    <cellStyle name="Total 3 5" xfId="7872" xr:uid="{9B459139-496D-4E1A-86DE-58DCF4564E54}"/>
    <cellStyle name="Total 3 5 2" xfId="9560" xr:uid="{8FEC5D1E-DF7B-4E1A-9299-231E83401796}"/>
    <cellStyle name="Total 4" xfId="1205" xr:uid="{CE4CF1D5-AF78-44BC-BB93-02618BAAC4AB}"/>
    <cellStyle name="Total 4 2" xfId="2631" xr:uid="{3DD388AF-23A2-4E25-AEA0-980713DE0DA0}"/>
    <cellStyle name="Total 4 2 2" xfId="4128" xr:uid="{728CF112-7E9F-46A7-81AC-B96D5823044D}"/>
    <cellStyle name="Total 4 2 2 2" xfId="8016" xr:uid="{FF5F09B9-ED4D-4CDB-96E3-732859B2B855}"/>
    <cellStyle name="Total 4 2 2 2 2" xfId="9668" xr:uid="{A7087295-3170-439D-AE43-0D0E2F2711D1}"/>
    <cellStyle name="Total 4 2 2 3" xfId="7912" xr:uid="{D9142B4C-BACE-47D7-92C1-6B8CDF2B734A}"/>
    <cellStyle name="Total 4 2 3" xfId="3380" xr:uid="{6C9AA264-361B-4873-8ED6-5C553F091CF4}"/>
    <cellStyle name="Total 4 2 3 2" xfId="7957" xr:uid="{C7AF0BF1-A8E2-49AE-8D58-FC6C04996552}"/>
    <cellStyle name="Total 4 2 3 2 2" xfId="9627" xr:uid="{2A22938C-0781-4376-BCDE-9C73086CD53D}"/>
    <cellStyle name="Total 4 2 3 3" xfId="7915" xr:uid="{C37AD6AF-EA92-4501-AC46-BE14521C8F6D}"/>
    <cellStyle name="Total 4 2 4" xfId="7901" xr:uid="{AF94CB99-9ABE-4C61-923E-B577190550A9}"/>
    <cellStyle name="Total 4 2 4 2" xfId="9586" xr:uid="{599F9869-6ED5-4DBD-B212-629743CA3398}"/>
    <cellStyle name="Total 4 3" xfId="3912" xr:uid="{DA2E1835-3C2C-4C4C-8C5E-363E9DCEE592}"/>
    <cellStyle name="Total 4 3 2" xfId="7985" xr:uid="{0CF6DA58-1F7F-4E65-8A98-B2FBA251AD08}"/>
    <cellStyle name="Total 4 3 2 2" xfId="9643" xr:uid="{11EB3DEF-7478-4876-B636-D6F510912237}"/>
    <cellStyle name="Total 4 3 3" xfId="8048" xr:uid="{653A3656-F172-4A75-A1F0-BBF63A608022}"/>
    <cellStyle name="Total 4 4" xfId="3164" xr:uid="{1512E35E-EC7A-4494-ADC8-48DE6817CCBB}"/>
    <cellStyle name="Total 4 4 2" xfId="7930" xr:uid="{C38BD83F-0342-4E09-8470-9D09B25EDC2F}"/>
    <cellStyle name="Total 4 4 2 2" xfId="9603" xr:uid="{B1EC4EF2-A152-4486-AC9C-FFB8CEA3DBA6}"/>
    <cellStyle name="Total 4 4 3" xfId="8020" xr:uid="{B2DADDA7-5435-47FD-A2AA-D12401C001EC}"/>
    <cellStyle name="Total 4 5" xfId="7873" xr:uid="{07567FB6-2840-4952-BC01-96B65414BACC}"/>
    <cellStyle name="Total 4 5 2" xfId="9561" xr:uid="{F4D0DF2B-AA5D-4C9F-91D5-F681AF6412BD}"/>
    <cellStyle name="Total 5" xfId="1206" xr:uid="{9C3EF691-2B1F-4200-AD6A-DBDFD5A6F458}"/>
    <cellStyle name="Total 5 2" xfId="2632" xr:uid="{2D38631E-5B3D-42D8-84B3-9E428A4D710A}"/>
    <cellStyle name="Total 5 2 2" xfId="4129" xr:uid="{63B7A1B7-A1BD-41E8-B733-53192E942C23}"/>
    <cellStyle name="Total 5 2 2 2" xfId="8017" xr:uid="{28A7A1A4-05A4-4C35-A62B-DE5299A40365}"/>
    <cellStyle name="Total 5 2 2 2 2" xfId="9669" xr:uid="{3B89DC63-A3FB-43BA-AF8F-DDB155823984}"/>
    <cellStyle name="Total 5 2 2 3" xfId="8086" xr:uid="{21CEFC59-9E08-4972-A09F-824C6D241E06}"/>
    <cellStyle name="Total 5 2 3" xfId="3381" xr:uid="{6E370DE5-4C6B-457C-8943-EF7450DE36F3}"/>
    <cellStyle name="Total 5 2 3 2" xfId="7958" xr:uid="{14256337-DBD6-42A9-B283-6ED820E2C548}"/>
    <cellStyle name="Total 5 2 3 2 2" xfId="9628" xr:uid="{72FC0414-4790-4CAF-925B-6D67E9811D30}"/>
    <cellStyle name="Total 5 2 3 3" xfId="8089" xr:uid="{0A60EB21-08B2-4FDB-98DE-37337A624FC3}"/>
    <cellStyle name="Total 5 2 4" xfId="7902" xr:uid="{037B2859-1588-4EC9-885D-0A3BA70858EF}"/>
    <cellStyle name="Total 5 2 4 2" xfId="9587" xr:uid="{41E595EA-3124-45E7-B844-BC6733ED6146}"/>
    <cellStyle name="Total 5 3" xfId="3913" xr:uid="{FD77BBF9-3E58-4307-8684-79888773FB44}"/>
    <cellStyle name="Total 5 3 2" xfId="7986" xr:uid="{0D7A246C-7A45-42D8-8096-FEED70119CFD}"/>
    <cellStyle name="Total 5 3 2 2" xfId="9644" xr:uid="{058AA8F0-E2DA-41EC-9F37-7DADBE9119EA}"/>
    <cellStyle name="Total 5 3 3" xfId="8066" xr:uid="{2A7A7660-02BD-40E5-85AF-35F9F6681230}"/>
    <cellStyle name="Total 5 4" xfId="3165" xr:uid="{168ACC2D-78D9-41F3-89E6-84B6B549BBA3}"/>
    <cellStyle name="Total 5 4 2" xfId="7931" xr:uid="{50E49067-48B0-42C2-95B3-4C8F991AC5A2}"/>
    <cellStyle name="Total 5 4 2 2" xfId="9604" xr:uid="{1DF4BA02-56E2-42D1-8E2E-E20DB21184B6}"/>
    <cellStyle name="Total 5 4 3" xfId="7906" xr:uid="{B12F123A-4BA9-414F-891D-4806DCDDA41C}"/>
    <cellStyle name="Total 5 5" xfId="7874" xr:uid="{9FF6A3D5-7BDD-44EA-BC50-D9D68704A258}"/>
    <cellStyle name="Total 5 5 2" xfId="9562" xr:uid="{A834D7D1-338A-4966-9A28-0975C3B128AB}"/>
    <cellStyle name="Total 6" xfId="1207" xr:uid="{DD7AB970-AA56-4821-8093-003F5AAB7BD9}"/>
    <cellStyle name="Total 6 2" xfId="2633" xr:uid="{BB8FFB9D-4DDA-4117-B853-5385267D1CD8}"/>
    <cellStyle name="Total 6 2 2" xfId="4130" xr:uid="{D7898FDE-45C1-4D5C-936A-09CB00EE1563}"/>
    <cellStyle name="Total 6 2 2 2" xfId="8018" xr:uid="{C9A5026C-561B-413E-A2C2-2BD5D2ADE13A}"/>
    <cellStyle name="Total 6 2 2 2 2" xfId="9670" xr:uid="{A8CE4C9E-3718-4B3E-A771-B1520E515514}"/>
    <cellStyle name="Total 6 2 2 3" xfId="8025" xr:uid="{98029F23-BAA5-42A2-94C0-EE950A923B07}"/>
    <cellStyle name="Total 6 2 3" xfId="3382" xr:uid="{99B62254-7E81-46AD-86F3-6B1238B12F2A}"/>
    <cellStyle name="Total 6 2 3 2" xfId="7959" xr:uid="{A7BA47BD-BCEC-4CF1-AAC9-A8ECEDFFD123}"/>
    <cellStyle name="Total 6 2 3 2 2" xfId="9629" xr:uid="{A6DA49D7-7129-44EB-BE93-405FEBF5FDA9}"/>
    <cellStyle name="Total 6 2 3 3" xfId="8027" xr:uid="{A6617C23-371B-45FA-A4EA-7A440EA3DD50}"/>
    <cellStyle name="Total 6 2 4" xfId="7903" xr:uid="{17E26706-9E7F-423C-85A5-A446C0F2663A}"/>
    <cellStyle name="Total 6 2 4 2" xfId="9588" xr:uid="{6027A8DE-0CE3-413E-9B48-6523D3D469DA}"/>
    <cellStyle name="Total 6 3" xfId="3914" xr:uid="{CAB21EA9-FF58-468D-9289-584D425DE373}"/>
    <cellStyle name="Total 6 3 2" xfId="7987" xr:uid="{558BF73B-ACCC-4BD9-AE1D-F39139234EA0}"/>
    <cellStyle name="Total 6 3 2 2" xfId="9645" xr:uid="{D0B7D0BD-A63D-4309-B4E7-1EE92851039B}"/>
    <cellStyle name="Total 6 3 3" xfId="7962" xr:uid="{11B193B3-F29B-406B-978C-A975E5F8D537}"/>
    <cellStyle name="Total 6 4" xfId="3166" xr:uid="{E64D49CE-3B4D-432F-ABBA-FF2F7787E86D}"/>
    <cellStyle name="Total 6 4 2" xfId="7932" xr:uid="{E79C2919-E402-4123-A25C-8623844F778E}"/>
    <cellStyle name="Total 6 4 2 2" xfId="9605" xr:uid="{82753C8F-29FC-44E8-82A9-CBCC654CFB88}"/>
    <cellStyle name="Total 6 4 3" xfId="7834" xr:uid="{C0677EA3-05FD-4D07-93DE-4E992FFC5825}"/>
    <cellStyle name="Total 6 5" xfId="7875" xr:uid="{25591471-676F-44BA-8999-C7F16E76ED80}"/>
    <cellStyle name="Total 6 5 2" xfId="9563" xr:uid="{170659C0-6752-4499-8F4D-8AA73E1B9856}"/>
    <cellStyle name="Total 7" xfId="1208" xr:uid="{2BE8B4A4-7E9C-48DF-A45C-D489575D7099}"/>
    <cellStyle name="Total 7 2" xfId="2634" xr:uid="{8C805938-C8BA-4B7F-BA77-0B3A6B3A443C}"/>
    <cellStyle name="Total 7 2 2" xfId="4131" xr:uid="{944B5334-FD60-44C9-9D90-53817C9D5D39}"/>
    <cellStyle name="Total 7 2 2 2" xfId="8019" xr:uid="{2B0F10FB-FF52-41A3-9B5A-137D62D7FED0}"/>
    <cellStyle name="Total 7 2 2 2 2" xfId="9671" xr:uid="{EFB0AE80-576B-445B-9A5C-B2CABD48789F}"/>
    <cellStyle name="Total 7 2 2 3" xfId="8070" xr:uid="{0309EE5E-21A3-4347-ADE4-58B960A04FE5}"/>
    <cellStyle name="Total 7 2 3" xfId="3383" xr:uid="{14421263-ACFE-447F-B4DD-7BCBC1CD8F1A}"/>
    <cellStyle name="Total 7 2 3 2" xfId="7960" xr:uid="{F0D3C52E-19C1-486A-BBAF-37A29B0D7B5B}"/>
    <cellStyle name="Total 7 2 3 2 2" xfId="9630" xr:uid="{FC93E1F9-0C8B-4F9A-9927-A403718EEA29}"/>
    <cellStyle name="Total 7 2 3 3" xfId="8073" xr:uid="{1FE9E5A5-7D1A-4710-97E0-71B0B53BC325}"/>
    <cellStyle name="Total 7 2 4" xfId="7904" xr:uid="{B34F1FBA-BEFB-4542-8064-A0AF1321AD78}"/>
    <cellStyle name="Total 7 2 4 2" xfId="9589" xr:uid="{73DABB81-C667-4B00-9C85-3C9DB2FA3F66}"/>
    <cellStyle name="Total 7 3" xfId="3915" xr:uid="{8978383A-F769-4323-A66F-4B9F2D68A2AE}"/>
    <cellStyle name="Total 7 3 2" xfId="7988" xr:uid="{5D02BC20-CB9A-4CBE-BE8F-6110497009D3}"/>
    <cellStyle name="Total 7 3 2 2" xfId="9646" xr:uid="{6E9E6B0F-D601-45CC-B1D8-8AC8F9844C41}"/>
    <cellStyle name="Total 7 3 3" xfId="8099" xr:uid="{3C4926F5-855E-4396-B762-43DDEA2E3073}"/>
    <cellStyle name="Total 7 4" xfId="3167" xr:uid="{E9DAD655-242B-4735-AB98-4AC5F54BBECF}"/>
    <cellStyle name="Total 7 4 2" xfId="7933" xr:uid="{1ED70FBC-BF8C-46FE-A033-B347CE534B05}"/>
    <cellStyle name="Total 7 4 2 2" xfId="9606" xr:uid="{66262660-29B9-4EDF-95B0-08C834B6044A}"/>
    <cellStyle name="Total 7 4 3" xfId="7833" xr:uid="{8B97C9D3-E0FC-427B-813D-B713F8EC7FCC}"/>
    <cellStyle name="Total 7 5" xfId="7876" xr:uid="{54141D71-78FC-47B9-A267-A85CEEE904C5}"/>
    <cellStyle name="Total 7 5 2" xfId="9564" xr:uid="{22670EB5-5E59-493D-863C-F09387C90B11}"/>
    <cellStyle name="Warning Text 2" xfId="1209" xr:uid="{A7E16514-16C6-45DE-882A-1FB15A74CD00}"/>
    <cellStyle name="Warning Text 3" xfId="1210" xr:uid="{5A0716E7-7583-42AE-B5E0-52C3110E98AD}"/>
    <cellStyle name="Warning Text 4" xfId="1211" xr:uid="{A665D7CF-0B87-45AB-9787-5B1037A45A0A}"/>
    <cellStyle name="Warning Text 5" xfId="1212" xr:uid="{3497029E-FA1C-4118-BAD7-26756751BC68}"/>
    <cellStyle name="Warning Text 6" xfId="1213" xr:uid="{3F18E0DF-E367-4BD0-8DFB-F91CDAA9F2D3}"/>
    <cellStyle name="Warning Text 7" xfId="1214" xr:uid="{06B2FD51-01C4-421F-8E40-4BAE894AAC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Brattle-2020">
      <a:dk1>
        <a:srgbClr val="000000"/>
      </a:dk1>
      <a:lt1>
        <a:srgbClr val="FFFFFF"/>
      </a:lt1>
      <a:dk2>
        <a:srgbClr val="002B54"/>
      </a:dk2>
      <a:lt2>
        <a:srgbClr val="494F56"/>
      </a:lt2>
      <a:accent1>
        <a:srgbClr val="1B3D6F"/>
      </a:accent1>
      <a:accent2>
        <a:srgbClr val="2297AA"/>
      </a:accent2>
      <a:accent3>
        <a:srgbClr val="37BA95"/>
      </a:accent3>
      <a:accent4>
        <a:srgbClr val="F3BD48"/>
      </a:accent4>
      <a:accent5>
        <a:srgbClr val="F26A25"/>
      </a:accent5>
      <a:accent6>
        <a:srgbClr val="CD3E71"/>
      </a:accent6>
      <a:hlink>
        <a:srgbClr val="2297AA"/>
      </a:hlink>
      <a:folHlink>
        <a:srgbClr val="CD3E7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9E0B-2B65-44F0-8838-84BDC391ECF6}">
  <sheetPr>
    <tabColor rgb="FFFFFF00"/>
    <pageSetUpPr autoPageBreaks="0"/>
  </sheetPr>
  <dimension ref="A1:F36"/>
  <sheetViews>
    <sheetView tabSelected="1" zoomScaleNormal="100" workbookViewId="0"/>
  </sheetViews>
  <sheetFormatPr defaultColWidth="8.7109375" defaultRowHeight="15" customHeight="1"/>
  <cols>
    <col min="1" max="1" width="32.5703125" style="3" customWidth="1"/>
    <col min="2" max="2" width="10.42578125" style="3" bestFit="1" customWidth="1"/>
    <col min="3" max="3" width="11.140625" style="3" customWidth="1"/>
    <col min="4" max="16384" width="8.7109375" style="3"/>
  </cols>
  <sheetData>
    <row r="1" spans="1:6" ht="15" customHeight="1">
      <c r="A1" s="8" t="s">
        <v>311</v>
      </c>
    </row>
    <row r="2" spans="1:6" ht="15" customHeight="1">
      <c r="A2" s="8" t="s">
        <v>105</v>
      </c>
    </row>
    <row r="3" spans="1:6" ht="15" customHeight="1">
      <c r="A3" s="3" t="str">
        <f>IF($B$22=$C$22,"Projections for Rate Year "&amp;PROJECTED_YR, "Actuals for Rate Year "&amp;ACTUAL_YR)</f>
        <v>Projections for Rate Year 2027</v>
      </c>
    </row>
    <row r="6" spans="1:6" ht="18" customHeight="1">
      <c r="A6" s="4" t="s">
        <v>100</v>
      </c>
    </row>
    <row r="7" spans="1:6" ht="6" customHeight="1">
      <c r="A7" s="5"/>
      <c r="B7" s="5"/>
      <c r="C7" s="5"/>
      <c r="D7" s="90"/>
      <c r="E7" s="90"/>
      <c r="F7" s="90"/>
    </row>
    <row r="8" spans="1:6" ht="6" customHeight="1">
      <c r="A8" s="6"/>
      <c r="B8" s="6"/>
      <c r="C8" s="6"/>
      <c r="D8" s="90"/>
      <c r="E8" s="90"/>
      <c r="F8" s="90"/>
    </row>
    <row r="9" spans="1:6" ht="45.95" customHeight="1">
      <c r="A9" s="269" t="s">
        <v>104</v>
      </c>
      <c r="B9" s="269"/>
      <c r="C9" s="269"/>
      <c r="D9" s="79"/>
      <c r="E9" s="79"/>
      <c r="F9" s="79"/>
    </row>
    <row r="10" spans="1:6" ht="15" customHeight="1">
      <c r="A10" s="36" t="s">
        <v>101</v>
      </c>
      <c r="D10" s="79"/>
      <c r="E10" s="79"/>
      <c r="F10" s="79"/>
    </row>
    <row r="11" spans="1:6" ht="15" customHeight="1">
      <c r="A11" s="3" t="s">
        <v>102</v>
      </c>
      <c r="D11" s="79"/>
      <c r="E11" s="79"/>
      <c r="F11" s="79"/>
    </row>
    <row r="12" spans="1:6" ht="15" customHeight="1">
      <c r="A12" s="3" t="s">
        <v>380</v>
      </c>
      <c r="D12" s="79"/>
      <c r="E12" s="79"/>
      <c r="F12" s="79"/>
    </row>
    <row r="13" spans="1:6" ht="6" customHeight="1">
      <c r="A13" s="5"/>
      <c r="B13" s="5"/>
      <c r="C13" s="5"/>
      <c r="D13" s="90"/>
      <c r="E13" s="90"/>
      <c r="F13" s="90"/>
    </row>
    <row r="14" spans="1:6" ht="6" customHeight="1">
      <c r="A14" s="6"/>
      <c r="B14" s="6"/>
      <c r="C14" s="6"/>
      <c r="D14" s="90"/>
      <c r="E14" s="90"/>
      <c r="F14" s="90"/>
    </row>
    <row r="16" spans="1:6" ht="18" customHeight="1">
      <c r="A16" s="4" t="s">
        <v>0</v>
      </c>
    </row>
    <row r="17" spans="1:4" ht="6" customHeight="1">
      <c r="A17" s="5"/>
      <c r="B17" s="5"/>
    </row>
    <row r="18" spans="1:4" ht="6" customHeight="1">
      <c r="A18" s="6"/>
      <c r="B18" s="6"/>
    </row>
    <row r="19" spans="1:4" ht="15" customHeight="1">
      <c r="A19" s="7" t="s">
        <v>3</v>
      </c>
      <c r="B19" s="36">
        <v>2025</v>
      </c>
    </row>
    <row r="20" spans="1:4" ht="15" customHeight="1">
      <c r="A20" s="7" t="s">
        <v>1</v>
      </c>
      <c r="B20" s="36">
        <v>2026</v>
      </c>
    </row>
    <row r="21" spans="1:4" ht="15" customHeight="1">
      <c r="A21" s="7" t="s">
        <v>2</v>
      </c>
      <c r="B21" s="36">
        <v>2027</v>
      </c>
    </row>
    <row r="22" spans="1:4" ht="15" customHeight="1">
      <c r="A22" s="7" t="s">
        <v>360</v>
      </c>
      <c r="B22" s="206" t="s">
        <v>362</v>
      </c>
      <c r="C22" s="201" t="s">
        <v>362</v>
      </c>
      <c r="D22" s="201" t="s">
        <v>361</v>
      </c>
    </row>
    <row r="23" spans="1:4" ht="6" customHeight="1">
      <c r="A23" s="5"/>
      <c r="B23" s="5"/>
    </row>
    <row r="24" spans="1:4" ht="6" customHeight="1">
      <c r="A24" s="6"/>
      <c r="B24" s="6"/>
    </row>
    <row r="26" spans="1:4" ht="15" customHeight="1">
      <c r="A26" s="91" t="s">
        <v>110</v>
      </c>
    </row>
    <row r="27" spans="1:4" ht="6" customHeight="1">
      <c r="A27" s="5"/>
      <c r="B27" s="5"/>
    </row>
    <row r="28" spans="1:4" ht="6" customHeight="1">
      <c r="A28" s="6"/>
      <c r="B28" s="6"/>
    </row>
    <row r="29" spans="1:4" ht="15" customHeight="1">
      <c r="A29" s="79" t="s">
        <v>123</v>
      </c>
      <c r="B29" s="108"/>
    </row>
    <row r="30" spans="1:4" ht="15" customHeight="1">
      <c r="A30" s="79" t="s">
        <v>426</v>
      </c>
      <c r="B30" s="250"/>
    </row>
    <row r="31" spans="1:4" ht="15" customHeight="1">
      <c r="A31" s="3" t="s">
        <v>108</v>
      </c>
      <c r="B31" s="92"/>
    </row>
    <row r="32" spans="1:4" ht="15" customHeight="1">
      <c r="A32" s="3" t="s">
        <v>273</v>
      </c>
      <c r="B32" s="93"/>
    </row>
    <row r="33" spans="1:2" ht="15" customHeight="1">
      <c r="A33" s="3" t="s">
        <v>132</v>
      </c>
      <c r="B33" s="142"/>
    </row>
    <row r="34" spans="1:2" ht="15" customHeight="1">
      <c r="A34" s="3" t="s">
        <v>109</v>
      </c>
      <c r="B34" s="94"/>
    </row>
    <row r="35" spans="1:2" ht="6" customHeight="1">
      <c r="A35" s="5"/>
      <c r="B35" s="5"/>
    </row>
    <row r="36" spans="1:2" ht="6" customHeight="1">
      <c r="A36" s="6"/>
      <c r="B36" s="6"/>
    </row>
  </sheetData>
  <mergeCells count="1">
    <mergeCell ref="A9:C9"/>
  </mergeCells>
  <dataValidations count="1">
    <dataValidation type="list" operator="greaterThan" allowBlank="1" showInputMessage="1" showErrorMessage="1" errorTitle="Invalid Year" error="Projection year must be greater than the filing year" sqref="B22" xr:uid="{5AB881AD-39AF-4D8F-AF2B-617EB91234B4}">
      <formula1>$C$22:$D$22</formula1>
    </dataValidation>
  </dataValidations>
  <printOptions horizontalCentered="1"/>
  <pageMargins left="0.7" right="0.7" top="0.75" bottom="0.75" header="0.3" footer="0.3"/>
  <pageSetup orientation="landscape" horizontalDpi="1200" verticalDpi="1200" r:id="rId1"/>
  <headerFooter scaleWithDoc="0">
    <oddHeader>&amp;LPortland Gas and Electric
Formula Rate Workbook</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142DB-47C8-4E56-8399-22B62339463F}">
  <sheetPr>
    <tabColor theme="8" tint="0.39997558519241921"/>
    <pageSetUpPr fitToPage="1"/>
  </sheetPr>
  <dimension ref="A1:P47"/>
  <sheetViews>
    <sheetView topLeftCell="B2" zoomScaleNormal="100" workbookViewId="0">
      <selection activeCell="B2" sqref="B2"/>
    </sheetView>
  </sheetViews>
  <sheetFormatPr defaultColWidth="9.140625" defaultRowHeight="15" outlineLevelRow="1" outlineLevelCol="1"/>
  <cols>
    <col min="1" max="1" width="0" style="163" hidden="1" customWidth="1" outlineLevel="1"/>
    <col min="2" max="2" width="11" style="174" customWidth="1" collapsed="1"/>
    <col min="3" max="3" width="10.85546875" style="173" bestFit="1" customWidth="1"/>
    <col min="4" max="4" width="14.140625" style="173" customWidth="1"/>
    <col min="5" max="5" width="21.140625" style="173" customWidth="1"/>
    <col min="6" max="6" width="22.140625" style="173" customWidth="1"/>
    <col min="7" max="7" width="17.85546875" style="173" customWidth="1"/>
    <col min="8" max="8" width="25.42578125" style="173" customWidth="1"/>
    <col min="9" max="9" width="24.5703125" style="173" bestFit="1" customWidth="1"/>
    <col min="10" max="10" width="22.140625" style="173" customWidth="1"/>
    <col min="11" max="16384" width="9.140625" style="173"/>
  </cols>
  <sheetData>
    <row r="1" spans="1:10" s="163" customFormat="1" hidden="1" outlineLevel="1">
      <c r="B1" s="164"/>
      <c r="C1" s="163">
        <v>65</v>
      </c>
      <c r="D1" s="163">
        <f>C1+1</f>
        <v>66</v>
      </c>
      <c r="E1" s="163">
        <f t="shared" ref="E1" si="0">D1+1</f>
        <v>67</v>
      </c>
      <c r="F1" s="163">
        <f t="shared" ref="F1" si="1">E1+1</f>
        <v>68</v>
      </c>
      <c r="G1" s="163">
        <f t="shared" ref="G1" si="2">F1+1</f>
        <v>69</v>
      </c>
      <c r="H1" s="163">
        <f t="shared" ref="H1" si="3">G1+1</f>
        <v>70</v>
      </c>
      <c r="I1" s="163">
        <f t="shared" ref="I1" si="4">H1+1</f>
        <v>71</v>
      </c>
      <c r="J1" s="163">
        <f t="shared" ref="J1" si="5">I1+1</f>
        <v>72</v>
      </c>
    </row>
    <row r="2" spans="1:10" s="166" customFormat="1" ht="15.75" collapsed="1">
      <c r="A2" s="165"/>
      <c r="B2" s="149" t="str">
        <f>'Control + Instructions'!$A$1</f>
        <v>Colorado Springs Utilities</v>
      </c>
      <c r="J2" s="167"/>
    </row>
    <row r="3" spans="1:10" s="166" customFormat="1" ht="15.75">
      <c r="A3" s="165"/>
      <c r="B3" s="149" t="str">
        <f>'Control + Instructions'!$A$2</f>
        <v>Formula Rate Workbook</v>
      </c>
    </row>
    <row r="4" spans="1:10" s="166" customFormat="1" ht="15.75">
      <c r="A4" s="165"/>
      <c r="B4" s="149" t="str">
        <f>'Control + Instructions'!$A$3</f>
        <v>Projections for Rate Year 2027</v>
      </c>
    </row>
    <row r="5" spans="1:10" s="166" customFormat="1" ht="15.75">
      <c r="A5" s="165"/>
      <c r="B5" s="1"/>
    </row>
    <row r="6" spans="1:10" s="202" customFormat="1" ht="15" customHeight="1">
      <c r="A6" s="202" t="str">
        <f>IF('Control + Instructions'!$B$22='Control + Instructions'!$D$22,"THIS SHEET IS IN USE FOR THE TRUE-UP RATE CALCULATION USING ACTUALS", "DISCLAIMER: THIS SHEET IS NOT USED WHEN FILING A PROJECTED RATE CALCULATION.")</f>
        <v>DISCLAIMER: THIS SHEET IS NOT USED WHEN FILING A PROJECTED RATE CALCULATION.</v>
      </c>
      <c r="B6" s="202" t="str">
        <f>IF('Control + Instructions'!$D$22='Control + Instructions'!$D$22,"THIS SHEET IS IN USE FOR THE TRUE-UP RATE CALCULATION USING ACTUALS", "DISCLAIMER: THIS SHEET IS NOT USED WHEN FILING A PROJECTED RATE CALCULATION.")</f>
        <v>THIS SHEET IS IN USE FOR THE TRUE-UP RATE CALCULATION USING ACTUALS</v>
      </c>
    </row>
    <row r="7" spans="1:10" s="166" customFormat="1" ht="15.75">
      <c r="A7" s="165"/>
      <c r="B7" s="1"/>
    </row>
    <row r="8" spans="1:10" s="166" customFormat="1" ht="15.75">
      <c r="A8" s="165"/>
      <c r="B8" s="96" t="str">
        <f>'Table of Contents'!$D$20</f>
        <v>Table T3</v>
      </c>
    </row>
    <row r="9" spans="1:10" s="166" customFormat="1" ht="18.75">
      <c r="A9" s="165"/>
      <c r="B9" s="81" t="str">
        <f>B8&amp;": "&amp;'Table of Contents'!$E$20</f>
        <v>Table T3: Load Divisor</v>
      </c>
    </row>
    <row r="10" spans="1:10" s="166" customFormat="1" ht="14.45" customHeight="1">
      <c r="A10" s="165"/>
      <c r="B10" s="97" t="s">
        <v>290</v>
      </c>
    </row>
    <row r="11" spans="1:10" s="166" customFormat="1" ht="6" customHeight="1">
      <c r="A11" s="165"/>
      <c r="B11" s="145"/>
      <c r="C11" s="145"/>
      <c r="D11" s="145"/>
      <c r="E11" s="145"/>
      <c r="F11" s="145"/>
      <c r="G11" s="145"/>
      <c r="H11" s="145"/>
      <c r="I11" s="145"/>
      <c r="J11" s="145"/>
    </row>
    <row r="12" spans="1:10" s="166" customFormat="1" ht="6" customHeight="1">
      <c r="A12" s="165"/>
      <c r="B12" s="146"/>
      <c r="C12" s="146"/>
      <c r="D12" s="146"/>
      <c r="E12" s="146"/>
      <c r="F12" s="146"/>
      <c r="G12" s="146"/>
      <c r="H12" s="146"/>
      <c r="I12" s="146"/>
      <c r="J12" s="146"/>
    </row>
    <row r="13" spans="1:10" s="169" customFormat="1" ht="30" customHeight="1">
      <c r="A13" s="168"/>
      <c r="C13" s="170" t="s">
        <v>103</v>
      </c>
      <c r="D13" s="170" t="s">
        <v>304</v>
      </c>
      <c r="E13" s="170" t="s">
        <v>303</v>
      </c>
      <c r="F13" s="170" t="s">
        <v>305</v>
      </c>
      <c r="G13" s="170" t="s">
        <v>306</v>
      </c>
      <c r="H13" s="170" t="s">
        <v>307</v>
      </c>
      <c r="I13" s="170" t="s">
        <v>274</v>
      </c>
      <c r="J13" s="170" t="s">
        <v>308</v>
      </c>
    </row>
    <row r="14" spans="1:10" s="169" customFormat="1">
      <c r="A14" s="168"/>
      <c r="B14" s="170"/>
      <c r="C14" s="171" t="str">
        <f t="shared" ref="C14:J14" si="6">"["&amp;CHAR(C1)&amp;"]"</f>
        <v>[A]</v>
      </c>
      <c r="D14" s="171" t="str">
        <f t="shared" si="6"/>
        <v>[B]</v>
      </c>
      <c r="E14" s="171" t="str">
        <f t="shared" si="6"/>
        <v>[C]</v>
      </c>
      <c r="F14" s="171" t="str">
        <f t="shared" si="6"/>
        <v>[D]</v>
      </c>
      <c r="G14" s="171" t="str">
        <f t="shared" si="6"/>
        <v>[E]</v>
      </c>
      <c r="H14" s="171" t="str">
        <f t="shared" si="6"/>
        <v>[F]</v>
      </c>
      <c r="I14" s="171" t="str">
        <f t="shared" si="6"/>
        <v>[G]</v>
      </c>
      <c r="J14" s="171" t="str">
        <f t="shared" si="6"/>
        <v>[H]</v>
      </c>
    </row>
    <row r="15" spans="1:10" s="169" customFormat="1">
      <c r="A15" s="168"/>
      <c r="B15" s="172" t="s">
        <v>4</v>
      </c>
      <c r="C15" s="170"/>
      <c r="D15" s="170"/>
      <c r="E15" s="170"/>
      <c r="F15" s="170"/>
      <c r="G15" s="170"/>
      <c r="H15" s="170"/>
      <c r="I15" s="185" t="str">
        <f>"SUM("&amp;D14&amp;":"&amp;H14&amp;")"</f>
        <v>SUM([B]:[F])</v>
      </c>
      <c r="J15" s="171" t="str">
        <f>I14&amp;" - "&amp;H14</f>
        <v>[G] - [F]</v>
      </c>
    </row>
    <row r="16" spans="1:10" ht="6" customHeight="1">
      <c r="B16" s="152"/>
      <c r="C16" s="152"/>
      <c r="D16" s="152"/>
      <c r="E16" s="152"/>
      <c r="F16" s="152"/>
      <c r="G16" s="152"/>
      <c r="H16" s="152"/>
      <c r="I16" s="152"/>
      <c r="J16" s="152"/>
    </row>
    <row r="17" spans="1:16" ht="6" customHeight="1">
      <c r="B17" s="153"/>
      <c r="C17" s="153"/>
      <c r="D17" s="153"/>
      <c r="E17" s="153"/>
      <c r="F17" s="153"/>
      <c r="G17" s="153"/>
      <c r="H17" s="153"/>
      <c r="I17" s="153"/>
      <c r="J17" s="153"/>
    </row>
    <row r="18" spans="1:16">
      <c r="A18" s="163">
        <v>1</v>
      </c>
      <c r="B18" s="174" t="str">
        <f>"["&amp;A18&amp;"]"</f>
        <v>[1]</v>
      </c>
      <c r="C18" s="173" t="s">
        <v>275</v>
      </c>
      <c r="D18" s="175">
        <v>825.24</v>
      </c>
      <c r="E18" s="175">
        <v>41.381999999999998</v>
      </c>
      <c r="F18" s="175">
        <v>0</v>
      </c>
      <c r="G18" s="175">
        <v>0</v>
      </c>
      <c r="H18" s="175">
        <v>4</v>
      </c>
      <c r="I18" s="176">
        <f t="shared" ref="I18:I29" si="7">SUM(D18:H18)</f>
        <v>870.62199999999996</v>
      </c>
      <c r="J18" s="176">
        <f t="shared" ref="J18:J29" si="8">I18-H18</f>
        <v>866.62199999999996</v>
      </c>
      <c r="L18" s="241"/>
      <c r="N18" s="238"/>
      <c r="P18" s="238"/>
    </row>
    <row r="19" spans="1:16">
      <c r="A19" s="163">
        <f>MAX($A$18:A18)+1</f>
        <v>2</v>
      </c>
      <c r="B19" s="174" t="str">
        <f t="shared" ref="B19:B29" si="9">"["&amp;A19&amp;"]"</f>
        <v>[2]</v>
      </c>
      <c r="C19" s="173" t="s">
        <v>276</v>
      </c>
      <c r="D19" s="175">
        <v>783.89099999999996</v>
      </c>
      <c r="E19" s="175">
        <v>38.037999999999997</v>
      </c>
      <c r="F19" s="175">
        <v>0</v>
      </c>
      <c r="G19" s="175">
        <v>0</v>
      </c>
      <c r="H19" s="175"/>
      <c r="I19" s="176">
        <f t="shared" si="7"/>
        <v>821.92899999999997</v>
      </c>
      <c r="J19" s="176">
        <f t="shared" si="8"/>
        <v>821.92899999999997</v>
      </c>
      <c r="L19" s="241"/>
      <c r="N19" s="238"/>
      <c r="P19" s="238"/>
    </row>
    <row r="20" spans="1:16">
      <c r="A20" s="163">
        <f>MAX($A$18:A19)+1</f>
        <v>3</v>
      </c>
      <c r="B20" s="174" t="str">
        <f t="shared" si="9"/>
        <v>[3]</v>
      </c>
      <c r="C20" s="173" t="s">
        <v>277</v>
      </c>
      <c r="D20" s="175">
        <v>731.79100000000005</v>
      </c>
      <c r="E20" s="175">
        <v>25.782</v>
      </c>
      <c r="F20" s="175">
        <v>0</v>
      </c>
      <c r="G20" s="175">
        <v>0</v>
      </c>
      <c r="H20" s="175"/>
      <c r="I20" s="176">
        <f t="shared" si="7"/>
        <v>757.57300000000009</v>
      </c>
      <c r="J20" s="176">
        <f t="shared" si="8"/>
        <v>757.57300000000009</v>
      </c>
      <c r="L20" s="241"/>
      <c r="N20" s="238"/>
      <c r="P20" s="238"/>
    </row>
    <row r="21" spans="1:16">
      <c r="A21" s="163">
        <f>MAX($A$18:A20)+1</f>
        <v>4</v>
      </c>
      <c r="B21" s="174" t="str">
        <f t="shared" si="9"/>
        <v>[4]</v>
      </c>
      <c r="C21" s="173" t="s">
        <v>278</v>
      </c>
      <c r="D21" s="175">
        <v>718.70799999999997</v>
      </c>
      <c r="E21" s="175">
        <v>29.905999999999999</v>
      </c>
      <c r="F21" s="175">
        <v>0</v>
      </c>
      <c r="G21" s="175">
        <v>0</v>
      </c>
      <c r="H21" s="175"/>
      <c r="I21" s="176">
        <f t="shared" si="7"/>
        <v>748.61399999999992</v>
      </c>
      <c r="J21" s="176">
        <f t="shared" si="8"/>
        <v>748.61399999999992</v>
      </c>
      <c r="L21" s="241"/>
      <c r="N21" s="238"/>
      <c r="P21" s="238"/>
    </row>
    <row r="22" spans="1:16">
      <c r="A22" s="163">
        <f>MAX($A$18:A21)+1</f>
        <v>5</v>
      </c>
      <c r="B22" s="174" t="str">
        <f t="shared" si="9"/>
        <v>[5]</v>
      </c>
      <c r="C22" s="173" t="s">
        <v>279</v>
      </c>
      <c r="D22" s="175">
        <v>689.08600000000001</v>
      </c>
      <c r="E22" s="175">
        <v>42.054000000000002</v>
      </c>
      <c r="F22" s="175">
        <v>0</v>
      </c>
      <c r="G22" s="175">
        <v>0</v>
      </c>
      <c r="H22" s="175"/>
      <c r="I22" s="176">
        <f t="shared" si="7"/>
        <v>731.14</v>
      </c>
      <c r="J22" s="176">
        <f t="shared" si="8"/>
        <v>731.14</v>
      </c>
      <c r="L22" s="241"/>
      <c r="N22" s="238"/>
      <c r="P22" s="238"/>
    </row>
    <row r="23" spans="1:16">
      <c r="A23" s="163">
        <f>MAX($A$18:A22)+1</f>
        <v>6</v>
      </c>
      <c r="B23" s="174" t="str">
        <f t="shared" si="9"/>
        <v>[6]</v>
      </c>
      <c r="C23" s="173" t="s">
        <v>280</v>
      </c>
      <c r="D23" s="175">
        <v>901.50099999999998</v>
      </c>
      <c r="E23" s="175">
        <v>57.384</v>
      </c>
      <c r="F23" s="175">
        <v>0</v>
      </c>
      <c r="G23" s="175">
        <v>0</v>
      </c>
      <c r="H23" s="175"/>
      <c r="I23" s="176">
        <f t="shared" si="7"/>
        <v>958.88499999999999</v>
      </c>
      <c r="J23" s="176">
        <f t="shared" si="8"/>
        <v>958.88499999999999</v>
      </c>
      <c r="L23" s="241"/>
      <c r="N23" s="238"/>
      <c r="P23" s="238"/>
    </row>
    <row r="24" spans="1:16">
      <c r="A24" s="163">
        <f>MAX($A$18:A23)+1</f>
        <v>7</v>
      </c>
      <c r="B24" s="174" t="str">
        <f t="shared" si="9"/>
        <v>[7]</v>
      </c>
      <c r="C24" s="173" t="s">
        <v>281</v>
      </c>
      <c r="D24" s="175">
        <v>966.72799999999995</v>
      </c>
      <c r="E24" s="175">
        <v>62.609000000000002</v>
      </c>
      <c r="F24" s="175">
        <v>0</v>
      </c>
      <c r="G24" s="175">
        <v>0</v>
      </c>
      <c r="H24" s="175"/>
      <c r="I24" s="176">
        <f t="shared" si="7"/>
        <v>1029.337</v>
      </c>
      <c r="J24" s="176">
        <f t="shared" si="8"/>
        <v>1029.337</v>
      </c>
      <c r="L24" s="241"/>
      <c r="N24" s="238"/>
      <c r="P24" s="238"/>
    </row>
    <row r="25" spans="1:16">
      <c r="A25" s="163">
        <f>MAX($A$18:A24)+1</f>
        <v>8</v>
      </c>
      <c r="B25" s="174" t="str">
        <f t="shared" si="9"/>
        <v>[8]</v>
      </c>
      <c r="C25" s="173" t="s">
        <v>282</v>
      </c>
      <c r="D25" s="175">
        <v>975.74800000000005</v>
      </c>
      <c r="E25" s="175">
        <v>55.936999999999998</v>
      </c>
      <c r="F25" s="175">
        <v>0</v>
      </c>
      <c r="G25" s="175">
        <v>0</v>
      </c>
      <c r="H25" s="175"/>
      <c r="I25" s="176">
        <f t="shared" si="7"/>
        <v>1031.6849999999999</v>
      </c>
      <c r="J25" s="176">
        <f t="shared" si="8"/>
        <v>1031.6849999999999</v>
      </c>
      <c r="L25" s="241"/>
      <c r="N25" s="238"/>
      <c r="P25" s="238"/>
    </row>
    <row r="26" spans="1:16">
      <c r="A26" s="163">
        <f>MAX($A$18:A25)+1</f>
        <v>9</v>
      </c>
      <c r="B26" s="174" t="str">
        <f t="shared" si="9"/>
        <v>[9]</v>
      </c>
      <c r="C26" s="173" t="s">
        <v>283</v>
      </c>
      <c r="D26" s="175">
        <v>778.44100000000003</v>
      </c>
      <c r="E26" s="175">
        <v>50.890999999999998</v>
      </c>
      <c r="F26" s="175">
        <v>0</v>
      </c>
      <c r="G26" s="175">
        <v>0</v>
      </c>
      <c r="H26" s="175"/>
      <c r="I26" s="176">
        <f t="shared" si="7"/>
        <v>829.33199999999999</v>
      </c>
      <c r="J26" s="176">
        <f t="shared" si="8"/>
        <v>829.33199999999999</v>
      </c>
      <c r="L26" s="241"/>
      <c r="N26" s="238"/>
      <c r="P26" s="238"/>
    </row>
    <row r="27" spans="1:16">
      <c r="A27" s="163">
        <f>MAX($A$18:A26)+1</f>
        <v>10</v>
      </c>
      <c r="B27" s="174" t="str">
        <f t="shared" si="9"/>
        <v>[10]</v>
      </c>
      <c r="C27" s="173" t="s">
        <v>284</v>
      </c>
      <c r="D27" s="175">
        <v>702.32600000000002</v>
      </c>
      <c r="E27" s="175">
        <v>42.59</v>
      </c>
      <c r="F27" s="175">
        <v>0</v>
      </c>
      <c r="G27" s="175">
        <v>0</v>
      </c>
      <c r="H27" s="175"/>
      <c r="I27" s="176">
        <f t="shared" si="7"/>
        <v>744.91600000000005</v>
      </c>
      <c r="J27" s="176">
        <f t="shared" si="8"/>
        <v>744.91600000000005</v>
      </c>
      <c r="L27" s="241"/>
      <c r="N27" s="238"/>
      <c r="P27" s="238"/>
    </row>
    <row r="28" spans="1:16">
      <c r="A28" s="163">
        <f>MAX($A$18:A27)+1</f>
        <v>11</v>
      </c>
      <c r="B28" s="174" t="str">
        <f t="shared" si="9"/>
        <v>[11]</v>
      </c>
      <c r="C28" s="173" t="s">
        <v>285</v>
      </c>
      <c r="D28" s="175">
        <v>722.84199999999998</v>
      </c>
      <c r="E28" s="175">
        <v>37.121000000000002</v>
      </c>
      <c r="F28" s="175">
        <v>0</v>
      </c>
      <c r="G28" s="175">
        <v>0</v>
      </c>
      <c r="H28" s="175"/>
      <c r="I28" s="176">
        <f t="shared" si="7"/>
        <v>759.96299999999997</v>
      </c>
      <c r="J28" s="176">
        <f t="shared" si="8"/>
        <v>759.96299999999997</v>
      </c>
      <c r="L28" s="241"/>
      <c r="N28" s="238"/>
      <c r="P28" s="238"/>
    </row>
    <row r="29" spans="1:16">
      <c r="A29" s="163">
        <f>MAX($A$18:A28)+1</f>
        <v>12</v>
      </c>
      <c r="B29" s="174" t="str">
        <f t="shared" si="9"/>
        <v>[12]</v>
      </c>
      <c r="C29" s="173" t="s">
        <v>286</v>
      </c>
      <c r="D29" s="175">
        <v>743.18</v>
      </c>
      <c r="E29" s="175">
        <v>29.861999999999998</v>
      </c>
      <c r="F29" s="175">
        <v>0</v>
      </c>
      <c r="G29" s="175">
        <v>0</v>
      </c>
      <c r="H29" s="175"/>
      <c r="I29" s="176">
        <f t="shared" si="7"/>
        <v>773.04199999999992</v>
      </c>
      <c r="J29" s="176">
        <f t="shared" si="8"/>
        <v>773.04199999999992</v>
      </c>
      <c r="L29" s="241"/>
      <c r="N29" s="238"/>
      <c r="P29" s="238"/>
    </row>
    <row r="30" spans="1:16" ht="6" customHeight="1">
      <c r="B30" s="154"/>
      <c r="C30" s="152"/>
      <c r="D30" s="155"/>
      <c r="E30" s="177"/>
      <c r="F30" s="155"/>
      <c r="G30" s="155"/>
      <c r="H30" s="155"/>
      <c r="I30" s="155"/>
      <c r="J30" s="177"/>
      <c r="L30" s="239"/>
    </row>
    <row r="31" spans="1:16" ht="6" customHeight="1">
      <c r="B31" s="156"/>
      <c r="C31" s="153"/>
      <c r="D31" s="157"/>
      <c r="E31" s="178"/>
      <c r="F31" s="157"/>
      <c r="G31" s="157"/>
      <c r="H31" s="157"/>
      <c r="I31" s="157"/>
      <c r="J31" s="178"/>
    </row>
    <row r="32" spans="1:16">
      <c r="A32" s="163">
        <f>MAX($A$18:A31)+1</f>
        <v>13</v>
      </c>
      <c r="B32" s="174" t="str">
        <f t="shared" ref="B32:B34" si="10">"["&amp;A32&amp;"]"</f>
        <v>[13]</v>
      </c>
      <c r="C32" s="173" t="s">
        <v>287</v>
      </c>
      <c r="D32" s="150"/>
      <c r="E32" s="150"/>
      <c r="F32" s="150"/>
      <c r="G32" s="150"/>
      <c r="H32" s="150"/>
      <c r="I32" s="151"/>
      <c r="J32" s="151">
        <f>SUM(J18:J29)</f>
        <v>10053.037999999999</v>
      </c>
    </row>
    <row r="33" spans="1:10">
      <c r="A33" s="163">
        <f>MAX($A$18:A32)+1</f>
        <v>14</v>
      </c>
      <c r="B33" s="174" t="str">
        <f t="shared" si="10"/>
        <v>[14]</v>
      </c>
      <c r="C33" s="173" t="s">
        <v>289</v>
      </c>
      <c r="D33" s="179"/>
      <c r="E33" s="179"/>
      <c r="F33" s="179"/>
      <c r="G33" s="179"/>
      <c r="H33" s="180"/>
      <c r="I33" s="179"/>
      <c r="J33" s="151">
        <f>J32/12</f>
        <v>837.75316666666652</v>
      </c>
    </row>
    <row r="34" spans="1:10">
      <c r="A34" s="163">
        <f>MAX($A$18:A33)+1</f>
        <v>15</v>
      </c>
      <c r="B34" s="174" t="str">
        <f t="shared" si="10"/>
        <v>[15]</v>
      </c>
      <c r="C34" s="181" t="s">
        <v>288</v>
      </c>
      <c r="D34" s="182"/>
      <c r="E34" s="182"/>
      <c r="F34" s="182"/>
      <c r="G34" s="182"/>
      <c r="H34" s="183"/>
      <c r="I34" s="182"/>
      <c r="J34" s="158">
        <f>J33*1000</f>
        <v>837753.16666666651</v>
      </c>
    </row>
    <row r="35" spans="1:10" ht="6" customHeight="1">
      <c r="B35" s="147"/>
      <c r="C35" s="145"/>
      <c r="D35" s="145"/>
      <c r="E35" s="145"/>
      <c r="F35" s="145"/>
      <c r="G35" s="145"/>
      <c r="H35" s="145"/>
      <c r="I35" s="145"/>
      <c r="J35" s="145"/>
    </row>
    <row r="36" spans="1:10" ht="6" customHeight="1">
      <c r="B36" s="148"/>
      <c r="C36" s="146"/>
      <c r="D36" s="146"/>
      <c r="E36" s="146"/>
      <c r="F36" s="146"/>
      <c r="G36" s="146"/>
      <c r="H36" s="146"/>
      <c r="I36" s="146"/>
      <c r="J36" s="146"/>
    </row>
    <row r="37" spans="1:10">
      <c r="B37" s="184" t="s">
        <v>9</v>
      </c>
    </row>
    <row r="38" spans="1:10">
      <c r="B38" s="184" t="str">
        <f>J14&amp;": 12-month CP average includes all load with the exception of Short-Term Firm Point-to-Point load."</f>
        <v>[H]: 12-month CP average includes all load with the exception of Short-Term Firm Point-to-Point load.</v>
      </c>
    </row>
    <row r="39" spans="1:10">
      <c r="B39" s="184" t="str">
        <f>B32&amp;": SUM("&amp;B18&amp;":"&amp;B29&amp;")."</f>
        <v>[13]: SUM([1]:[12]).</v>
      </c>
    </row>
    <row r="40" spans="1:10">
      <c r="B40" s="184" t="str">
        <f>B33&amp;": "&amp;B32&amp;"/ 12."</f>
        <v>[14]: [13]/ 12.</v>
      </c>
    </row>
    <row r="41" spans="1:10">
      <c r="B41" s="184" t="str">
        <f>B34&amp;": "&amp;B33&amp;" x 1000."</f>
        <v>[15]: [14] x 1000.</v>
      </c>
      <c r="E41" s="238"/>
    </row>
    <row r="42" spans="1:10">
      <c r="B42" s="184"/>
    </row>
    <row r="46" spans="1:10">
      <c r="J46" s="240"/>
    </row>
    <row r="47" spans="1:10">
      <c r="J47" s="240"/>
    </row>
  </sheetData>
  <pageMargins left="0.7" right="0.7" top="0.75" bottom="0.75" header="0.3" footer="0.3"/>
  <pageSetup scale="72"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0439-5C36-4D69-8111-C1FD5810AFC1}">
  <sheetPr>
    <tabColor theme="9"/>
    <pageSetUpPr autoPageBreaks="0"/>
  </sheetPr>
  <dimension ref="A1"/>
  <sheetViews>
    <sheetView topLeftCell="A1048576" workbookViewId="0"/>
  </sheetViews>
  <sheetFormatPr defaultColWidth="8.7109375" defaultRowHeight="15" customHeight="1" zeroHeight="1"/>
  <cols>
    <col min="1" max="16384" width="8.7109375" style="1"/>
  </cols>
  <sheetData/>
  <printOptions horizontalCentered="1"/>
  <pageMargins left="0.7" right="0.7" top="0.75" bottom="0.75" header="0.3" footer="0.3"/>
  <pageSetup orientation="landscape" horizontalDpi="1200" verticalDpi="1200"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2C0BF-B7DA-4203-AE95-22EB6BAB5910}">
  <sheetPr>
    <tabColor theme="9" tint="0.39997558519241921"/>
    <pageSetUpPr autoPageBreaks="0"/>
  </sheetPr>
  <dimension ref="A1:G106"/>
  <sheetViews>
    <sheetView topLeftCell="B1" zoomScaleNormal="100" workbookViewId="0">
      <selection activeCell="B1" sqref="B1"/>
    </sheetView>
  </sheetViews>
  <sheetFormatPr defaultColWidth="8.7109375" defaultRowHeight="15" customHeight="1" outlineLevelCol="1"/>
  <cols>
    <col min="1" max="1" width="8.7109375" style="84" hidden="1" customWidth="1" outlineLevel="1"/>
    <col min="2" max="2" width="8.7109375" style="1" collapsed="1"/>
    <col min="3" max="3" width="69.28515625" style="1" customWidth="1"/>
    <col min="4" max="4" width="29.42578125" style="1" customWidth="1"/>
    <col min="5" max="5" width="18" style="19" customWidth="1"/>
    <col min="6" max="6" width="13.5703125" style="1" bestFit="1" customWidth="1"/>
    <col min="7" max="7" width="9.5703125" style="1" customWidth="1"/>
    <col min="8" max="16384" width="8.7109375" style="1"/>
  </cols>
  <sheetData>
    <row r="1" spans="1:6" ht="15" customHeight="1">
      <c r="B1" s="2" t="str">
        <f>'Control + Instructions'!$A$1</f>
        <v>Colorado Springs Utilities</v>
      </c>
    </row>
    <row r="2" spans="1:6" ht="15" customHeight="1">
      <c r="B2" s="2" t="str">
        <f>'Control + Instructions'!$A$2</f>
        <v>Formula Rate Workbook</v>
      </c>
    </row>
    <row r="3" spans="1:6" ht="15" customHeight="1">
      <c r="B3" s="2" t="str">
        <f>'Control + Instructions'!$A$3</f>
        <v>Projections for Rate Year 2027</v>
      </c>
    </row>
    <row r="5" spans="1:6" ht="15" customHeight="1">
      <c r="B5" s="202" t="str">
        <f>IF('Control + Instructions'!$B$22='Control + Instructions'!$D$22, "DISCLAIMER: THIS SHEET IS NOT USED WHEN FILING A TRUE-UP WITH ACTUALS.","THIS SHEET IS IN USE FOR THE PROJECTED RATE CALCULATION")</f>
        <v>THIS SHEET IS IN USE FOR THE PROJECTED RATE CALCULATION</v>
      </c>
    </row>
    <row r="7" spans="1:6" ht="18" customHeight="1">
      <c r="B7" s="96" t="str">
        <f>'Table of Contents'!$D$22</f>
        <v>Table P1</v>
      </c>
    </row>
    <row r="8" spans="1:6" ht="15" customHeight="1">
      <c r="B8" s="81" t="str">
        <f>B7&amp;": "&amp;'Table of Contents'!$E$22</f>
        <v>Table P1: Projected Annual Transmission Revenue Requirement</v>
      </c>
    </row>
    <row r="9" spans="1:6" ht="6" customHeight="1">
      <c r="B9" s="9"/>
      <c r="C9" s="9"/>
      <c r="D9" s="9"/>
      <c r="E9" s="20"/>
    </row>
    <row r="10" spans="1:6" ht="6" customHeight="1">
      <c r="B10" s="10"/>
      <c r="C10" s="10"/>
      <c r="D10" s="10"/>
      <c r="E10" s="21"/>
    </row>
    <row r="11" spans="1:6" ht="15" customHeight="1">
      <c r="B11" s="11" t="s">
        <v>4</v>
      </c>
      <c r="C11" s="11" t="s">
        <v>5</v>
      </c>
      <c r="D11" s="11" t="s">
        <v>59</v>
      </c>
      <c r="E11" s="61" t="str">
        <f>"Projected for "&amp;PROJECTED_YR</f>
        <v>Projected for 2027</v>
      </c>
    </row>
    <row r="12" spans="1:6" ht="6" customHeight="1">
      <c r="B12" s="9"/>
      <c r="C12" s="9"/>
      <c r="D12" s="9"/>
      <c r="E12" s="20"/>
    </row>
    <row r="13" spans="1:6" ht="6" customHeight="1">
      <c r="B13" s="10"/>
      <c r="C13" s="10"/>
      <c r="D13" s="10"/>
      <c r="E13" s="21"/>
    </row>
    <row r="14" spans="1:6" ht="15" customHeight="1">
      <c r="B14" s="43" t="s">
        <v>71</v>
      </c>
      <c r="C14" s="33"/>
      <c r="D14" s="33"/>
      <c r="E14" s="58"/>
    </row>
    <row r="15" spans="1:6" s="22" customFormat="1" ht="6" customHeight="1">
      <c r="A15" s="85"/>
      <c r="E15" s="59"/>
      <c r="F15" s="1"/>
    </row>
    <row r="16" spans="1:6" ht="15" customHeight="1">
      <c r="B16" s="12"/>
      <c r="C16" s="28" t="s">
        <v>72</v>
      </c>
    </row>
    <row r="17" spans="1:5" ht="15" customHeight="1">
      <c r="A17" s="84">
        <f>MAX($A$13:A16)+1</f>
        <v>1</v>
      </c>
      <c r="B17" s="12" t="str">
        <f>"["&amp;A17&amp;"]"</f>
        <v>[1]</v>
      </c>
      <c r="C17" s="32" t="s">
        <v>69</v>
      </c>
      <c r="D17" s="1" t="str">
        <f>'E1 O&amp;M'!$B$7&amp;": "&amp;'E1 O&amp;M'!$J$12 &amp;'E1 O&amp;M'!$B$48</f>
        <v>Table E1: [C][31]</v>
      </c>
      <c r="E17" s="19">
        <f>'E1 O&amp;M'!$J$48</f>
        <v>7348429</v>
      </c>
    </row>
    <row r="18" spans="1:5" ht="15" customHeight="1">
      <c r="A18" s="84">
        <f>MAX($A$13:A17)+1</f>
        <v>2</v>
      </c>
      <c r="B18" s="12" t="str">
        <f>"["&amp;A18&amp;"]"</f>
        <v>[2]</v>
      </c>
      <c r="C18" s="32" t="s">
        <v>309</v>
      </c>
      <c r="D18" s="25" t="str">
        <f>'E1 O&amp;M'!$B$7&amp;": "&amp; 'E1 O&amp;M'!$J$12 &amp;'E1 O&amp;M'!$B$17</f>
        <v>Table E1: [C][3]</v>
      </c>
      <c r="E18" s="19">
        <f>'E1 O&amp;M'!$J$17</f>
        <v>519054</v>
      </c>
    </row>
    <row r="19" spans="1:5" ht="15" customHeight="1">
      <c r="A19" s="84">
        <f>MAX($A$13:A18)+1</f>
        <v>3</v>
      </c>
      <c r="B19" s="12" t="str">
        <f>"["&amp;A19&amp;"]"</f>
        <v>[3]</v>
      </c>
      <c r="C19" s="44" t="s">
        <v>70</v>
      </c>
      <c r="D19" s="25" t="str">
        <f>'E1 O&amp;M'!$B$7&amp;": "&amp; 'E1 O&amp;M'!$J$12 &amp;'E1 O&amp;M'!$B$29</f>
        <v>Table E1: [C][15]</v>
      </c>
      <c r="E19" s="40">
        <f>'E1 O&amp;M'!$J$29</f>
        <v>0</v>
      </c>
    </row>
    <row r="20" spans="1:5" ht="15" customHeight="1">
      <c r="A20" s="84">
        <f>MAX($A$13:A19)+1</f>
        <v>4</v>
      </c>
      <c r="B20" s="12" t="str">
        <f>"["&amp;A20&amp;"]"</f>
        <v>[4]</v>
      </c>
      <c r="C20" s="73" t="s">
        <v>310</v>
      </c>
      <c r="D20" s="73" t="str">
        <f>B17&amp;" - "&amp;B18&amp;" - "&amp;B19</f>
        <v>[1] - [2] - [3]</v>
      </c>
      <c r="E20" s="49">
        <f>E17-E18-E19</f>
        <v>6829375</v>
      </c>
    </row>
    <row r="21" spans="1:5" ht="15" customHeight="1">
      <c r="C21" s="122"/>
    </row>
    <row r="22" spans="1:5" ht="15" customHeight="1">
      <c r="B22" s="12"/>
      <c r="C22" s="28" t="s">
        <v>73</v>
      </c>
    </row>
    <row r="23" spans="1:5" ht="15" customHeight="1">
      <c r="A23" s="84">
        <f>MAX($A$13:A22)+1</f>
        <v>5</v>
      </c>
      <c r="B23" s="12" t="str">
        <f t="shared" ref="B23:B29" si="0">"["&amp;A23&amp;"]"</f>
        <v>[5]</v>
      </c>
      <c r="C23" s="32" t="s">
        <v>74</v>
      </c>
      <c r="D23" s="25" t="str">
        <f>'E2 A&amp;G'!$B$7&amp;": "&amp;'E2 A&amp;G'!$H$12 &amp;'E2 A&amp;G'!$B$31</f>
        <v>Table E2: [B][15]</v>
      </c>
      <c r="E23" s="29">
        <f>'E2 A&amp;G'!$H$31</f>
        <v>93866397</v>
      </c>
    </row>
    <row r="24" spans="1:5" ht="15" customHeight="1">
      <c r="A24" s="84">
        <f>MAX($A$13:A23)+1</f>
        <v>6</v>
      </c>
      <c r="B24" s="12" t="str">
        <f t="shared" si="0"/>
        <v>[6]</v>
      </c>
      <c r="C24" s="32" t="s">
        <v>227</v>
      </c>
      <c r="D24" s="25" t="s">
        <v>325</v>
      </c>
      <c r="E24" s="68">
        <v>0</v>
      </c>
    </row>
    <row r="25" spans="1:5" ht="15" customHeight="1">
      <c r="A25" s="84">
        <f>MAX($A$13:A24)+1</f>
        <v>7</v>
      </c>
      <c r="B25" s="12" t="str">
        <f t="shared" si="0"/>
        <v>[7]</v>
      </c>
      <c r="C25" s="44" t="s">
        <v>228</v>
      </c>
      <c r="D25" s="25" t="s">
        <v>325</v>
      </c>
      <c r="E25" s="68">
        <v>0</v>
      </c>
    </row>
    <row r="26" spans="1:5" ht="15" customHeight="1">
      <c r="A26" s="84">
        <f>MAX($A$13:A25)+1</f>
        <v>8</v>
      </c>
      <c r="B26" s="12" t="str">
        <f t="shared" si="0"/>
        <v>[8]</v>
      </c>
      <c r="C26" s="42" t="str">
        <f>'P2 Proj. Allocators'!$C$18</f>
        <v>Wage and Salary Allocator</v>
      </c>
      <c r="D26" s="127" t="str">
        <f>'P2 Proj. Allocators'!$B$7&amp;": "&amp;_xlfn.XLOOKUP($C26,'P2 Proj. Allocators'!$C$15:$C$41,'P2 Proj. Allocators'!$B$15:$B$41)</f>
        <v>Table P2: [3]</v>
      </c>
      <c r="E26" s="128">
        <f>_xlfn.XLOOKUP($C26,'P2 Proj. Allocators'!$C$16:$C$41,'P2 Proj. Allocators'!$E$16:$E$41)</f>
        <v>9.4635993415737377E-2</v>
      </c>
    </row>
    <row r="27" spans="1:5" ht="15" customHeight="1">
      <c r="A27" s="84">
        <f>MAX($A$13:A26)+1</f>
        <v>9</v>
      </c>
      <c r="B27" s="12" t="str">
        <f t="shared" si="0"/>
        <v>[9]</v>
      </c>
      <c r="C27" s="32" t="s">
        <v>231</v>
      </c>
      <c r="D27" s="25" t="str">
        <f>"SUM("&amp;B23&amp;":"&amp;B25&amp;") x "&amp;B26</f>
        <v>SUM([5]:[7]) x [8]</v>
      </c>
      <c r="E27" s="29">
        <f>SUM(E23:E25)*E26</f>
        <v>8883139.7284509912</v>
      </c>
    </row>
    <row r="28" spans="1:5" ht="15" customHeight="1">
      <c r="A28" s="84">
        <f>MAX($A$13:A27)+1</f>
        <v>10</v>
      </c>
      <c r="B28" s="12" t="str">
        <f t="shared" si="0"/>
        <v>[10]</v>
      </c>
      <c r="C28" s="41" t="s">
        <v>229</v>
      </c>
      <c r="D28" s="38" t="s">
        <v>330</v>
      </c>
      <c r="E28" s="69">
        <v>0</v>
      </c>
    </row>
    <row r="29" spans="1:5" ht="15" customHeight="1">
      <c r="A29" s="84">
        <f>MAX($A$13:A28)+1</f>
        <v>11</v>
      </c>
      <c r="B29" s="12" t="str">
        <f t="shared" si="0"/>
        <v>[11]</v>
      </c>
      <c r="C29" s="103" t="s">
        <v>230</v>
      </c>
      <c r="D29" s="26" t="str">
        <f>B27&amp;" + "&amp;B28</f>
        <v>[9] + [10]</v>
      </c>
      <c r="E29" s="49">
        <f>E27+E28</f>
        <v>8883139.7284509912</v>
      </c>
    </row>
    <row r="31" spans="1:5" ht="15" customHeight="1">
      <c r="A31" s="84">
        <f>MAX($A$13:A30)+1</f>
        <v>12</v>
      </c>
      <c r="B31" s="12" t="str">
        <f t="shared" ref="B31:B32" si="1">"["&amp;A31&amp;"]"</f>
        <v>[12]</v>
      </c>
      <c r="C31" s="1" t="s">
        <v>357</v>
      </c>
      <c r="D31" s="25" t="s">
        <v>327</v>
      </c>
      <c r="E31" s="68">
        <v>0</v>
      </c>
    </row>
    <row r="32" spans="1:5" ht="15" customHeight="1">
      <c r="A32" s="84">
        <f>MAX($A$13:A31)+1</f>
        <v>13</v>
      </c>
      <c r="B32" s="12" t="str">
        <f t="shared" si="1"/>
        <v>[13]</v>
      </c>
      <c r="C32" s="1" t="s">
        <v>358</v>
      </c>
      <c r="D32" s="1" t="s">
        <v>137</v>
      </c>
      <c r="E32" s="68">
        <v>0</v>
      </c>
    </row>
    <row r="34" spans="1:7" ht="15" customHeight="1" thickBot="1">
      <c r="A34" s="84">
        <f>MAX($A$13:A33)+1</f>
        <v>14</v>
      </c>
      <c r="B34" s="12" t="str">
        <f>"["&amp;A34&amp;"]"</f>
        <v>[14]</v>
      </c>
      <c r="C34" s="39" t="s">
        <v>75</v>
      </c>
      <c r="D34" s="39" t="str">
        <f>B20&amp;" + "&amp;B29&amp;" + "&amp;B31&amp;" + "&amp;B32</f>
        <v>[4] + [11] + [12] + [13]</v>
      </c>
      <c r="E34" s="46">
        <f>E20+E29+E31+E32</f>
        <v>15712514.728450991</v>
      </c>
    </row>
    <row r="35" spans="1:7" ht="6" customHeight="1" thickTop="1">
      <c r="B35" s="12"/>
      <c r="C35" s="26"/>
      <c r="D35" s="26"/>
      <c r="E35" s="49"/>
    </row>
    <row r="36" spans="1:7" ht="15" customHeight="1">
      <c r="B36" s="43" t="s">
        <v>232</v>
      </c>
      <c r="C36" s="33"/>
      <c r="D36" s="33"/>
      <c r="E36" s="58"/>
    </row>
    <row r="37" spans="1:7" ht="6" customHeight="1">
      <c r="B37" s="129"/>
    </row>
    <row r="38" spans="1:7" ht="15" customHeight="1">
      <c r="B38" s="129"/>
      <c r="C38" s="11" t="s">
        <v>233</v>
      </c>
    </row>
    <row r="39" spans="1:7" ht="15" customHeight="1">
      <c r="A39" s="84">
        <f>MAX($A$13:A38)+1</f>
        <v>15</v>
      </c>
      <c r="B39" s="12" t="str">
        <f>"["&amp;A39&amp;"]"</f>
        <v>[15]</v>
      </c>
      <c r="C39" s="44" t="s">
        <v>234</v>
      </c>
      <c r="D39" s="25" t="str">
        <f>'C3 Debt Service and Interest'!$B$6&amp;": "&amp;'C3 Debt Service and Interest'!$J$12&amp;'C3 Debt Service and Interest'!$B$62&amp;" x 1000"</f>
        <v>Table C3: [G][44] x 1000</v>
      </c>
      <c r="E39" s="29">
        <f>'C3 Debt Service and Interest'!$J$62*1000</f>
        <v>123227919.28658058</v>
      </c>
      <c r="G39" s="134"/>
    </row>
    <row r="40" spans="1:7" ht="15" customHeight="1">
      <c r="A40" s="84">
        <f>MAX($A$13:A39)+1</f>
        <v>16</v>
      </c>
      <c r="B40" s="12" t="str">
        <f>"["&amp;A40&amp;"]"</f>
        <v>[16]</v>
      </c>
      <c r="C40" s="42" t="s">
        <v>319</v>
      </c>
      <c r="D40" s="127" t="str">
        <f>'P2 Proj. Allocators'!$B$7&amp;": "&amp;_xlfn.XLOOKUP($C40,'P2 Proj. Allocators'!$C$15:$C$41,'P2 Proj. Allocators'!$B$15:$B$41)</f>
        <v>Table P2: [9]</v>
      </c>
      <c r="E40" s="128">
        <f>_xlfn.XLOOKUP($C40,'P2 Proj. Allocators'!$C$16:$C$41,'P2 Proj. Allocators'!$E$16:$E$41)</f>
        <v>0.10300397338667548</v>
      </c>
    </row>
    <row r="41" spans="1:7" ht="15" customHeight="1">
      <c r="A41" s="84">
        <f>MAX($A$13:A40)+1</f>
        <v>17</v>
      </c>
      <c r="B41" s="12" t="str">
        <f>"["&amp;A41&amp;"]"</f>
        <v>[17]</v>
      </c>
      <c r="C41" s="26" t="s">
        <v>238</v>
      </c>
      <c r="D41" s="26" t="str">
        <f>B39&amp;" x "&amp;B40</f>
        <v>[15] x [16]</v>
      </c>
      <c r="E41" s="49">
        <f>E39*E40</f>
        <v>12692965.318690341</v>
      </c>
    </row>
    <row r="42" spans="1:7" ht="15" customHeight="1">
      <c r="B42" s="12"/>
      <c r="C42" s="26"/>
      <c r="D42" s="25"/>
      <c r="E42" s="29"/>
    </row>
    <row r="43" spans="1:7" ht="15" customHeight="1">
      <c r="B43" s="12"/>
      <c r="C43" s="26" t="s">
        <v>235</v>
      </c>
      <c r="D43" s="25"/>
      <c r="E43" s="29"/>
    </row>
    <row r="44" spans="1:7" s="32" customFormat="1" ht="15" customHeight="1">
      <c r="A44" s="84">
        <f>MAX($A$13:A43)+1</f>
        <v>18</v>
      </c>
      <c r="B44" s="12" t="str">
        <f t="shared" ref="B44" si="2">"["&amp;A44&amp;"]"</f>
        <v>[18]</v>
      </c>
      <c r="C44" s="44" t="s">
        <v>351</v>
      </c>
      <c r="D44" s="193" t="str">
        <f>'P4 Plant Additions'!$B$8&amp;": "&amp;'P4 Plant Additions'!F13&amp;'P4 Plant Additions'!B26</f>
        <v>Table P4: [B][9]</v>
      </c>
      <c r="E44" s="29">
        <f>'P4 Plant Additions'!$F$26</f>
        <v>21269194.714000002</v>
      </c>
      <c r="G44" s="35"/>
    </row>
    <row r="45" spans="1:7" ht="15" customHeight="1">
      <c r="A45" s="84">
        <f>MAX($A$13:A44)+1</f>
        <v>19</v>
      </c>
      <c r="B45" s="12" t="str">
        <f t="shared" ref="B45:B47" si="3">"["&amp;A45&amp;"]"</f>
        <v>[19]</v>
      </c>
      <c r="C45" s="44" t="s">
        <v>352</v>
      </c>
      <c r="D45" s="193" t="str">
        <f>'P4 Plant Additions'!$B$8&amp;": "&amp;'P4 Plant Additions'!H13&amp;'P4 Plant Additions'!B26</f>
        <v>Table P4: [D][9]</v>
      </c>
      <c r="E45" s="29">
        <f>'P4 Plant Additions'!$H$26</f>
        <v>40874304.359999999</v>
      </c>
    </row>
    <row r="46" spans="1:7" s="32" customFormat="1" ht="15" customHeight="1">
      <c r="A46" s="84">
        <f>MAX($A$13:A45)+1</f>
        <v>20</v>
      </c>
      <c r="B46" s="12" t="str">
        <f t="shared" si="3"/>
        <v>[20]</v>
      </c>
      <c r="C46" s="192" t="s">
        <v>319</v>
      </c>
      <c r="D46" s="127" t="str">
        <f>'P2 Proj. Allocators'!$B$7&amp;": "&amp;_xlfn.XLOOKUP($C46,'P2 Proj. Allocators'!$C$15:$C$41,'P2 Proj. Allocators'!$B$15:$B$41)</f>
        <v>Table P2: [9]</v>
      </c>
      <c r="E46" s="128">
        <f>_xlfn.XLOOKUP($C46,'P2 Proj. Allocators'!$C$16:$C$41,'P2 Proj. Allocators'!$E$16:$E$41)</f>
        <v>0.10300397338667548</v>
      </c>
    </row>
    <row r="47" spans="1:7" ht="15" customHeight="1">
      <c r="A47" s="84">
        <f>MAX($A$13:A46)+1</f>
        <v>21</v>
      </c>
      <c r="B47" s="12" t="str">
        <f t="shared" si="3"/>
        <v>[21]</v>
      </c>
      <c r="C47" s="42" t="s">
        <v>322</v>
      </c>
      <c r="D47" s="127" t="str">
        <f>B45&amp;" x "&amp;B46</f>
        <v>[19] x [20]</v>
      </c>
      <c r="E47" s="195">
        <f>E45*E46</f>
        <v>4210215.7584963134</v>
      </c>
      <c r="G47" s="134"/>
    </row>
    <row r="48" spans="1:7" ht="15" customHeight="1">
      <c r="A48" s="84">
        <f>MAX($A$13:A47)+1</f>
        <v>22</v>
      </c>
      <c r="B48" s="12" t="str">
        <f t="shared" ref="B48" si="4">"["&amp;A48&amp;"]"</f>
        <v>[22]</v>
      </c>
      <c r="C48" s="42" t="s">
        <v>349</v>
      </c>
      <c r="D48" s="127" t="str">
        <f>B44&amp;" + "&amp;B47</f>
        <v>[18] + [21]</v>
      </c>
      <c r="E48" s="195">
        <f>E44+E47</f>
        <v>25479410.472496316</v>
      </c>
    </row>
    <row r="49" spans="1:7" ht="15" customHeight="1">
      <c r="A49" s="84">
        <f>MAX($A$13:A48)+1</f>
        <v>23</v>
      </c>
      <c r="B49" s="12" t="str">
        <f t="shared" ref="B49:B50" si="5">"["&amp;A49&amp;"]"</f>
        <v>[23]</v>
      </c>
      <c r="C49" s="197" t="s">
        <v>348</v>
      </c>
      <c r="D49" s="127" t="str">
        <f>'P2 Proj. Allocators'!$B$7&amp;": "&amp;_xlfn.XLOOKUP($C49,'P2 Proj. Allocators'!$C$15:$C$41,'P2 Proj. Allocators'!$B$15:$B$41)</f>
        <v>Table P2: [20]</v>
      </c>
      <c r="E49" s="128">
        <f>_xlfn.XLOOKUP($C49,'P2 Proj. Allocators'!$C$16:$C$41,'P2 Proj. Allocators'!$E$16:$E$41)</f>
        <v>0.15181211996709174</v>
      </c>
    </row>
    <row r="50" spans="1:7" ht="15" customHeight="1">
      <c r="A50" s="84">
        <f>MAX($A$13:A49)+1</f>
        <v>24</v>
      </c>
      <c r="B50" s="12" t="str">
        <f t="shared" si="5"/>
        <v>[24]</v>
      </c>
      <c r="C50" s="26" t="s">
        <v>239</v>
      </c>
      <c r="D50" s="26" t="str">
        <f>B48&amp;" x "&amp;B49</f>
        <v>[22] x [23]</v>
      </c>
      <c r="E50" s="49">
        <f>E48*E49</f>
        <v>3868083.3193413843</v>
      </c>
    </row>
    <row r="51" spans="1:7" ht="15" customHeight="1">
      <c r="B51" s="12"/>
      <c r="C51" s="25"/>
      <c r="D51" s="25"/>
      <c r="E51" s="29"/>
    </row>
    <row r="52" spans="1:7" ht="15" customHeight="1">
      <c r="B52" s="12"/>
      <c r="C52" s="26" t="s">
        <v>236</v>
      </c>
      <c r="D52" s="25"/>
      <c r="E52" s="29"/>
    </row>
    <row r="53" spans="1:7" ht="15" customHeight="1">
      <c r="A53" s="84">
        <f>MAX($A$13:A52)+1</f>
        <v>25</v>
      </c>
      <c r="B53" s="12" t="str">
        <f t="shared" ref="B53:B59" si="6">"["&amp;A53&amp;"]"</f>
        <v>[25]</v>
      </c>
      <c r="C53" s="41" t="s">
        <v>236</v>
      </c>
      <c r="D53" s="38" t="str">
        <f>'C4 Amortization of Prem or Disc'!$B$6&amp;": "&amp;'C4 Amortization of Prem or Disc'!$I$11&amp;'C4 Amortization of Prem or Disc'!$B$60</f>
        <v>Table C4: [F][46]</v>
      </c>
      <c r="E53" s="40">
        <f>'C4 Amortization of Prem or Disc'!$I$60</f>
        <v>-7812174.7177503277</v>
      </c>
      <c r="G53" s="134"/>
    </row>
    <row r="54" spans="1:7" ht="15" customHeight="1">
      <c r="A54" s="84">
        <f>MAX($A$13:A53)+1</f>
        <v>26</v>
      </c>
      <c r="B54" s="12" t="str">
        <f t="shared" si="6"/>
        <v>[26]</v>
      </c>
      <c r="C54" s="42" t="s">
        <v>319</v>
      </c>
      <c r="D54" s="127" t="str">
        <f>'P2 Proj. Allocators'!$B$7&amp;": "&amp;_xlfn.XLOOKUP($C54,'P2 Proj. Allocators'!$C$15:$C$41,'P2 Proj. Allocators'!$B$15:$B$41)</f>
        <v>Table P2: [9]</v>
      </c>
      <c r="E54" s="128">
        <f>_xlfn.XLOOKUP($C54,'P2 Proj. Allocators'!$C$16:$C$41,'P2 Proj. Allocators'!$E$16:$E$41)</f>
        <v>0.10300397338667548</v>
      </c>
    </row>
    <row r="55" spans="1:7" ht="15" customHeight="1">
      <c r="A55" s="84">
        <f>MAX($A$13:A54)+1</f>
        <v>27</v>
      </c>
      <c r="B55" s="12" t="str">
        <f t="shared" si="6"/>
        <v>[27]</v>
      </c>
      <c r="C55" s="26" t="s">
        <v>241</v>
      </c>
      <c r="D55" s="26" t="str">
        <f>B53&amp;" x "&amp;B54</f>
        <v>[25] x [26]</v>
      </c>
      <c r="E55" s="49">
        <f>E53*E54</f>
        <v>-804685.03671921382</v>
      </c>
    </row>
    <row r="56" spans="1:7" ht="15" customHeight="1">
      <c r="B56" s="12"/>
      <c r="E56" s="1"/>
    </row>
    <row r="57" spans="1:7" ht="15" customHeight="1">
      <c r="A57" s="84">
        <f>MAX($A$13:A56)+1</f>
        <v>28</v>
      </c>
      <c r="B57" s="12" t="str">
        <f t="shared" si="6"/>
        <v>[28]</v>
      </c>
      <c r="C57" s="25" t="s">
        <v>237</v>
      </c>
      <c r="D57" s="25" t="s">
        <v>337</v>
      </c>
      <c r="E57" s="68">
        <v>0</v>
      </c>
    </row>
    <row r="58" spans="1:7" ht="15" customHeight="1">
      <c r="B58" s="12"/>
      <c r="C58" s="25"/>
      <c r="D58" s="25"/>
      <c r="E58" s="29"/>
    </row>
    <row r="59" spans="1:7" ht="15" customHeight="1" thickBot="1">
      <c r="A59" s="84">
        <f>MAX($A$13:A57)+1</f>
        <v>29</v>
      </c>
      <c r="B59" s="12" t="str">
        <f t="shared" si="6"/>
        <v>[29]</v>
      </c>
      <c r="C59" s="39" t="s">
        <v>240</v>
      </c>
      <c r="D59" s="39" t="str">
        <f>B41&amp;" + "&amp;B50&amp;" + "&amp;B55&amp;" + "&amp;B57</f>
        <v>[17] + [24] + [27] + [28]</v>
      </c>
      <c r="E59" s="46">
        <f>E41+E50+E55+E57</f>
        <v>15756363.601312511</v>
      </c>
    </row>
    <row r="60" spans="1:7" ht="6" customHeight="1" thickTop="1"/>
    <row r="61" spans="1:7" ht="15" customHeight="1">
      <c r="B61" s="43" t="s">
        <v>55</v>
      </c>
      <c r="C61" s="33"/>
      <c r="D61" s="33"/>
      <c r="E61" s="58"/>
    </row>
    <row r="62" spans="1:7" ht="6" customHeight="1"/>
    <row r="63" spans="1:7" ht="15" customHeight="1">
      <c r="B63" s="12"/>
      <c r="C63" s="28" t="s">
        <v>242</v>
      </c>
      <c r="D63" s="1" t="s">
        <v>333</v>
      </c>
    </row>
    <row r="64" spans="1:7" ht="15" customHeight="1">
      <c r="A64" s="84">
        <f>MAX($A$15:A63)+1</f>
        <v>30</v>
      </c>
      <c r="B64" s="12" t="str">
        <f t="shared" ref="B64:B67" si="7">"["&amp;A64&amp;"]"</f>
        <v>[30]</v>
      </c>
      <c r="C64" s="32" t="s">
        <v>243</v>
      </c>
      <c r="D64" s="1" t="s">
        <v>137</v>
      </c>
      <c r="E64" s="34">
        <v>0</v>
      </c>
    </row>
    <row r="65" spans="1:7" ht="15" customHeight="1">
      <c r="A65" s="84">
        <f>MAX($A$15:A64)+1</f>
        <v>31</v>
      </c>
      <c r="B65" s="12" t="str">
        <f t="shared" si="7"/>
        <v>[31]</v>
      </c>
      <c r="C65" s="41" t="s">
        <v>244</v>
      </c>
      <c r="D65" s="38" t="s">
        <v>137</v>
      </c>
      <c r="E65" s="69">
        <v>0</v>
      </c>
    </row>
    <row r="66" spans="1:7" ht="15" customHeight="1">
      <c r="A66" s="84">
        <f>MAX($A$15:A65)+1</f>
        <v>32</v>
      </c>
      <c r="B66" s="12" t="str">
        <f t="shared" si="7"/>
        <v>[32]</v>
      </c>
      <c r="C66" s="42" t="str">
        <f>'P2 Proj. Allocators'!$C$18</f>
        <v>Wage and Salary Allocator</v>
      </c>
      <c r="D66" s="127" t="str">
        <f>'P2 Proj. Allocators'!$B$7&amp;": "&amp;_xlfn.XLOOKUP($C66,'P2 Proj. Allocators'!$C$15:$C$41,'P2 Proj. Allocators'!$B$15:$B$41)</f>
        <v>Table P2: [3]</v>
      </c>
      <c r="E66" s="128">
        <f>_xlfn.XLOOKUP($C66,'P2 Proj. Allocators'!$C$16:$C$41,'P2 Proj. Allocators'!$E$16:$E$41)</f>
        <v>9.4635993415737377E-2</v>
      </c>
    </row>
    <row r="67" spans="1:7" ht="15" customHeight="1">
      <c r="A67" s="84">
        <f>MAX($A$15:A66)+1</f>
        <v>33</v>
      </c>
      <c r="B67" s="12" t="str">
        <f t="shared" si="7"/>
        <v>[33]</v>
      </c>
      <c r="C67" s="26" t="s">
        <v>245</v>
      </c>
      <c r="D67" s="26" t="str">
        <f>"("&amp;B64&amp;" + "&amp;B65&amp;") x "&amp;B66</f>
        <v>([30] + [31]) x [32]</v>
      </c>
      <c r="E67" s="47">
        <f>SUM(E64:E65)*E66</f>
        <v>0</v>
      </c>
    </row>
    <row r="68" spans="1:7" ht="15" customHeight="1">
      <c r="B68" s="12"/>
      <c r="C68" s="26"/>
      <c r="D68" s="25"/>
      <c r="E68" s="57"/>
    </row>
    <row r="69" spans="1:7" ht="15" customHeight="1">
      <c r="B69" s="12"/>
      <c r="C69" s="26" t="s">
        <v>246</v>
      </c>
      <c r="D69" s="25" t="s">
        <v>333</v>
      </c>
      <c r="E69" s="57"/>
    </row>
    <row r="70" spans="1:7" ht="15" customHeight="1">
      <c r="A70" s="84">
        <f>MAX($A$15:A69)+1</f>
        <v>34</v>
      </c>
      <c r="B70" s="12" t="str">
        <f t="shared" ref="B70:B74" si="8">"["&amp;A70&amp;"]"</f>
        <v>[34]</v>
      </c>
      <c r="C70" s="44" t="s">
        <v>247</v>
      </c>
      <c r="D70" s="25" t="s">
        <v>137</v>
      </c>
      <c r="E70" s="68">
        <v>0</v>
      </c>
    </row>
    <row r="71" spans="1:7" ht="15" customHeight="1">
      <c r="A71" s="84">
        <f>MAX($A$15:A70)+1</f>
        <v>35</v>
      </c>
      <c r="B71" s="12" t="str">
        <f t="shared" si="8"/>
        <v>[35]</v>
      </c>
      <c r="C71" s="44" t="s">
        <v>248</v>
      </c>
      <c r="D71" s="25" t="s">
        <v>137</v>
      </c>
      <c r="E71" s="68">
        <v>0</v>
      </c>
    </row>
    <row r="72" spans="1:7" ht="15" customHeight="1">
      <c r="A72" s="84">
        <f>MAX($A$15:A71)+1</f>
        <v>36</v>
      </c>
      <c r="B72" s="12" t="str">
        <f t="shared" si="8"/>
        <v>[36]</v>
      </c>
      <c r="C72" s="44" t="s">
        <v>54</v>
      </c>
      <c r="D72" s="25" t="s">
        <v>137</v>
      </c>
      <c r="E72" s="68">
        <v>0</v>
      </c>
    </row>
    <row r="73" spans="1:7" ht="15" customHeight="1">
      <c r="A73" s="84">
        <f>MAX($A$15:A72)+1</f>
        <v>37</v>
      </c>
      <c r="B73" s="12" t="str">
        <f t="shared" si="8"/>
        <v>[37]</v>
      </c>
      <c r="C73" s="42" t="s">
        <v>319</v>
      </c>
      <c r="D73" s="127" t="str">
        <f>'P2 Proj. Allocators'!$B$7&amp;": "&amp;_xlfn.XLOOKUP($C73,'P2 Proj. Allocators'!$C$15:$C$41,'P2 Proj. Allocators'!$B$15:$B$41)</f>
        <v>Table P2: [9]</v>
      </c>
      <c r="E73" s="128">
        <f>_xlfn.XLOOKUP($C73,'P2 Proj. Allocators'!$C$16:$C$41,'P2 Proj. Allocators'!$E$16:$E$41)</f>
        <v>0.10300397338667548</v>
      </c>
    </row>
    <row r="74" spans="1:7" ht="15" customHeight="1">
      <c r="A74" s="84">
        <f>MAX($A$15:A73)+1</f>
        <v>38</v>
      </c>
      <c r="B74" s="12" t="str">
        <f t="shared" si="8"/>
        <v>[38]</v>
      </c>
      <c r="C74" s="26" t="s">
        <v>250</v>
      </c>
      <c r="D74" s="26" t="str">
        <f>"SUM("&amp;B70&amp;":"&amp;B72&amp;") x "&amp;B73</f>
        <v>SUM([34]:[36]) x [37]</v>
      </c>
      <c r="E74" s="49">
        <f>SUM(E70:E72)*E73</f>
        <v>0</v>
      </c>
    </row>
    <row r="75" spans="1:7" ht="15" customHeight="1">
      <c r="B75" s="12"/>
      <c r="C75" s="26"/>
      <c r="D75" s="25"/>
      <c r="E75" s="57"/>
    </row>
    <row r="76" spans="1:7" ht="15" customHeight="1">
      <c r="B76" s="12"/>
      <c r="C76" s="26" t="s">
        <v>417</v>
      </c>
      <c r="D76" s="25"/>
      <c r="E76" s="57"/>
    </row>
    <row r="77" spans="1:7" ht="15" customHeight="1">
      <c r="A77" s="84">
        <f>MAX($A$15:A76)+1</f>
        <v>39</v>
      </c>
      <c r="B77" s="12" t="str">
        <f t="shared" ref="B77:B79" si="9">"["&amp;A77&amp;"]"</f>
        <v>[39]</v>
      </c>
      <c r="C77" s="44" t="s">
        <v>417</v>
      </c>
      <c r="D77" s="25" t="s">
        <v>340</v>
      </c>
      <c r="E77" s="68">
        <v>26831193.664223935</v>
      </c>
      <c r="G77" s="134"/>
    </row>
    <row r="78" spans="1:7" ht="15" customHeight="1">
      <c r="A78" s="84">
        <f>MAX($A$15:A77)+1</f>
        <v>40</v>
      </c>
      <c r="B78" s="12" t="str">
        <f t="shared" si="9"/>
        <v>[40]</v>
      </c>
      <c r="C78" s="42" t="s">
        <v>67</v>
      </c>
      <c r="D78" s="127" t="str">
        <f>'P2 Proj. Allocators'!$B$7&amp;": "&amp;_xlfn.XLOOKUP($C78,'P2 Proj. Allocators'!$C$15:$C$41,'P2 Proj. Allocators'!$B$15:$B$41)</f>
        <v>Table P2: [17]</v>
      </c>
      <c r="E78" s="128">
        <f>_xlfn.XLOOKUP($C78,'P2 Proj. Allocators'!$C$16:$C$41,'P2 Proj. Allocators'!$E$16:$E$41)</f>
        <v>0.12948818948594615</v>
      </c>
    </row>
    <row r="79" spans="1:7" ht="15" customHeight="1">
      <c r="A79" s="84">
        <f>MAX($A$15:A78)+1</f>
        <v>41</v>
      </c>
      <c r="B79" s="12" t="str">
        <f t="shared" si="9"/>
        <v>[41]</v>
      </c>
      <c r="C79" s="26" t="s">
        <v>418</v>
      </c>
      <c r="D79" s="25" t="str">
        <f>B77&amp;" x "&amp;B78</f>
        <v>[39] x [40]</v>
      </c>
      <c r="E79" s="49">
        <f>E77*E78</f>
        <v>3474322.6893271469</v>
      </c>
    </row>
    <row r="80" spans="1:7" ht="15" customHeight="1">
      <c r="B80" s="12"/>
      <c r="C80" s="26"/>
      <c r="D80" s="25"/>
      <c r="E80" s="57"/>
    </row>
    <row r="81" spans="1:7" ht="15" customHeight="1" thickBot="1">
      <c r="A81" s="84">
        <f>MAX($A$13:A80)+1</f>
        <v>42</v>
      </c>
      <c r="B81" s="12" t="str">
        <f>"["&amp;A81&amp;"]"</f>
        <v>[42]</v>
      </c>
      <c r="C81" s="55" t="s">
        <v>249</v>
      </c>
      <c r="D81" s="39" t="str">
        <f>B67&amp;" + "&amp;B74&amp;" + "&amp;B79</f>
        <v>[33] + [38] + [41]</v>
      </c>
      <c r="E81" s="46">
        <f>E67+E74+E79</f>
        <v>3474322.6893271469</v>
      </c>
    </row>
    <row r="82" spans="1:7" ht="6" customHeight="1" thickTop="1"/>
    <row r="83" spans="1:7" ht="15" customHeight="1">
      <c r="B83" s="43" t="s">
        <v>251</v>
      </c>
      <c r="C83" s="33"/>
      <c r="D83" s="33"/>
      <c r="E83" s="58"/>
    </row>
    <row r="84" spans="1:7" ht="6" customHeight="1">
      <c r="B84" s="18"/>
      <c r="C84" s="18"/>
      <c r="D84" s="18"/>
      <c r="E84" s="60"/>
    </row>
    <row r="85" spans="1:7" s="25" customFormat="1" ht="15" customHeight="1">
      <c r="A85" s="88"/>
      <c r="B85" s="27"/>
      <c r="C85" s="26" t="s">
        <v>446</v>
      </c>
      <c r="D85" s="25" t="s">
        <v>341</v>
      </c>
      <c r="E85" s="49"/>
    </row>
    <row r="86" spans="1:7" s="25" customFormat="1" ht="15" customHeight="1">
      <c r="A86" s="84">
        <f>MAX($A$13:A85)+1</f>
        <v>43</v>
      </c>
      <c r="B86" s="12" t="str">
        <f>"["&amp;A86&amp;"]"</f>
        <v>[43]</v>
      </c>
      <c r="C86" s="44" t="s">
        <v>234</v>
      </c>
      <c r="D86" s="25" t="str">
        <f>$B$39</f>
        <v>[15]</v>
      </c>
      <c r="E86" s="29">
        <f>$E$39</f>
        <v>123227919.28658058</v>
      </c>
    </row>
    <row r="87" spans="1:7" s="25" customFormat="1" ht="15" customHeight="1">
      <c r="A87" s="84">
        <f>MAX($A$13:A86)+1</f>
        <v>44</v>
      </c>
      <c r="B87" s="12" t="str">
        <f>"["&amp;A87&amp;"]"</f>
        <v>[44]</v>
      </c>
      <c r="C87" s="41" t="s">
        <v>447</v>
      </c>
      <c r="D87" s="38" t="s">
        <v>252</v>
      </c>
      <c r="E87" s="130">
        <v>0.3</v>
      </c>
    </row>
    <row r="88" spans="1:7" s="25" customFormat="1" ht="15" customHeight="1">
      <c r="A88" s="84">
        <f>MAX($A$13:A87)+1</f>
        <v>45</v>
      </c>
      <c r="B88" s="12" t="str">
        <f>"["&amp;A88&amp;"]"</f>
        <v>[45]</v>
      </c>
      <c r="C88" s="44" t="s">
        <v>253</v>
      </c>
      <c r="D88" s="25" t="str">
        <f>B86&amp;" x "&amp;B87</f>
        <v>[43] x [44]</v>
      </c>
      <c r="E88" s="29">
        <f>E86*E87</f>
        <v>36968375.785974175</v>
      </c>
    </row>
    <row r="89" spans="1:7" s="25" customFormat="1" ht="15" customHeight="1">
      <c r="A89" s="84">
        <f>MAX($A$13:A88)+1</f>
        <v>46</v>
      </c>
      <c r="B89" s="12" t="str">
        <f>"["&amp;A89&amp;"]"</f>
        <v>[46]</v>
      </c>
      <c r="C89" s="42" t="s">
        <v>319</v>
      </c>
      <c r="D89" s="127" t="str">
        <f>'P2 Proj. Allocators'!$B$7&amp;": "&amp;_xlfn.XLOOKUP($C89,'P2 Proj. Allocators'!$C$15:$C$41,'P2 Proj. Allocators'!$B$15:$B$41)</f>
        <v>Table P2: [9]</v>
      </c>
      <c r="E89" s="128">
        <f>_xlfn.XLOOKUP($C89,'P2 Proj. Allocators'!$C$16:$C$41,'P2 Proj. Allocators'!$E$16:$E$41)</f>
        <v>0.10300397338667548</v>
      </c>
    </row>
    <row r="90" spans="1:7" s="25" customFormat="1" ht="15" customHeight="1">
      <c r="A90" s="84">
        <f>MAX($A$13:A89)+1</f>
        <v>47</v>
      </c>
      <c r="B90" s="12" t="str">
        <f>"["&amp;A90&amp;"]"</f>
        <v>[47]</v>
      </c>
      <c r="C90" s="26" t="s">
        <v>448</v>
      </c>
      <c r="D90" s="26" t="str">
        <f>B88&amp;" x "&amp;B89</f>
        <v>[45] x [46]</v>
      </c>
      <c r="E90" s="49">
        <f>E88*E89</f>
        <v>3807889.5956071024</v>
      </c>
    </row>
    <row r="91" spans="1:7" s="25" customFormat="1" ht="15" customHeight="1">
      <c r="A91" s="88"/>
      <c r="B91" s="27"/>
      <c r="C91" s="26"/>
      <c r="D91" s="26"/>
      <c r="E91" s="49"/>
    </row>
    <row r="92" spans="1:7" s="25" customFormat="1" ht="15" customHeight="1">
      <c r="A92" s="84">
        <f>MAX($A$13:A91)+1</f>
        <v>48</v>
      </c>
      <c r="B92" s="12" t="str">
        <f>"["&amp;A92&amp;"]"</f>
        <v>[48]</v>
      </c>
      <c r="C92" s="26" t="s">
        <v>76</v>
      </c>
      <c r="D92" s="26" t="str">
        <f>B34&amp;" + "&amp;B59&amp;" + "&amp;B81&amp;" + "&amp;B90</f>
        <v>[14] + [29] + [42] + [47]</v>
      </c>
      <c r="E92" s="49">
        <f>E34+E59+E81+E90</f>
        <v>38751090.614697754</v>
      </c>
    </row>
    <row r="93" spans="1:7" s="25" customFormat="1" ht="15" customHeight="1">
      <c r="A93" s="84">
        <f>MAX($A$13:A92)+1</f>
        <v>49</v>
      </c>
      <c r="B93" s="12" t="str">
        <f>"["&amp;A93&amp;"]"</f>
        <v>[49]</v>
      </c>
      <c r="C93" s="38" t="s">
        <v>85</v>
      </c>
      <c r="D93" s="140" t="str">
        <f>'E3 Revenue Credits'!$B$6&amp;": "&amp;'E3 Revenue Credits'!$B$35</f>
        <v>Table E3: [16]</v>
      </c>
      <c r="E93" s="40">
        <f>'E3 Revenue Credits'!$F$35</f>
        <v>0</v>
      </c>
    </row>
    <row r="94" spans="1:7" s="25" customFormat="1" ht="15" customHeight="1" thickBot="1">
      <c r="A94" s="84">
        <f>MAX($A$13:A93)+1</f>
        <v>50</v>
      </c>
      <c r="B94" s="12" t="str">
        <f>"["&amp;A94&amp;"]"</f>
        <v>[50]</v>
      </c>
      <c r="C94" s="53" t="s">
        <v>254</v>
      </c>
      <c r="D94" s="53" t="str">
        <f>B92&amp;" - "&amp;B93</f>
        <v>[48] - [49]</v>
      </c>
      <c r="E94" s="54">
        <f>E92-E93</f>
        <v>38751090.614697754</v>
      </c>
      <c r="F94" s="29"/>
      <c r="G94" s="267"/>
    </row>
    <row r="95" spans="1:7" ht="6" customHeight="1" thickTop="1">
      <c r="B95" s="38"/>
      <c r="C95" s="120"/>
      <c r="D95" s="120"/>
      <c r="E95" s="119"/>
    </row>
    <row r="96" spans="1:7" ht="6" customHeight="1">
      <c r="C96" s="18"/>
      <c r="D96" s="18"/>
      <c r="E96" s="60"/>
    </row>
    <row r="97" spans="2:5" ht="15" customHeight="1">
      <c r="B97" s="236" t="s">
        <v>9</v>
      </c>
      <c r="C97" s="236"/>
      <c r="D97" s="236"/>
      <c r="E97" s="237"/>
    </row>
    <row r="98" spans="2:5" ht="22.5" customHeight="1">
      <c r="B98" s="236" t="s">
        <v>326</v>
      </c>
      <c r="C98" s="273" t="s">
        <v>390</v>
      </c>
      <c r="D98" s="273"/>
      <c r="E98" s="273"/>
    </row>
    <row r="99" spans="2:5" ht="22.5" customHeight="1">
      <c r="B99" s="236" t="s">
        <v>328</v>
      </c>
      <c r="C99" s="273" t="s">
        <v>359</v>
      </c>
      <c r="D99" s="273"/>
      <c r="E99" s="273"/>
    </row>
    <row r="100" spans="2:5" ht="15" customHeight="1">
      <c r="B100" s="236" t="s">
        <v>329</v>
      </c>
      <c r="C100" s="236" t="s">
        <v>342</v>
      </c>
      <c r="D100" s="236"/>
      <c r="E100" s="237"/>
    </row>
    <row r="101" spans="2:5" ht="37.5" customHeight="1">
      <c r="B101" s="236" t="s">
        <v>331</v>
      </c>
      <c r="C101" s="273" t="s">
        <v>332</v>
      </c>
      <c r="D101" s="273"/>
      <c r="E101" s="273"/>
    </row>
    <row r="102" spans="2:5" ht="37.5" customHeight="1">
      <c r="B102" s="236" t="s">
        <v>334</v>
      </c>
      <c r="C102" s="273" t="s">
        <v>339</v>
      </c>
      <c r="D102" s="273"/>
      <c r="E102" s="273"/>
    </row>
    <row r="103" spans="2:5" ht="22.5" customHeight="1">
      <c r="B103" s="236" t="s">
        <v>335</v>
      </c>
      <c r="C103" s="273" t="s">
        <v>424</v>
      </c>
      <c r="D103" s="273"/>
      <c r="E103" s="273"/>
    </row>
    <row r="104" spans="2:5">
      <c r="B104" s="236" t="s">
        <v>336</v>
      </c>
      <c r="C104" s="273" t="s">
        <v>449</v>
      </c>
      <c r="D104" s="273"/>
      <c r="E104" s="273"/>
    </row>
    <row r="106" spans="2:5" ht="15" customHeight="1">
      <c r="C106" s="134"/>
    </row>
  </sheetData>
  <mergeCells count="6">
    <mergeCell ref="C98:E98"/>
    <mergeCell ref="C99:E99"/>
    <mergeCell ref="C101:E101"/>
    <mergeCell ref="C102:E102"/>
    <mergeCell ref="C104:E104"/>
    <mergeCell ref="C103:E103"/>
  </mergeCells>
  <printOptions horizontalCentered="1"/>
  <pageMargins left="0.7" right="0.7" top="0.75" bottom="0.75" header="0.3" footer="0.3"/>
  <pageSetup scale="97" orientation="landscape" horizontalDpi="1200" verticalDpi="1200" r:id="rId1"/>
  <headerFooter scaleWithDoc="0"/>
  <rowBreaks count="3" manualBreakCount="3">
    <brk id="35" max="4" man="1"/>
    <brk id="60" max="4" man="1"/>
    <brk id="82" max="4"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DC28B-4FFB-4D8F-8A7C-87B683362994}">
  <sheetPr>
    <tabColor theme="9" tint="0.39997558519241921"/>
    <pageSetUpPr autoPageBreaks="0" fitToPage="1"/>
  </sheetPr>
  <dimension ref="A1:I203"/>
  <sheetViews>
    <sheetView topLeftCell="B1" zoomScaleNormal="100" workbookViewId="0">
      <selection activeCell="B1" sqref="B1"/>
    </sheetView>
  </sheetViews>
  <sheetFormatPr defaultColWidth="8.7109375" defaultRowHeight="15" customHeight="1" outlineLevelCol="1"/>
  <cols>
    <col min="1" max="1" width="8.7109375" style="84" hidden="1" customWidth="1" outlineLevel="1"/>
    <col min="2" max="2" width="8.7109375" style="1" collapsed="1"/>
    <col min="3" max="3" width="75.7109375" style="1" bestFit="1" customWidth="1"/>
    <col min="4" max="4" width="27.7109375" style="1" bestFit="1" customWidth="1"/>
    <col min="5" max="5" width="17.5703125" style="1" bestFit="1" customWidth="1"/>
    <col min="6" max="6" width="12.5703125" style="1" bestFit="1" customWidth="1"/>
    <col min="7" max="8" width="8.7109375" style="1"/>
    <col min="9" max="9" width="9.85546875" style="1" customWidth="1"/>
    <col min="10" max="16384" width="8.7109375" style="1"/>
  </cols>
  <sheetData>
    <row r="1" spans="1:7" ht="15" customHeight="1">
      <c r="B1" s="2" t="str">
        <f>'Control + Instructions'!$A$1</f>
        <v>Colorado Springs Utilities</v>
      </c>
    </row>
    <row r="2" spans="1:7" ht="15" customHeight="1">
      <c r="B2" s="2" t="str">
        <f>'Control + Instructions'!$A$2</f>
        <v>Formula Rate Workbook</v>
      </c>
    </row>
    <row r="3" spans="1:7" ht="15" customHeight="1">
      <c r="B3" s="2" t="str">
        <f>'Control + Instructions'!$A$3</f>
        <v>Projections for Rate Year 2027</v>
      </c>
    </row>
    <row r="5" spans="1:7" ht="15" customHeight="1">
      <c r="B5" s="202" t="str">
        <f>IF('Control + Instructions'!$B$22='Control + Instructions'!$D$22, "DISCLAIMER: THIS SHEET IS NOT USED WHEN FILING A TRUE-UP WITH ACTUALS.","THIS SHEET IS IN USE FOR THE PROJECTED RATE CALCULATION")</f>
        <v>THIS SHEET IS IN USE FOR THE PROJECTED RATE CALCULATION</v>
      </c>
      <c r="E5" s="19"/>
    </row>
    <row r="7" spans="1:7" ht="15" customHeight="1">
      <c r="B7" s="96" t="str">
        <f>'Table of Contents'!$D$23</f>
        <v>Table P2</v>
      </c>
    </row>
    <row r="8" spans="1:7" ht="18" customHeight="1">
      <c r="B8" s="81" t="str">
        <f>B7&amp;": "&amp;'Table of Contents'!$E$23</f>
        <v>Table P2: Allocators Based on Projections</v>
      </c>
    </row>
    <row r="9" spans="1:7" ht="15" customHeight="1">
      <c r="B9" s="97" t="s">
        <v>58</v>
      </c>
    </row>
    <row r="10" spans="1:7" ht="6" customHeight="1">
      <c r="B10" s="9"/>
      <c r="C10" s="9"/>
      <c r="D10" s="9"/>
      <c r="E10" s="9"/>
    </row>
    <row r="11" spans="1:7" ht="6" customHeight="1">
      <c r="B11" s="10"/>
      <c r="C11" s="10"/>
      <c r="D11" s="10"/>
      <c r="E11" s="10"/>
    </row>
    <row r="12" spans="1:7" ht="15" customHeight="1">
      <c r="B12" s="11" t="s">
        <v>4</v>
      </c>
      <c r="C12" s="11" t="s">
        <v>5</v>
      </c>
      <c r="D12" s="11" t="s">
        <v>59</v>
      </c>
      <c r="E12" s="61" t="str">
        <f>"Projected for "&amp;PROJECTED_YR</f>
        <v>Projected for 2027</v>
      </c>
    </row>
    <row r="13" spans="1:7" ht="6" customHeight="1">
      <c r="B13" s="9"/>
      <c r="C13" s="9"/>
      <c r="D13" s="9"/>
      <c r="E13" s="9"/>
    </row>
    <row r="14" spans="1:7" ht="6" customHeight="1">
      <c r="B14" s="10"/>
      <c r="C14" s="10"/>
      <c r="D14" s="10"/>
      <c r="E14" s="10"/>
    </row>
    <row r="15" spans="1:7" ht="15" customHeight="1">
      <c r="B15" s="12"/>
      <c r="C15" s="11" t="s">
        <v>61</v>
      </c>
    </row>
    <row r="16" spans="1:7" ht="15" customHeight="1">
      <c r="A16" s="84">
        <f>MAX($A$14:A15)+1</f>
        <v>1</v>
      </c>
      <c r="B16" s="12" t="str">
        <f t="shared" ref="B16:B36" si="0">"["&amp;A16&amp;"]"</f>
        <v>[1]</v>
      </c>
      <c r="C16" s="32" t="s">
        <v>60</v>
      </c>
      <c r="D16" s="1" t="s">
        <v>137</v>
      </c>
      <c r="E16" s="34">
        <v>66031388</v>
      </c>
      <c r="G16" s="134"/>
    </row>
    <row r="17" spans="1:9" ht="15" customHeight="1">
      <c r="A17" s="84">
        <f>MAX($A$14:A16)+1</f>
        <v>2</v>
      </c>
      <c r="B17" s="12" t="str">
        <f t="shared" si="0"/>
        <v>[2]</v>
      </c>
      <c r="C17" s="32" t="s">
        <v>62</v>
      </c>
      <c r="D17" s="1" t="str">
        <f>'E1 O&amp;M'!$B$7&amp;": "&amp;'E1 O&amp;M'!$L$12 &amp;'E1 O&amp;M'!$B$48</f>
        <v>Table E1: [D][31]</v>
      </c>
      <c r="E17" s="19">
        <f>'E1 O&amp;M'!$L$48</f>
        <v>6248946</v>
      </c>
    </row>
    <row r="18" spans="1:9" ht="15" customHeight="1">
      <c r="A18" s="84">
        <f>MAX($A$14:A17)+1</f>
        <v>3</v>
      </c>
      <c r="B18" s="12" t="str">
        <f t="shared" si="0"/>
        <v>[3]</v>
      </c>
      <c r="C18" s="73" t="s">
        <v>56</v>
      </c>
      <c r="D18" s="139" t="str">
        <f>B16&amp;" / "&amp;B17</f>
        <v>[1] / [2]</v>
      </c>
      <c r="E18" s="126">
        <f>E17/E16</f>
        <v>9.4635993415737377E-2</v>
      </c>
    </row>
    <row r="19" spans="1:9" ht="15" customHeight="1">
      <c r="B19" s="12"/>
      <c r="C19" s="83"/>
    </row>
    <row r="20" spans="1:9" ht="15" customHeight="1">
      <c r="B20" s="12"/>
      <c r="C20" s="11" t="s">
        <v>63</v>
      </c>
    </row>
    <row r="21" spans="1:9" ht="15" customHeight="1">
      <c r="A21" s="84">
        <f>MAX($A$14:A20)+1</f>
        <v>4</v>
      </c>
      <c r="B21" s="12" t="str">
        <f t="shared" si="0"/>
        <v>[4]</v>
      </c>
      <c r="C21" s="32" t="s">
        <v>64</v>
      </c>
      <c r="D21" s="134" t="str">
        <f>"Sum of: "&amp;'P4 Plant Additions'!$B$8&amp;", "&amp;'P4 Plant Additions'!$B$30</f>
        <v>Sum of: Table P4, [11]</v>
      </c>
      <c r="E21" s="29">
        <f>SUM('P4 Plant Additions'!$E$30:$I$30)</f>
        <v>2900906736.9649997</v>
      </c>
      <c r="G21" s="134"/>
    </row>
    <row r="22" spans="1:9" ht="15" customHeight="1">
      <c r="A22" s="84">
        <f>MAX($A$14:A21)+1</f>
        <v>5</v>
      </c>
      <c r="B22" s="12" t="str">
        <f t="shared" si="0"/>
        <v>[5]</v>
      </c>
      <c r="C22" s="44" t="s">
        <v>65</v>
      </c>
      <c r="D22" s="25" t="str">
        <f>'P4 Plant Additions'!$B$8&amp;": "&amp;'P4 Plant Additions'!$F$13&amp;'P4 Plant Additions'!$B$30</f>
        <v>Table P4: [B][11]</v>
      </c>
      <c r="E22" s="29">
        <f>'P4 Plant Additions'!$F$30</f>
        <v>276879630.25161546</v>
      </c>
      <c r="G22" s="134"/>
      <c r="H22" s="51"/>
      <c r="I22" s="52"/>
    </row>
    <row r="23" spans="1:9" ht="15" customHeight="1">
      <c r="A23" s="84">
        <f>MAX($A$14:A22)+1</f>
        <v>6</v>
      </c>
      <c r="B23" s="12" t="str">
        <f t="shared" si="0"/>
        <v>[6]</v>
      </c>
      <c r="C23" s="48" t="s">
        <v>314</v>
      </c>
      <c r="D23" s="25" t="str">
        <f>'P4 Plant Additions'!$B$8&amp;": "&amp;'P4 Plant Additions'!$H$13&amp;'P4 Plant Additions'!$B$30&amp;" + "&amp;'P4 Plant Additions'!$I$13&amp;'P4 Plant Additions'!$B$30</f>
        <v>Table P4: [D][11] + [E][11]</v>
      </c>
      <c r="E23" s="29">
        <f>'P4 Plant Additions'!$H$30+'P4 Plant Additions'!$I$30</f>
        <v>231680244.36153844</v>
      </c>
      <c r="G23" s="134"/>
      <c r="H23" s="51"/>
      <c r="I23" s="52"/>
    </row>
    <row r="24" spans="1:9" ht="15" customHeight="1">
      <c r="A24" s="84">
        <f>MAX($A$14:A23)+1</f>
        <v>7</v>
      </c>
      <c r="B24" s="12" t="str">
        <f t="shared" si="0"/>
        <v>[7]</v>
      </c>
      <c r="C24" s="48" t="s">
        <v>56</v>
      </c>
      <c r="D24" s="25" t="str">
        <f>$B$18</f>
        <v>[3]</v>
      </c>
      <c r="E24" s="231">
        <f>E18</f>
        <v>9.4635993415737377E-2</v>
      </c>
      <c r="H24" s="51"/>
      <c r="I24" s="52"/>
    </row>
    <row r="25" spans="1:9" ht="15" customHeight="1">
      <c r="A25" s="84">
        <f>MAX($A$14:A24)+1</f>
        <v>8</v>
      </c>
      <c r="B25" s="12" t="str">
        <f t="shared" si="0"/>
        <v>[8]</v>
      </c>
      <c r="C25" s="44" t="s">
        <v>315</v>
      </c>
      <c r="D25" s="25" t="str">
        <f>B23&amp;" x "&amp;B24</f>
        <v>[6] x [7]</v>
      </c>
      <c r="E25" s="29">
        <f>E23*E24</f>
        <v>21925290.079954978</v>
      </c>
      <c r="G25" s="134"/>
      <c r="H25" s="51"/>
      <c r="I25" s="52"/>
    </row>
    <row r="26" spans="1:9" ht="15" customHeight="1">
      <c r="A26" s="84">
        <f>MAX($A$14:A25)+1</f>
        <v>9</v>
      </c>
      <c r="B26" s="12" t="str">
        <f t="shared" si="0"/>
        <v>[9]</v>
      </c>
      <c r="C26" s="139" t="s">
        <v>319</v>
      </c>
      <c r="D26" s="139" t="str">
        <f>"("&amp;B22&amp;" + "&amp;B25&amp;")/"&amp;B21</f>
        <v>([5] + [8])/[4]</v>
      </c>
      <c r="E26" s="125">
        <f>(E22+E25)/E21</f>
        <v>0.10300397338667548</v>
      </c>
      <c r="H26" s="51"/>
    </row>
    <row r="27" spans="1:9" ht="6" customHeight="1">
      <c r="A27" s="86"/>
      <c r="B27" s="83"/>
      <c r="C27" s="83"/>
      <c r="D27" s="83"/>
      <c r="E27" s="83"/>
      <c r="F27" s="83"/>
      <c r="G27" s="83"/>
      <c r="H27" s="83"/>
      <c r="I27" s="83"/>
    </row>
    <row r="28" spans="1:9" ht="15" customHeight="1">
      <c r="A28" s="84">
        <f>MAX($A$14:A27)+1</f>
        <v>10</v>
      </c>
      <c r="B28" s="12" t="str">
        <f t="shared" si="0"/>
        <v>[10]</v>
      </c>
      <c r="C28" s="123" t="s">
        <v>11</v>
      </c>
      <c r="D28" s="135" t="str">
        <f>"Sum of "&amp;'PD2 Acc. Depreciation'!$B$6&amp;", "&amp;'PD2 Acc. Depreciation'!$B$37</f>
        <v>Sum of Table PD2, [18]</v>
      </c>
      <c r="E28" s="124">
        <f>SUM('PD2 Acc. Depreciation'!$E$37:$I$37)</f>
        <v>1629009619.5392306</v>
      </c>
      <c r="F28" s="83"/>
      <c r="G28" s="83"/>
      <c r="H28" s="83"/>
      <c r="I28" s="83"/>
    </row>
    <row r="29" spans="1:9" ht="15" customHeight="1">
      <c r="A29" s="84">
        <f>MAX($A$14:A28)+1</f>
        <v>11</v>
      </c>
      <c r="B29" s="12" t="str">
        <f t="shared" si="0"/>
        <v>[11]</v>
      </c>
      <c r="C29" s="122" t="s">
        <v>225</v>
      </c>
      <c r="D29" s="102" t="str">
        <f>B21&amp;" - "&amp;B28</f>
        <v>[4] - [10]</v>
      </c>
      <c r="E29" s="102">
        <f>E21-E28</f>
        <v>1271897117.4257691</v>
      </c>
      <c r="F29" s="102"/>
      <c r="G29" s="83"/>
      <c r="H29" s="83"/>
      <c r="I29" s="83"/>
    </row>
    <row r="30" spans="1:9" ht="6" customHeight="1">
      <c r="A30" s="86"/>
      <c r="B30" s="12"/>
      <c r="C30" s="122"/>
      <c r="D30" s="83"/>
      <c r="E30" s="102"/>
      <c r="F30" s="83"/>
      <c r="G30" s="83"/>
      <c r="H30" s="83"/>
      <c r="I30" s="83"/>
    </row>
    <row r="31" spans="1:9" ht="15" customHeight="1">
      <c r="A31" s="84">
        <f>MAX($A$14:A30)+1</f>
        <v>12</v>
      </c>
      <c r="B31" s="12" t="str">
        <f t="shared" si="0"/>
        <v>[12]</v>
      </c>
      <c r="C31" s="44" t="s">
        <v>57</v>
      </c>
      <c r="D31" s="25" t="str">
        <f>'PD2 Acc. Depreciation'!$B$6&amp;": "&amp;'PD2 Acc. Depreciation'!$F$11&amp;'PD2 Acc. Depreciation'!$B$37</f>
        <v>Table PD2: [B][18]</v>
      </c>
      <c r="E31" s="29">
        <f>'PD2 Acc. Depreciation'!$F$37</f>
        <v>123876600.80923074</v>
      </c>
      <c r="H31" s="51"/>
      <c r="I31" s="52"/>
    </row>
    <row r="32" spans="1:9" ht="15" customHeight="1">
      <c r="A32" s="84">
        <f>MAX($A$14:A31)+1</f>
        <v>13</v>
      </c>
      <c r="B32" s="12" t="str">
        <f t="shared" ref="B32:B34" si="1">"["&amp;A32&amp;"]"</f>
        <v>[13]</v>
      </c>
      <c r="C32" s="44" t="s">
        <v>316</v>
      </c>
      <c r="D32" s="25" t="str">
        <f>'PD2 Acc. Depreciation'!$B$6&amp;": "&amp;'PD2 Acc. Depreciation'!$H$11&amp;'PD2 Acc. Depreciation'!$B$37&amp;" + "&amp;'PD2 Acc. Depreciation'!$I$11&amp;'PD2 Acc. Depreciation'!$B$37</f>
        <v>Table PD2: [D][18] + [E][18]</v>
      </c>
      <c r="E32" s="29">
        <f>'PD2 Acc. Depreciation'!$H$37+'PD2 Acc. Depreciation'!$I$37</f>
        <v>108126561.63000003</v>
      </c>
      <c r="H32" s="51"/>
      <c r="I32" s="52"/>
    </row>
    <row r="33" spans="1:9" ht="15" customHeight="1">
      <c r="A33" s="84">
        <f>MAX($A$14:A32)+1</f>
        <v>14</v>
      </c>
      <c r="B33" s="12" t="str">
        <f t="shared" si="1"/>
        <v>[14]</v>
      </c>
      <c r="C33" s="44" t="s">
        <v>56</v>
      </c>
      <c r="D33" s="25" t="str">
        <f>$B$18</f>
        <v>[3]</v>
      </c>
      <c r="E33" s="231">
        <f>$E$18</f>
        <v>9.4635993415737377E-2</v>
      </c>
      <c r="H33" s="51"/>
      <c r="I33" s="52"/>
    </row>
    <row r="34" spans="1:9" ht="15" customHeight="1">
      <c r="A34" s="84">
        <f>MAX($A$14:A33)+1</f>
        <v>15</v>
      </c>
      <c r="B34" s="12" t="str">
        <f t="shared" si="1"/>
        <v>[15]</v>
      </c>
      <c r="C34" s="44" t="s">
        <v>375</v>
      </c>
      <c r="D34" s="25" t="str">
        <f>B32&amp;" x "&amp;B33</f>
        <v>[13] x [14]</v>
      </c>
      <c r="E34" s="29">
        <f>E32*E33</f>
        <v>10232664.574483003</v>
      </c>
      <c r="H34" s="51"/>
      <c r="I34" s="52"/>
    </row>
    <row r="35" spans="1:9" ht="15" customHeight="1">
      <c r="A35" s="84">
        <f>MAX($A$14:A34)+1</f>
        <v>16</v>
      </c>
      <c r="B35" s="12" t="str">
        <f t="shared" si="0"/>
        <v>[16]</v>
      </c>
      <c r="C35" s="136" t="s">
        <v>66</v>
      </c>
      <c r="D35" s="137" t="str">
        <f>B22&amp;" + "&amp;B25&amp;" - "&amp;B31&amp;" - "&amp;B34</f>
        <v>[5] + [8] - [12] - [15]</v>
      </c>
      <c r="E35" s="138">
        <f>E22+E25-E31-E34</f>
        <v>164695654.94785669</v>
      </c>
      <c r="H35" s="51"/>
    </row>
    <row r="36" spans="1:9" ht="15" customHeight="1">
      <c r="A36" s="84">
        <f>MAX($A$14:A35)+1</f>
        <v>17</v>
      </c>
      <c r="B36" s="12" t="str">
        <f t="shared" si="0"/>
        <v>[17]</v>
      </c>
      <c r="C36" s="139" t="s">
        <v>67</v>
      </c>
      <c r="D36" s="139" t="str">
        <f>B35&amp;"/"&amp;B29</f>
        <v>[16]/[11]</v>
      </c>
      <c r="E36" s="125">
        <f>E35/E29</f>
        <v>0.12948818948594615</v>
      </c>
    </row>
    <row r="37" spans="1:9" ht="15" customHeight="1">
      <c r="B37" s="12"/>
      <c r="C37" s="26"/>
      <c r="D37" s="26"/>
      <c r="E37" s="191"/>
    </row>
    <row r="38" spans="1:9" ht="15" customHeight="1">
      <c r="B38" s="12"/>
      <c r="C38" s="26" t="s">
        <v>132</v>
      </c>
      <c r="D38" s="26"/>
      <c r="E38" s="191"/>
    </row>
    <row r="39" spans="1:9" ht="15" customHeight="1">
      <c r="A39" s="84">
        <f>MAX($A$14:A38)+1</f>
        <v>18</v>
      </c>
      <c r="B39" s="12" t="str">
        <f t="shared" ref="B39:B41" si="2">"["&amp;A39&amp;"]"</f>
        <v>[18]</v>
      </c>
      <c r="C39" s="44" t="s">
        <v>346</v>
      </c>
      <c r="D39" s="25" t="str">
        <f>'C1 Electric Capital Summary'!$B$8&amp;": "&amp;'C1 Electric Capital Summary'!J13&amp;'C1 Electric Capital Summary'!B27</f>
        <v>Table C1: [F][9]</v>
      </c>
      <c r="E39" s="29">
        <f>'C1 Electric Capital Summary'!$J$27</f>
        <v>49112596.990000039</v>
      </c>
      <c r="G39" s="134"/>
    </row>
    <row r="40" spans="1:9" ht="15" customHeight="1">
      <c r="A40" s="84">
        <f>MAX($A$14:A39)+1</f>
        <v>19</v>
      </c>
      <c r="B40" s="12" t="str">
        <f t="shared" si="2"/>
        <v>[19]</v>
      </c>
      <c r="C40" s="41" t="s">
        <v>347</v>
      </c>
      <c r="D40" s="38" t="str">
        <f>"Sum of "&amp;'C1 Electric Capital Summary'!$B$8&amp;": "&amp;'C1 Electric Capital Summary'!E13&amp;'C1 Electric Capital Summary'!B27&amp;":"&amp;'C1 Electric Capital Summary'!H13&amp;'C1 Electric Capital Summary'!B27</f>
        <v>Sum of Table C1: [A][9]:[D][9]</v>
      </c>
      <c r="E40" s="29">
        <f>SUM('C1 Electric Capital Summary'!$E$27:$H$27)</f>
        <v>323509065.0248884</v>
      </c>
    </row>
    <row r="41" spans="1:9" ht="15" customHeight="1">
      <c r="A41" s="84">
        <f>MAX($A$14:A40)+1</f>
        <v>20</v>
      </c>
      <c r="B41" s="12" t="str">
        <f t="shared" si="2"/>
        <v>[20]</v>
      </c>
      <c r="C41" s="26" t="s">
        <v>348</v>
      </c>
      <c r="D41" s="26" t="str">
        <f>B39&amp;" / "&amp;B40</f>
        <v>[18] / [19]</v>
      </c>
      <c r="E41" s="125">
        <f>E39/E40</f>
        <v>0.15181211996709174</v>
      </c>
    </row>
    <row r="42" spans="1:9" ht="6" customHeight="1">
      <c r="B42" s="9"/>
      <c r="C42" s="9"/>
      <c r="D42" s="9"/>
      <c r="E42" s="9"/>
    </row>
    <row r="43" spans="1:9" ht="6" customHeight="1">
      <c r="B43" s="10"/>
      <c r="C43" s="10"/>
      <c r="D43" s="10"/>
      <c r="E43" s="10"/>
    </row>
    <row r="44" spans="1:9" ht="15" customHeight="1">
      <c r="B44" s="1" t="s">
        <v>338</v>
      </c>
    </row>
    <row r="45" spans="1:9" ht="15" customHeight="1">
      <c r="B45" s="1" t="str">
        <f>B16&amp;" "&amp;C16&amp;" is the sum of Projected Year Budget from TFR Backup, [WP2 O&amp;M - A&amp;G] tab."</f>
        <v>[1] Total Labor Expense is the sum of Projected Year Budget from TFR Backup, [WP2 O&amp;M - A&amp;G] tab.</v>
      </c>
    </row>
    <row r="203" ht="5.0999999999999996" customHeight="1"/>
  </sheetData>
  <printOptions horizontalCentered="1"/>
  <pageMargins left="0.7" right="0.7" top="0.75" bottom="0.75" header="0.3" footer="0.3"/>
  <pageSetup scale="85" fitToWidth="0" orientation="landscape" horizontalDpi="1200" verticalDpi="1200" r:id="rId1"/>
  <headerFooter scaleWithDoc="0"/>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1D01-40A5-4BD3-BBE4-B120FAE43C88}">
  <sheetPr>
    <tabColor theme="9" tint="0.39997558519241921"/>
    <pageSetUpPr autoPageBreaks="0" fitToPage="1"/>
  </sheetPr>
  <dimension ref="A1:M51"/>
  <sheetViews>
    <sheetView topLeftCell="B1" zoomScaleNormal="100" workbookViewId="0">
      <selection activeCell="B1" sqref="B1"/>
    </sheetView>
  </sheetViews>
  <sheetFormatPr defaultColWidth="8.7109375" defaultRowHeight="15" customHeight="1" outlineLevelCol="1"/>
  <cols>
    <col min="1" max="1" width="0" style="17" hidden="1" customWidth="1" outlineLevel="1"/>
    <col min="2" max="2" width="8.7109375" style="1" collapsed="1"/>
    <col min="3" max="3" width="36.5703125" style="1" customWidth="1"/>
    <col min="4" max="4" width="35.7109375" style="45" bestFit="1" customWidth="1"/>
    <col min="5" max="5" width="13.42578125" style="1" bestFit="1" customWidth="1"/>
    <col min="6" max="6" width="18" style="1" customWidth="1"/>
    <col min="7" max="16384" width="8.7109375" style="1"/>
  </cols>
  <sheetData>
    <row r="1" spans="1:6" ht="15" customHeight="1">
      <c r="B1" s="2" t="str">
        <f>'Control + Instructions'!$A$1</f>
        <v>Colorado Springs Utilities</v>
      </c>
    </row>
    <row r="2" spans="1:6" ht="15" customHeight="1">
      <c r="B2" s="2" t="str">
        <f>'Control + Instructions'!$A$2</f>
        <v>Formula Rate Workbook</v>
      </c>
    </row>
    <row r="3" spans="1:6" ht="15" customHeight="1">
      <c r="B3" s="2" t="str">
        <f>'Control + Instructions'!$A$3</f>
        <v>Projections for Rate Year 2027</v>
      </c>
    </row>
    <row r="5" spans="1:6" ht="15" customHeight="1">
      <c r="A5" s="84"/>
      <c r="B5" s="202" t="str">
        <f>IF('Control + Instructions'!$B$22='Control + Instructions'!$D$22, "DISCLAIMER: THIS SHEET IS NOT USED WHEN FILING A TRUE-UP WITH ACTUALS.","THIS SHEET IS IN USE FOR THE PROJECTED RATE CALCULATION")</f>
        <v>THIS SHEET IS IN USE FOR THE PROJECTED RATE CALCULATION</v>
      </c>
      <c r="D5" s="1"/>
      <c r="E5" s="19"/>
    </row>
    <row r="7" spans="1:6" ht="15" customHeight="1">
      <c r="B7" s="96" t="str">
        <f>'Table of Contents'!$D$24</f>
        <v>Table P3</v>
      </c>
    </row>
    <row r="8" spans="1:6" ht="18" customHeight="1">
      <c r="B8" s="81" t="str">
        <f>B7&amp;": "&amp;'Table of Contents'!$E$24</f>
        <v>Table P3: True Up</v>
      </c>
    </row>
    <row r="9" spans="1:6" ht="15" customHeight="1">
      <c r="B9" s="24" t="s">
        <v>89</v>
      </c>
    </row>
    <row r="10" spans="1:6" ht="6" customHeight="1">
      <c r="B10" s="9"/>
      <c r="C10" s="9"/>
      <c r="D10" s="71"/>
      <c r="E10" s="9"/>
      <c r="F10" s="9"/>
    </row>
    <row r="11" spans="1:6" ht="6" customHeight="1">
      <c r="B11" s="10"/>
      <c r="C11" s="10"/>
      <c r="D11" s="72"/>
      <c r="E11" s="10"/>
      <c r="F11" s="10"/>
    </row>
    <row r="12" spans="1:6" ht="15" customHeight="1">
      <c r="B12" s="11" t="s">
        <v>4</v>
      </c>
      <c r="C12" s="11" t="s">
        <v>5</v>
      </c>
      <c r="D12" s="28" t="s">
        <v>59</v>
      </c>
      <c r="E12" s="70" t="s">
        <v>425</v>
      </c>
      <c r="F12" s="70" t="s">
        <v>426</v>
      </c>
    </row>
    <row r="13" spans="1:6" ht="6" customHeight="1">
      <c r="B13" s="9"/>
      <c r="C13" s="9"/>
      <c r="D13" s="71"/>
      <c r="E13" s="9"/>
      <c r="F13" s="9"/>
    </row>
    <row r="14" spans="1:6" ht="6" customHeight="1">
      <c r="B14" s="10"/>
      <c r="C14" s="10"/>
      <c r="D14" s="72"/>
      <c r="E14" s="10"/>
      <c r="F14" s="10"/>
    </row>
    <row r="15" spans="1:6" ht="15" customHeight="1">
      <c r="A15" s="17">
        <f>MAX($A$14:A14)+1</f>
        <v>1</v>
      </c>
      <c r="B15" s="12" t="str">
        <f>"["&amp;A15&amp;"]"</f>
        <v>[1]</v>
      </c>
      <c r="C15" s="1" t="s">
        <v>90</v>
      </c>
      <c r="E15" s="1">
        <f>ACTUAL_YR</f>
        <v>2025</v>
      </c>
      <c r="F15" s="1">
        <f>ACTUAL_YR</f>
        <v>2025</v>
      </c>
    </row>
    <row r="16" spans="1:6" ht="6" customHeight="1">
      <c r="B16" s="30"/>
      <c r="C16" s="9"/>
      <c r="D16" s="71"/>
      <c r="E16" s="9"/>
      <c r="F16" s="9"/>
    </row>
    <row r="17" spans="1:13" ht="6" customHeight="1">
      <c r="B17" s="31"/>
      <c r="C17" s="10"/>
      <c r="D17" s="72"/>
      <c r="E17" s="10"/>
      <c r="F17" s="10"/>
    </row>
    <row r="18" spans="1:13" ht="15" customHeight="1">
      <c r="A18" s="17">
        <f>MAX($A$14:A17)+1</f>
        <v>2</v>
      </c>
      <c r="B18" s="12" t="str">
        <f t="shared" ref="B18:B23" si="0">"["&amp;A18&amp;"]"</f>
        <v>[2]</v>
      </c>
      <c r="C18" s="11" t="s">
        <v>91</v>
      </c>
      <c r="D18"/>
    </row>
    <row r="19" spans="1:13" ht="15" customHeight="1">
      <c r="A19" s="17">
        <f>MAX($A$14:A18)+1</f>
        <v>3</v>
      </c>
      <c r="B19" s="12" t="str">
        <f t="shared" si="0"/>
        <v>[3]</v>
      </c>
      <c r="C19" s="32" t="str">
        <f>E15&amp;" Actual ATRR"</f>
        <v>2025 Actual ATRR</v>
      </c>
      <c r="D19" t="str">
        <f>'T1 Hist. ATRR'!$B$7&amp;": "&amp;'T1 Hist. ATRR'!$B$94&amp;" or "&amp;'BP1 Base Plan Upgrade ATRR'!$B$7&amp;": "&amp;'BP1 Base Plan Upgrade ATRR'!$B$16</f>
        <v>Table T1: [50] or Table BP1: [3]</v>
      </c>
      <c r="E19" s="29">
        <f>'T1 Hist. ATRR'!$E$94</f>
        <v>50306543.342171147</v>
      </c>
      <c r="F19" s="29">
        <f>'BP1 Base Plan Upgrade ATRR'!$E$16</f>
        <v>0</v>
      </c>
    </row>
    <row r="20" spans="1:13" ht="15" customHeight="1">
      <c r="A20" s="17">
        <f>MAX($A$14:A19)+1</f>
        <v>4</v>
      </c>
      <c r="B20" s="12" t="str">
        <f t="shared" si="0"/>
        <v>[4]</v>
      </c>
      <c r="C20" s="41" t="str">
        <f>E15&amp;" Revenue Collected"</f>
        <v>2025 Revenue Collected</v>
      </c>
      <c r="D20" s="56" t="s">
        <v>137</v>
      </c>
      <c r="E20" s="69">
        <f>E19</f>
        <v>50306543.342171147</v>
      </c>
      <c r="F20" s="69">
        <v>0</v>
      </c>
    </row>
    <row r="21" spans="1:13" ht="15" customHeight="1">
      <c r="A21" s="17">
        <f>MAX($A$14:A20)+1</f>
        <v>5</v>
      </c>
      <c r="B21" s="12" t="str">
        <f t="shared" si="0"/>
        <v>[5]</v>
      </c>
      <c r="C21" s="11" t="s">
        <v>92</v>
      </c>
      <c r="D21" t="str">
        <f>B19&amp;" - "&amp;B20</f>
        <v>[3] - [4]</v>
      </c>
      <c r="E21" s="29">
        <f>E19-E20</f>
        <v>0</v>
      </c>
      <c r="F21" s="29">
        <f>F19-F20</f>
        <v>0</v>
      </c>
    </row>
    <row r="22" spans="1:13" ht="6" customHeight="1">
      <c r="B22" s="12"/>
      <c r="C22" s="83"/>
      <c r="D22"/>
      <c r="E22" s="29"/>
      <c r="F22" s="29"/>
    </row>
    <row r="23" spans="1:13" ht="15" customHeight="1">
      <c r="A23" s="17">
        <f>MAX($A$14:A22)+1</f>
        <v>6</v>
      </c>
      <c r="B23" s="12" t="str">
        <f t="shared" si="0"/>
        <v>[6]</v>
      </c>
      <c r="C23" s="11" t="s">
        <v>93</v>
      </c>
      <c r="D23" t="s">
        <v>324</v>
      </c>
      <c r="E23" s="68">
        <v>0</v>
      </c>
      <c r="F23" s="68">
        <v>0</v>
      </c>
    </row>
    <row r="24" spans="1:13" ht="6" customHeight="1">
      <c r="B24" s="12"/>
      <c r="C24" s="101"/>
      <c r="D24"/>
      <c r="E24" s="40"/>
      <c r="F24" s="40"/>
    </row>
    <row r="25" spans="1:13" ht="15" customHeight="1">
      <c r="A25" s="17">
        <f>MAX($A$14:A24)+1</f>
        <v>7</v>
      </c>
      <c r="B25" s="12" t="str">
        <f t="shared" ref="B25" si="1">"["&amp;A25&amp;"]"</f>
        <v>[7]</v>
      </c>
      <c r="C25" s="103" t="s">
        <v>94</v>
      </c>
      <c r="D25" s="74" t="str">
        <f>B21&amp;" + "&amp;B23</f>
        <v>[5] + [6]</v>
      </c>
      <c r="E25" s="29">
        <f>E21+E23</f>
        <v>0</v>
      </c>
      <c r="F25" s="29">
        <f>F21+F23</f>
        <v>0</v>
      </c>
    </row>
    <row r="26" spans="1:13" ht="6" customHeight="1">
      <c r="B26" s="12"/>
      <c r="C26" s="100"/>
      <c r="D26"/>
    </row>
    <row r="27" spans="1:13" ht="15" customHeight="1">
      <c r="B27" s="12"/>
      <c r="C27" s="11" t="s">
        <v>95</v>
      </c>
      <c r="D27"/>
      <c r="M27" s="134"/>
    </row>
    <row r="28" spans="1:13" ht="15" customHeight="1">
      <c r="A28" s="17">
        <f>MAX($A$14:A27)+1</f>
        <v>8</v>
      </c>
      <c r="B28" s="12" t="str">
        <f t="shared" ref="B28:B32" si="2">"["&amp;A28&amp;"]"</f>
        <v>[8]</v>
      </c>
      <c r="C28" s="32" t="s">
        <v>439</v>
      </c>
      <c r="D28" t="s">
        <v>97</v>
      </c>
      <c r="E28" s="104">
        <v>7.1999999999999995E-2</v>
      </c>
      <c r="F28" s="244"/>
      <c r="G28" s="134"/>
      <c r="M28" s="221"/>
    </row>
    <row r="29" spans="1:13" ht="15" customHeight="1">
      <c r="A29" s="17">
        <f>MAX($A$14:A28)+1</f>
        <v>9</v>
      </c>
      <c r="B29" s="12" t="str">
        <f t="shared" si="2"/>
        <v>[9]</v>
      </c>
      <c r="C29" s="32" t="s">
        <v>455</v>
      </c>
      <c r="D29" t="s">
        <v>97</v>
      </c>
      <c r="E29" s="104">
        <v>6.7799999999999999E-2</v>
      </c>
      <c r="F29" s="244"/>
      <c r="M29" s="221"/>
    </row>
    <row r="30" spans="1:13" ht="15" customHeight="1">
      <c r="A30" s="17">
        <f>MAX($A$14:A29)+1</f>
        <v>10</v>
      </c>
      <c r="B30" s="12" t="str">
        <f t="shared" si="2"/>
        <v>[10]</v>
      </c>
      <c r="C30" s="32" t="s">
        <v>440</v>
      </c>
      <c r="D30" t="s">
        <v>97</v>
      </c>
      <c r="E30" s="104">
        <v>6.7500000000000004E-2</v>
      </c>
      <c r="F30" s="244"/>
      <c r="M30" s="221"/>
    </row>
    <row r="31" spans="1:13" ht="15" customHeight="1">
      <c r="A31" s="17">
        <f>MAX($A$14:A30)+1</f>
        <v>11</v>
      </c>
      <c r="B31" s="12" t="str">
        <f t="shared" si="2"/>
        <v>[11]</v>
      </c>
      <c r="C31" s="41" t="s">
        <v>441</v>
      </c>
      <c r="D31" s="56" t="s">
        <v>97</v>
      </c>
      <c r="E31" s="105">
        <v>7.4999999999999997E-2</v>
      </c>
      <c r="F31" s="245"/>
      <c r="M31" s="221"/>
    </row>
    <row r="32" spans="1:13" ht="15" customHeight="1">
      <c r="A32" s="17">
        <f>MAX($A$14:A31)+1</f>
        <v>12</v>
      </c>
      <c r="B32" s="12" t="str">
        <f t="shared" si="2"/>
        <v>[12]</v>
      </c>
      <c r="C32" s="11" t="s">
        <v>12</v>
      </c>
      <c r="D32" t="str">
        <f>"("&amp;B28&amp;" + "&amp;B29&amp;" + "&amp;B30&amp;" + "&amp;B31&amp;")/4"</f>
        <v>([8] + [9] + [10] + [11])/4</v>
      </c>
      <c r="E32" s="77">
        <f>SUM(E28:E31)/4</f>
        <v>7.0574999999999999E-2</v>
      </c>
      <c r="F32" s="77">
        <f>SUM(E28:E31)/4</f>
        <v>7.0574999999999999E-2</v>
      </c>
    </row>
    <row r="33" spans="1:7" ht="6" customHeight="1">
      <c r="B33" s="12"/>
      <c r="C33" s="83"/>
      <c r="D33"/>
    </row>
    <row r="34" spans="1:7" ht="15" customHeight="1">
      <c r="A34" s="17">
        <f>MAX($A$14:A33)+1</f>
        <v>13</v>
      </c>
      <c r="B34" s="12" t="str">
        <f t="shared" ref="B34" si="3">"["&amp;A34&amp;"]"</f>
        <v>[13]</v>
      </c>
      <c r="C34" s="11" t="s">
        <v>96</v>
      </c>
      <c r="D34" t="str">
        <f>B23&amp;" x "&amp;"(("&amp;B32&amp;"/12 months) x 24 months)"</f>
        <v>[6] x (([12]/12 months) x 24 months)</v>
      </c>
      <c r="E34" s="29">
        <f>E25*((E32/12)*24)</f>
        <v>0</v>
      </c>
      <c r="F34" s="29">
        <f>F25*((F32/12)*24)</f>
        <v>0</v>
      </c>
    </row>
    <row r="35" spans="1:7" ht="6" customHeight="1">
      <c r="B35" s="12"/>
      <c r="C35" s="83"/>
      <c r="D35"/>
      <c r="E35" s="29"/>
      <c r="F35" s="29"/>
    </row>
    <row r="36" spans="1:7" ht="15" customHeight="1">
      <c r="A36" s="17">
        <f>MAX($A$14:A35)+1</f>
        <v>14</v>
      </c>
      <c r="B36" s="12" t="str">
        <f t="shared" ref="B36" si="4">"["&amp;A36&amp;"]"</f>
        <v>[14]</v>
      </c>
      <c r="C36" s="26" t="s">
        <v>98</v>
      </c>
      <c r="D36" t="str">
        <f>B25&amp;" + "&amp;B34</f>
        <v>[7] + [13]</v>
      </c>
      <c r="E36" s="29">
        <f>E25+E34</f>
        <v>0</v>
      </c>
      <c r="F36" s="29">
        <f>F25+F34</f>
        <v>0</v>
      </c>
    </row>
    <row r="37" spans="1:7" ht="6" customHeight="1">
      <c r="B37" s="120"/>
      <c r="C37" s="120"/>
      <c r="D37" s="141"/>
      <c r="E37" s="120"/>
      <c r="F37" s="120"/>
    </row>
    <row r="38" spans="1:7" ht="6" customHeight="1">
      <c r="B38" s="18"/>
      <c r="C38" s="18"/>
      <c r="D38" s="76"/>
      <c r="E38" s="18"/>
      <c r="F38" s="18"/>
    </row>
    <row r="39" spans="1:7" ht="15" customHeight="1">
      <c r="B39" s="1" t="s">
        <v>9</v>
      </c>
    </row>
    <row r="40" spans="1:7" ht="42.75" customHeight="1">
      <c r="B40" s="275" t="str">
        <f>B20&amp;": Collected on Formula Rate Submitted in "&amp;(E15-1)&amp;"."&amp; "  Disclaimer: No Formula Rate was submitted in 2024.  With 2026 expected to be the first year of implementing a formula rate, 2025 revenues collected are assumed to equal the 2025 Actual ATRR calculated in this workbook."</f>
        <v>[4]: Collected on Formula Rate Submitted in 2024.  Disclaimer: No Formula Rate was submitted in 2024.  With 2026 expected to be the first year of implementing a formula rate, 2025 revenues collected are assumed to equal the 2025 Actual ATRR calculated in this workbook.</v>
      </c>
      <c r="C40" s="275"/>
      <c r="D40" s="275"/>
      <c r="E40" s="275"/>
      <c r="F40" s="275"/>
      <c r="G40" s="275"/>
    </row>
    <row r="41" spans="1:7" ht="6" customHeight="1"/>
    <row r="42" spans="1:7">
      <c r="B42" s="274" t="s">
        <v>356</v>
      </c>
      <c r="C42" s="274"/>
      <c r="D42" s="274"/>
      <c r="E42" s="274"/>
      <c r="F42" s="274"/>
      <c r="G42" s="274"/>
    </row>
    <row r="43" spans="1:7">
      <c r="B43" s="274"/>
      <c r="C43" s="274"/>
      <c r="D43" s="274"/>
      <c r="E43" s="274"/>
      <c r="F43" s="274"/>
      <c r="G43" s="274"/>
    </row>
    <row r="44" spans="1:7">
      <c r="B44" s="274"/>
      <c r="C44" s="274"/>
      <c r="D44" s="274"/>
      <c r="E44" s="274"/>
      <c r="F44" s="274"/>
      <c r="G44" s="274"/>
    </row>
    <row r="45" spans="1:7">
      <c r="B45" s="274"/>
      <c r="C45" s="274"/>
      <c r="D45" s="274"/>
      <c r="E45" s="274"/>
      <c r="F45" s="274"/>
      <c r="G45" s="274"/>
    </row>
    <row r="46" spans="1:7">
      <c r="B46" s="274"/>
      <c r="C46" s="274"/>
      <c r="D46" s="274"/>
      <c r="E46" s="274"/>
      <c r="F46" s="274"/>
      <c r="G46" s="274"/>
    </row>
    <row r="47" spans="1:7">
      <c r="B47" s="274"/>
      <c r="C47" s="274"/>
      <c r="D47" s="274"/>
      <c r="E47" s="274"/>
      <c r="F47" s="274"/>
      <c r="G47" s="274"/>
    </row>
    <row r="48" spans="1:7">
      <c r="B48" s="274"/>
      <c r="C48" s="274"/>
      <c r="D48" s="274"/>
      <c r="E48" s="274"/>
      <c r="F48" s="274"/>
      <c r="G48" s="274"/>
    </row>
    <row r="49" spans="2:7">
      <c r="B49" s="274"/>
      <c r="C49" s="274"/>
      <c r="D49" s="274"/>
      <c r="E49" s="274"/>
      <c r="F49" s="274"/>
      <c r="G49" s="274"/>
    </row>
    <row r="50" spans="2:7">
      <c r="B50" s="274"/>
      <c r="C50" s="274"/>
      <c r="D50" s="274"/>
      <c r="E50" s="274"/>
      <c r="F50" s="274"/>
      <c r="G50" s="274"/>
    </row>
    <row r="51" spans="2:7" ht="15" customHeight="1">
      <c r="B51" s="75"/>
      <c r="C51" s="75"/>
      <c r="D51" s="75"/>
      <c r="E51" s="75"/>
      <c r="F51" s="75"/>
      <c r="G51" s="75"/>
    </row>
  </sheetData>
  <mergeCells count="2">
    <mergeCell ref="B42:G50"/>
    <mergeCell ref="B40:G40"/>
  </mergeCells>
  <printOptions horizontalCentered="1"/>
  <pageMargins left="0.7" right="0.7" top="0.75" bottom="0.75" header="0.3" footer="0.3"/>
  <pageSetup scale="79" fitToWidth="0" orientation="landscape" horizontalDpi="1200" verticalDpi="1200" r:id="rId1"/>
  <headerFooter scaleWithDoc="0"/>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A6F75-AA5C-4511-8302-42410B1CFAD6}">
  <sheetPr>
    <tabColor theme="9" tint="0.39997558519241921"/>
    <pageSetUpPr autoPageBreaks="0"/>
  </sheetPr>
  <dimension ref="A1:Q38"/>
  <sheetViews>
    <sheetView topLeftCell="B2" zoomScaleNormal="100" workbookViewId="0">
      <selection activeCell="B2" sqref="B2"/>
    </sheetView>
  </sheetViews>
  <sheetFormatPr defaultColWidth="8.7109375" defaultRowHeight="15" customHeight="1" outlineLevelRow="1" outlineLevelCol="1"/>
  <cols>
    <col min="1" max="1" width="8.7109375" style="17" hidden="1" customWidth="1" outlineLevel="1"/>
    <col min="2" max="2" width="7.85546875" style="1" bestFit="1" customWidth="1" collapsed="1"/>
    <col min="3" max="3" width="35.28515625" style="1" customWidth="1"/>
    <col min="4" max="4" width="18" style="1" bestFit="1" customWidth="1"/>
    <col min="5" max="5" width="16.28515625" style="1" bestFit="1" customWidth="1"/>
    <col min="6" max="6" width="18" style="1" bestFit="1" customWidth="1"/>
    <col min="7" max="7" width="17.5703125" style="1" bestFit="1" customWidth="1"/>
    <col min="8" max="8" width="16.28515625" style="1" bestFit="1" customWidth="1"/>
    <col min="9" max="9" width="15.28515625" style="1" bestFit="1" customWidth="1"/>
    <col min="10" max="16384" width="8.7109375" style="1"/>
  </cols>
  <sheetData>
    <row r="1" spans="1:17" s="17" customFormat="1" ht="15" hidden="1" customHeight="1" outlineLevel="1">
      <c r="C1" s="17">
        <v>64</v>
      </c>
      <c r="E1" s="17">
        <f>C1+1</f>
        <v>65</v>
      </c>
      <c r="F1" s="17">
        <f>E1+1</f>
        <v>66</v>
      </c>
      <c r="G1" s="17">
        <f t="shared" ref="G1:I1" si="0">F1+1</f>
        <v>67</v>
      </c>
      <c r="H1" s="17">
        <f t="shared" si="0"/>
        <v>68</v>
      </c>
      <c r="I1" s="17">
        <f t="shared" si="0"/>
        <v>69</v>
      </c>
    </row>
    <row r="2" spans="1:17" ht="15" customHeight="1" collapsed="1">
      <c r="B2" s="2" t="str">
        <f>'Control + Instructions'!$A$1</f>
        <v>Colorado Springs Utilities</v>
      </c>
    </row>
    <row r="3" spans="1:17" ht="15" customHeight="1">
      <c r="B3" s="2" t="str">
        <f>'Control + Instructions'!$A$2</f>
        <v>Formula Rate Workbook</v>
      </c>
    </row>
    <row r="4" spans="1:17" ht="15" customHeight="1">
      <c r="B4" s="2" t="str">
        <f>'Control + Instructions'!$A$3</f>
        <v>Projections for Rate Year 2027</v>
      </c>
    </row>
    <row r="6" spans="1:17" ht="15" customHeight="1">
      <c r="A6" s="84"/>
      <c r="B6" s="202" t="str">
        <f>IF('Control + Instructions'!$B$22='Control + Instructions'!$D$22, "DISCLAIMER: THIS SHEET IS NOT USED WHEN FILING A TRUE-UP WITH ACTUALS.","THIS SHEET IS IN USE FOR THE PROJECTED RATE CALCULATION")</f>
        <v>THIS SHEET IS IN USE FOR THE PROJECTED RATE CALCULATION</v>
      </c>
      <c r="E6" s="19"/>
    </row>
    <row r="8" spans="1:17" ht="15" customHeight="1">
      <c r="B8" s="96" t="str">
        <f>'Table of Contents'!$D$25</f>
        <v>Table P4</v>
      </c>
    </row>
    <row r="9" spans="1:17" ht="18" customHeight="1">
      <c r="B9" s="81" t="str">
        <f>B8&amp;": "&amp;'Table of Contents'!$E$25</f>
        <v>Table P4: Projected Plant Additions</v>
      </c>
    </row>
    <row r="10" spans="1:17" ht="6" customHeight="1">
      <c r="B10" s="9"/>
      <c r="C10" s="9"/>
      <c r="D10" s="9"/>
      <c r="E10" s="9"/>
      <c r="F10" s="9"/>
      <c r="G10" s="9"/>
      <c r="H10" s="9"/>
      <c r="I10" s="9"/>
    </row>
    <row r="11" spans="1:17" ht="6" customHeight="1">
      <c r="B11" s="10"/>
      <c r="C11" s="10"/>
      <c r="D11" s="10"/>
      <c r="E11" s="10"/>
      <c r="F11" s="10"/>
      <c r="G11" s="10"/>
      <c r="H11" s="10"/>
      <c r="I11" s="10"/>
    </row>
    <row r="12" spans="1:17" ht="15" customHeight="1">
      <c r="B12" s="11" t="s">
        <v>4</v>
      </c>
      <c r="C12" s="11" t="s">
        <v>103</v>
      </c>
      <c r="D12" s="11" t="s">
        <v>59</v>
      </c>
      <c r="E12" s="62" t="s">
        <v>127</v>
      </c>
      <c r="F12" s="62" t="s">
        <v>128</v>
      </c>
      <c r="G12" s="62" t="s">
        <v>129</v>
      </c>
      <c r="H12" s="62" t="s">
        <v>130</v>
      </c>
      <c r="I12" s="62" t="s">
        <v>126</v>
      </c>
    </row>
    <row r="13" spans="1:17" ht="15" customHeight="1">
      <c r="E13" s="12" t="str">
        <f>"["&amp;CHAR(E1)&amp;"]"</f>
        <v>[A]</v>
      </c>
      <c r="F13" s="12" t="str">
        <f>"["&amp;CHAR(F1)&amp;"]"</f>
        <v>[B]</v>
      </c>
      <c r="G13" s="12" t="str">
        <f>"["&amp;CHAR(G1)&amp;"]"</f>
        <v>[C]</v>
      </c>
      <c r="H13" s="12" t="str">
        <f>"["&amp;CHAR(H1)&amp;"]"</f>
        <v>[D]</v>
      </c>
      <c r="I13" s="12" t="str">
        <f>"["&amp;CHAR(I1)&amp;"]"</f>
        <v>[E]</v>
      </c>
    </row>
    <row r="14" spans="1:17" ht="6" customHeight="1">
      <c r="B14" s="9"/>
      <c r="C14" s="9"/>
      <c r="D14" s="9"/>
      <c r="E14" s="9"/>
      <c r="F14" s="9"/>
      <c r="G14" s="9"/>
      <c r="H14" s="9"/>
      <c r="I14" s="9"/>
    </row>
    <row r="15" spans="1:17" ht="6" customHeight="1">
      <c r="B15" s="10"/>
      <c r="C15" s="10"/>
      <c r="D15" s="10"/>
      <c r="E15" s="10"/>
      <c r="F15" s="10"/>
      <c r="G15" s="10"/>
      <c r="H15" s="10"/>
      <c r="I15" s="10"/>
    </row>
    <row r="16" spans="1:17" ht="15" customHeight="1">
      <c r="A16" s="17">
        <f>MAX($A$15:A15)+1</f>
        <v>1</v>
      </c>
      <c r="B16" s="12" t="str">
        <f t="shared" ref="B16" si="1">"["&amp;A16&amp;"]"</f>
        <v>[1]</v>
      </c>
      <c r="C16" s="1" t="s">
        <v>353</v>
      </c>
      <c r="D16" s="67" t="s">
        <v>137</v>
      </c>
      <c r="E16" s="189">
        <v>9245461.7299999986</v>
      </c>
      <c r="F16" s="189">
        <v>21269194.714000002</v>
      </c>
      <c r="G16" s="189">
        <v>163558719.40599999</v>
      </c>
      <c r="H16" s="189">
        <v>87489009.590000004</v>
      </c>
      <c r="I16" s="189">
        <v>0</v>
      </c>
      <c r="K16" s="277"/>
      <c r="L16" s="278"/>
      <c r="M16" s="277"/>
      <c r="N16" s="277"/>
      <c r="O16" s="277"/>
      <c r="P16" s="277"/>
      <c r="Q16" s="277"/>
    </row>
    <row r="17" spans="1:14" ht="6" customHeight="1">
      <c r="B17" s="30"/>
      <c r="C17" s="9"/>
      <c r="D17" s="9"/>
      <c r="E17" s="20"/>
      <c r="F17" s="20"/>
      <c r="G17" s="20"/>
      <c r="H17" s="20"/>
      <c r="I17" s="20"/>
    </row>
    <row r="18" spans="1:14" ht="6" customHeight="1">
      <c r="B18" s="31"/>
      <c r="C18" s="10"/>
      <c r="D18" s="10"/>
      <c r="E18" s="21"/>
      <c r="F18" s="21"/>
      <c r="G18" s="21"/>
      <c r="H18" s="21"/>
      <c r="I18" s="21"/>
    </row>
    <row r="19" spans="1:14" ht="15" customHeight="1">
      <c r="A19" s="17">
        <f>MAX($A$15:A18)+1</f>
        <v>2</v>
      </c>
      <c r="B19" s="12" t="str">
        <f t="shared" ref="B19" si="2">"["&amp;A19&amp;"]"</f>
        <v>[2]</v>
      </c>
      <c r="C19" s="1" t="s">
        <v>343</v>
      </c>
      <c r="E19" s="19"/>
      <c r="F19" s="19"/>
      <c r="G19" s="19"/>
      <c r="H19" s="19"/>
      <c r="I19" s="19"/>
      <c r="L19" s="134"/>
    </row>
    <row r="20" spans="1:14" ht="15" customHeight="1">
      <c r="A20" s="17">
        <f>MAX($A$15:A19)+1</f>
        <v>3</v>
      </c>
      <c r="B20" s="12" t="str">
        <f>"["&amp;A20&amp;"]"</f>
        <v>[3]</v>
      </c>
      <c r="C20" s="144" t="str">
        <f>'C2 Electric Capital Detail'!$C$16</f>
        <v>193952 - Operational Fiber Network</v>
      </c>
      <c r="D20" s="67" t="s">
        <v>137</v>
      </c>
      <c r="E20" s="189">
        <v>0</v>
      </c>
      <c r="F20" s="189">
        <v>0</v>
      </c>
      <c r="G20" s="189">
        <v>0</v>
      </c>
      <c r="H20" s="189">
        <v>-81599683.230000004</v>
      </c>
      <c r="I20" s="189">
        <v>0</v>
      </c>
      <c r="J20" s="25"/>
      <c r="K20" s="25"/>
      <c r="L20" s="25"/>
      <c r="M20" s="25"/>
      <c r="N20" s="25"/>
    </row>
    <row r="21" spans="1:14" ht="15" customHeight="1">
      <c r="A21" s="17">
        <f>MAX($A$15:A20)+1</f>
        <v>4</v>
      </c>
      <c r="B21" s="12" t="str">
        <f t="shared" ref="B21:B25" si="3">"["&amp;A21&amp;"]"</f>
        <v>[4]</v>
      </c>
      <c r="C21" s="144" t="s">
        <v>135</v>
      </c>
      <c r="D21" s="67" t="s">
        <v>137</v>
      </c>
      <c r="E21" s="189">
        <v>0</v>
      </c>
      <c r="F21" s="189">
        <v>0</v>
      </c>
      <c r="G21" s="189">
        <v>0</v>
      </c>
      <c r="H21" s="189">
        <v>34984978</v>
      </c>
      <c r="I21" s="189">
        <v>0</v>
      </c>
      <c r="J21" s="25"/>
      <c r="K21" s="25"/>
      <c r="L21" s="25"/>
      <c r="M21" s="25"/>
      <c r="N21" s="25"/>
    </row>
    <row r="22" spans="1:14" ht="15" customHeight="1">
      <c r="A22" s="17">
        <f>MAX($A$15:A21)+1</f>
        <v>5</v>
      </c>
      <c r="B22" s="12" t="str">
        <f t="shared" si="3"/>
        <v>[5]</v>
      </c>
      <c r="C22" s="144"/>
      <c r="D22" s="67"/>
      <c r="E22" s="189">
        <v>0</v>
      </c>
      <c r="F22" s="189">
        <v>0</v>
      </c>
      <c r="G22" s="189">
        <v>0</v>
      </c>
      <c r="H22" s="189">
        <v>0</v>
      </c>
      <c r="I22" s="189">
        <v>0</v>
      </c>
      <c r="J22" s="25"/>
      <c r="K22" s="25"/>
      <c r="L22" s="25"/>
      <c r="M22" s="25"/>
      <c r="N22" s="25"/>
    </row>
    <row r="23" spans="1:14" ht="15" customHeight="1">
      <c r="A23" s="17">
        <f>MAX($A$15:A22)+1</f>
        <v>6</v>
      </c>
      <c r="B23" s="12" t="str">
        <f t="shared" si="3"/>
        <v>[6]</v>
      </c>
      <c r="C23" s="198"/>
      <c r="D23" s="189"/>
      <c r="E23" s="189">
        <v>0</v>
      </c>
      <c r="F23" s="189">
        <v>0</v>
      </c>
      <c r="G23" s="189">
        <v>0</v>
      </c>
      <c r="H23" s="189">
        <v>0</v>
      </c>
      <c r="I23" s="189">
        <v>0</v>
      </c>
      <c r="J23" s="25"/>
      <c r="K23" s="25"/>
      <c r="L23" s="25"/>
      <c r="M23" s="25"/>
      <c r="N23" s="25"/>
    </row>
    <row r="24" spans="1:14" s="25" customFormat="1" ht="15" customHeight="1">
      <c r="A24" s="17">
        <f>MAX($A$15:A23)+1</f>
        <v>7</v>
      </c>
      <c r="B24" s="27" t="str">
        <f t="shared" si="3"/>
        <v>[7]</v>
      </c>
      <c r="C24" s="198"/>
      <c r="D24" s="189"/>
      <c r="E24" s="189">
        <v>0</v>
      </c>
      <c r="F24" s="189">
        <v>0</v>
      </c>
      <c r="G24" s="189">
        <v>0</v>
      </c>
      <c r="H24" s="189">
        <v>0</v>
      </c>
      <c r="I24" s="189">
        <v>0</v>
      </c>
    </row>
    <row r="25" spans="1:14" ht="15" customHeight="1">
      <c r="A25" s="17">
        <f>MAX($A$15:A24)+1</f>
        <v>8</v>
      </c>
      <c r="B25" s="12" t="str">
        <f t="shared" si="3"/>
        <v>[8]</v>
      </c>
      <c r="C25" s="89"/>
      <c r="D25" s="162"/>
      <c r="E25" s="190">
        <v>0</v>
      </c>
      <c r="F25" s="190">
        <v>0</v>
      </c>
      <c r="G25" s="190">
        <v>0</v>
      </c>
      <c r="H25" s="190">
        <v>0</v>
      </c>
      <c r="I25" s="190">
        <v>0</v>
      </c>
      <c r="J25" s="25"/>
      <c r="K25" s="25"/>
      <c r="L25" s="25"/>
      <c r="M25" s="25"/>
      <c r="N25" s="25"/>
    </row>
    <row r="26" spans="1:14" ht="15" customHeight="1">
      <c r="A26" s="17">
        <f>MAX($A$15:A25)+1</f>
        <v>9</v>
      </c>
      <c r="B26" s="12" t="str">
        <f t="shared" ref="B26" si="4">"["&amp;A26&amp;"]"</f>
        <v>[9]</v>
      </c>
      <c r="C26" s="11" t="s">
        <v>354</v>
      </c>
      <c r="D26" s="11" t="str">
        <f>"SUM("&amp;B16&amp;":"&amp;B25&amp;")"</f>
        <v>SUM([1]:[8])</v>
      </c>
      <c r="E26" s="19">
        <f>E16+SUM(E20:E25)</f>
        <v>9245461.7299999986</v>
      </c>
      <c r="F26" s="19">
        <f t="shared" ref="F26:I26" si="5">F16+SUM(F20:F25)</f>
        <v>21269194.714000002</v>
      </c>
      <c r="G26" s="19">
        <f t="shared" si="5"/>
        <v>163558719.40599999</v>
      </c>
      <c r="H26" s="19">
        <f>H16+SUM(H20:H25)</f>
        <v>40874304.359999999</v>
      </c>
      <c r="I26" s="19">
        <f t="shared" si="5"/>
        <v>0</v>
      </c>
    </row>
    <row r="27" spans="1:14" ht="6" customHeight="1">
      <c r="B27" s="30"/>
      <c r="C27" s="14"/>
      <c r="D27" s="14"/>
      <c r="E27" s="20"/>
      <c r="F27" s="20"/>
      <c r="G27" s="20"/>
      <c r="H27" s="20"/>
      <c r="I27" s="20"/>
    </row>
    <row r="28" spans="1:14" ht="6" customHeight="1">
      <c r="B28" s="31"/>
      <c r="C28" s="15"/>
      <c r="D28" s="15"/>
      <c r="E28" s="21"/>
      <c r="F28" s="21"/>
      <c r="G28" s="21"/>
      <c r="H28" s="21"/>
      <c r="I28" s="21"/>
    </row>
    <row r="29" spans="1:14" ht="15" customHeight="1">
      <c r="A29" s="17">
        <f>MAX($A$15:A28)+1</f>
        <v>10</v>
      </c>
      <c r="B29" s="12" t="str">
        <f t="shared" ref="B29" si="6">"["&amp;A29&amp;"]"</f>
        <v>[10]</v>
      </c>
      <c r="C29" s="11" t="str">
        <f>"December "&amp;ACTUAL_YR&amp;" Gross Plant"</f>
        <v>December 2025 Gross Plant</v>
      </c>
      <c r="D29" s="1" t="str">
        <f>'PD1 Gross Plant'!$B$6&amp;": "&amp;'PD1 Gross Plant'!$B$37</f>
        <v>Table PD1: [18]</v>
      </c>
      <c r="E29" s="19">
        <f>'PD1 Gross Plant'!E$37</f>
        <v>941217902.09307683</v>
      </c>
      <c r="F29" s="19">
        <f>'PD1 Gross Plant'!F$37</f>
        <v>266245032.89461547</v>
      </c>
      <c r="G29" s="19">
        <f>'PD1 Gross Plant'!G$37</f>
        <v>1364726869.690769</v>
      </c>
      <c r="H29" s="19">
        <f>'PD1 Gross Plant'!H$37</f>
        <v>211243092.18153843</v>
      </c>
      <c r="I29" s="19">
        <f>'PD1 Gross Plant'!I$37</f>
        <v>0</v>
      </c>
    </row>
    <row r="30" spans="1:14" ht="15" customHeight="1">
      <c r="A30" s="17">
        <f>MAX($A$15:A29)+1</f>
        <v>11</v>
      </c>
      <c r="B30" s="12" t="str">
        <f t="shared" ref="B30" si="7">"["&amp;A30&amp;"]"</f>
        <v>[11]</v>
      </c>
      <c r="C30" s="11" t="str">
        <f>PROJECTED_YR&amp;" Average Gross Plant"</f>
        <v>2027 Average Gross Plant</v>
      </c>
      <c r="D30" s="1" t="str">
        <f>B29&amp;" + ("&amp;B26&amp;" / 2)"</f>
        <v>[10] + ([9] / 2)</v>
      </c>
      <c r="E30" s="19">
        <f>E29+(E26/2)</f>
        <v>945840632.95807683</v>
      </c>
      <c r="F30" s="19">
        <f t="shared" ref="F30:I30" si="8">F29+(F26/2)</f>
        <v>276879630.25161546</v>
      </c>
      <c r="G30" s="19">
        <f t="shared" si="8"/>
        <v>1446506229.393769</v>
      </c>
      <c r="H30" s="19">
        <f>H29+(H26/2)</f>
        <v>231680244.36153844</v>
      </c>
      <c r="I30" s="19">
        <f t="shared" si="8"/>
        <v>0</v>
      </c>
    </row>
    <row r="31" spans="1:14" ht="6" customHeight="1">
      <c r="B31" s="120"/>
      <c r="C31" s="120"/>
      <c r="D31" s="9"/>
      <c r="E31" s="9"/>
      <c r="F31" s="9"/>
      <c r="G31" s="9"/>
      <c r="H31" s="9"/>
      <c r="I31" s="9"/>
    </row>
    <row r="32" spans="1:14" ht="6" customHeight="1">
      <c r="B32" s="18"/>
      <c r="C32" s="18"/>
      <c r="D32" s="10"/>
      <c r="E32" s="10"/>
      <c r="F32" s="10"/>
      <c r="G32" s="10"/>
      <c r="H32" s="10"/>
      <c r="I32" s="10"/>
    </row>
    <row r="33" spans="2:8" ht="15" customHeight="1">
      <c r="B33" s="1" t="s">
        <v>9</v>
      </c>
    </row>
    <row r="34" spans="2:8" ht="15" customHeight="1">
      <c r="B34" s="1" t="str">
        <f>B30&amp;": Average Gross Plant additions are calculated as half of projected additions assuming plant is placed in service evenly throughout the year."</f>
        <v>[11]: Average Gross Plant additions are calculated as half of projected additions assuming plant is placed in service evenly throughout the year.</v>
      </c>
    </row>
    <row r="36" spans="2:8" ht="15" customHeight="1">
      <c r="D36" s="134"/>
    </row>
    <row r="37" spans="2:8" ht="15" customHeight="1">
      <c r="H37" s="234"/>
    </row>
    <row r="38" spans="2:8" ht="15" customHeight="1">
      <c r="E38" s="220"/>
      <c r="F38" s="220"/>
      <c r="G38" s="220"/>
      <c r="H38" s="220"/>
    </row>
  </sheetData>
  <printOptions horizontalCentered="1"/>
  <pageMargins left="0.7" right="0.7" top="0.75" bottom="0.75" header="0.3" footer="0.3"/>
  <pageSetup scale="83" orientation="landscape" horizontalDpi="1200" verticalDpi="1200"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DC27-AF26-4603-8FEA-4B69C024D69C}">
  <sheetPr>
    <tabColor theme="9" tint="0.39997558519241921"/>
    <pageSetUpPr fitToPage="1"/>
  </sheetPr>
  <dimension ref="A1:J42"/>
  <sheetViews>
    <sheetView topLeftCell="B2" zoomScaleNormal="100" workbookViewId="0">
      <selection activeCell="B2" sqref="B2"/>
    </sheetView>
  </sheetViews>
  <sheetFormatPr defaultColWidth="9.140625" defaultRowHeight="15" outlineLevelRow="1" outlineLevelCol="1"/>
  <cols>
    <col min="1" max="1" width="9.140625" style="163" hidden="1" customWidth="1" outlineLevel="1"/>
    <col min="2" max="2" width="11" style="174" customWidth="1" collapsed="1"/>
    <col min="3" max="3" width="10.85546875" style="173" bestFit="1" customWidth="1"/>
    <col min="4" max="4" width="14.140625" style="173" customWidth="1"/>
    <col min="5" max="5" width="21.140625" style="173" customWidth="1"/>
    <col min="6" max="6" width="22.140625" style="173" customWidth="1"/>
    <col min="7" max="7" width="17.85546875" style="173" customWidth="1"/>
    <col min="8" max="8" width="25.42578125" style="173" customWidth="1"/>
    <col min="9" max="9" width="24.5703125" style="173" bestFit="1" customWidth="1"/>
    <col min="10" max="10" width="22.140625" style="173" customWidth="1"/>
    <col min="11" max="16384" width="9.140625" style="173"/>
  </cols>
  <sheetData>
    <row r="1" spans="1:10" s="163" customFormat="1" hidden="1" outlineLevel="1">
      <c r="B1" s="164"/>
      <c r="D1" s="163">
        <v>65</v>
      </c>
      <c r="E1" s="163">
        <f t="shared" ref="E1" si="0">D1+1</f>
        <v>66</v>
      </c>
      <c r="F1" s="163">
        <f t="shared" ref="F1" si="1">E1+1</f>
        <v>67</v>
      </c>
      <c r="G1" s="163">
        <f t="shared" ref="G1" si="2">F1+1</f>
        <v>68</v>
      </c>
      <c r="H1" s="163">
        <f t="shared" ref="H1" si="3">G1+1</f>
        <v>69</v>
      </c>
      <c r="I1" s="163">
        <f t="shared" ref="I1" si="4">H1+1</f>
        <v>70</v>
      </c>
      <c r="J1" s="163">
        <f t="shared" ref="J1" si="5">I1+1</f>
        <v>71</v>
      </c>
    </row>
    <row r="2" spans="1:10" s="166" customFormat="1" ht="15.75" collapsed="1">
      <c r="A2" s="165"/>
      <c r="B2" s="149" t="str">
        <f>'Control + Instructions'!$A$1</f>
        <v>Colorado Springs Utilities</v>
      </c>
      <c r="J2" s="167"/>
    </row>
    <row r="3" spans="1:10" s="166" customFormat="1" ht="15.75">
      <c r="A3" s="165"/>
      <c r="B3" s="149" t="str">
        <f>'Control + Instructions'!$A$2</f>
        <v>Formula Rate Workbook</v>
      </c>
    </row>
    <row r="4" spans="1:10" s="166" customFormat="1" ht="15.75">
      <c r="A4" s="165"/>
      <c r="B4" s="149" t="str">
        <f>'Control + Instructions'!$A$3</f>
        <v>Projections for Rate Year 2027</v>
      </c>
    </row>
    <row r="5" spans="1:10" s="166" customFormat="1" ht="15.75">
      <c r="A5" s="165"/>
      <c r="B5" s="1"/>
    </row>
    <row r="6" spans="1:10" s="1" customFormat="1" ht="15" customHeight="1">
      <c r="A6" s="84"/>
      <c r="B6" s="202" t="str">
        <f>IF('Control + Instructions'!$B$22='Control + Instructions'!$D$22, "DISCLAIMER: THIS SHEET IS NOT USED WHEN FILING A TRUE-UP WITH ACTUALS.","THIS SHEET IS IN USE FOR THE PROJECTED RATE CALCULATION")</f>
        <v>THIS SHEET IS IN USE FOR THE PROJECTED RATE CALCULATION</v>
      </c>
      <c r="E6" s="19"/>
    </row>
    <row r="7" spans="1:10" s="166" customFormat="1" ht="15.75">
      <c r="A7" s="165"/>
      <c r="B7" s="1"/>
    </row>
    <row r="8" spans="1:10" s="166" customFormat="1" ht="15.75">
      <c r="A8" s="165"/>
      <c r="B8" s="96" t="str">
        <f>'Table of Contents'!$D$26</f>
        <v>Table P5</v>
      </c>
    </row>
    <row r="9" spans="1:10" s="166" customFormat="1" ht="18.75">
      <c r="A9" s="165"/>
      <c r="B9" s="81" t="str">
        <f>B8&amp;": "&amp;'Table of Contents'!$E$26</f>
        <v>Table P5: Projected Load</v>
      </c>
    </row>
    <row r="10" spans="1:10" s="166" customFormat="1" ht="14.45" customHeight="1">
      <c r="A10" s="165"/>
      <c r="B10" s="97" t="s">
        <v>290</v>
      </c>
    </row>
    <row r="11" spans="1:10" s="166" customFormat="1" ht="6" customHeight="1">
      <c r="A11" s="165"/>
      <c r="B11" s="145"/>
      <c r="C11" s="145"/>
      <c r="D11" s="145"/>
      <c r="E11" s="145"/>
      <c r="F11" s="145"/>
      <c r="G11" s="145"/>
      <c r="H11" s="145"/>
      <c r="I11" s="145"/>
      <c r="J11" s="145"/>
    </row>
    <row r="12" spans="1:10" s="166" customFormat="1" ht="6" customHeight="1">
      <c r="A12" s="165"/>
      <c r="B12" s="146"/>
      <c r="C12" s="146"/>
      <c r="D12" s="146"/>
      <c r="E12" s="146"/>
      <c r="F12" s="146"/>
      <c r="G12" s="146"/>
      <c r="H12" s="146"/>
      <c r="I12" s="146"/>
      <c r="J12" s="146"/>
    </row>
    <row r="13" spans="1:10" s="169" customFormat="1" ht="30" customHeight="1">
      <c r="A13" s="168"/>
      <c r="B13" s="172" t="s">
        <v>4</v>
      </c>
      <c r="C13" s="172" t="s">
        <v>103</v>
      </c>
      <c r="D13" s="170" t="s">
        <v>304</v>
      </c>
      <c r="E13" s="170" t="s">
        <v>303</v>
      </c>
      <c r="F13" s="170" t="s">
        <v>305</v>
      </c>
      <c r="G13" s="170" t="s">
        <v>306</v>
      </c>
      <c r="H13" s="170" t="s">
        <v>307</v>
      </c>
      <c r="I13" s="170" t="s">
        <v>274</v>
      </c>
      <c r="J13" s="170" t="s">
        <v>308</v>
      </c>
    </row>
    <row r="14" spans="1:10" s="169" customFormat="1">
      <c r="A14" s="168"/>
      <c r="B14" s="170"/>
      <c r="C14" s="171"/>
      <c r="D14" s="171" t="str">
        <f t="shared" ref="D14:J14" si="6">"["&amp;CHAR(D1)&amp;"]"</f>
        <v>[A]</v>
      </c>
      <c r="E14" s="171" t="str">
        <f t="shared" si="6"/>
        <v>[B]</v>
      </c>
      <c r="F14" s="171" t="str">
        <f t="shared" si="6"/>
        <v>[C]</v>
      </c>
      <c r="G14" s="171" t="str">
        <f t="shared" si="6"/>
        <v>[D]</v>
      </c>
      <c r="H14" s="171" t="str">
        <f t="shared" si="6"/>
        <v>[E]</v>
      </c>
      <c r="I14" s="171" t="str">
        <f t="shared" si="6"/>
        <v>[F]</v>
      </c>
      <c r="J14" s="171" t="str">
        <f t="shared" si="6"/>
        <v>[G]</v>
      </c>
    </row>
    <row r="15" spans="1:10" s="169" customFormat="1">
      <c r="A15" s="168"/>
      <c r="C15" s="170"/>
      <c r="D15" s="170"/>
      <c r="E15" s="170"/>
      <c r="F15" s="170"/>
      <c r="G15" s="170"/>
      <c r="H15" s="170"/>
      <c r="I15" s="185" t="str">
        <f>"SUM("&amp;D14&amp;":"&amp;H14&amp;")"</f>
        <v>SUM([A]:[E])</v>
      </c>
      <c r="J15" s="171" t="str">
        <f>I14&amp;" - "&amp;H14</f>
        <v>[F] - [E]</v>
      </c>
    </row>
    <row r="16" spans="1:10" ht="6" customHeight="1">
      <c r="B16" s="152"/>
      <c r="C16" s="152"/>
      <c r="D16" s="152"/>
      <c r="E16" s="152"/>
      <c r="F16" s="152"/>
      <c r="G16" s="152"/>
      <c r="H16" s="152"/>
      <c r="I16" s="152"/>
      <c r="J16" s="152"/>
    </row>
    <row r="17" spans="1:10" ht="6" customHeight="1">
      <c r="B17" s="153"/>
      <c r="C17" s="153"/>
      <c r="D17" s="153"/>
      <c r="E17" s="153"/>
      <c r="F17" s="153"/>
      <c r="G17" s="153"/>
      <c r="H17" s="153"/>
      <c r="I17" s="153"/>
      <c r="J17" s="153"/>
    </row>
    <row r="18" spans="1:10">
      <c r="A18" s="163">
        <v>1</v>
      </c>
      <c r="B18" s="174" t="str">
        <f>"["&amp;A18&amp;"]"</f>
        <v>[1]</v>
      </c>
      <c r="C18" s="173" t="s">
        <v>275</v>
      </c>
      <c r="D18" s="175">
        <v>902</v>
      </c>
      <c r="E18" s="175">
        <v>47</v>
      </c>
      <c r="F18" s="175">
        <v>0</v>
      </c>
      <c r="G18" s="175">
        <v>0</v>
      </c>
      <c r="H18" s="175">
        <v>0</v>
      </c>
      <c r="I18" s="176">
        <f t="shared" ref="I18:I29" si="7">SUM(D18:H18)</f>
        <v>949</v>
      </c>
      <c r="J18" s="176">
        <f t="shared" ref="J18:J29" si="8">I18-H18</f>
        <v>949</v>
      </c>
    </row>
    <row r="19" spans="1:10">
      <c r="A19" s="163">
        <f>MAX($A$18:A18)+1</f>
        <v>2</v>
      </c>
      <c r="B19" s="174" t="str">
        <f t="shared" ref="B19:B29" si="9">"["&amp;A19&amp;"]"</f>
        <v>[2]</v>
      </c>
      <c r="C19" s="173" t="s">
        <v>276</v>
      </c>
      <c r="D19" s="175">
        <v>737</v>
      </c>
      <c r="E19" s="175">
        <v>39</v>
      </c>
      <c r="F19" s="175">
        <v>0</v>
      </c>
      <c r="G19" s="175">
        <v>0</v>
      </c>
      <c r="H19" s="175">
        <v>0</v>
      </c>
      <c r="I19" s="176">
        <f t="shared" si="7"/>
        <v>776</v>
      </c>
      <c r="J19" s="176">
        <f t="shared" si="8"/>
        <v>776</v>
      </c>
    </row>
    <row r="20" spans="1:10">
      <c r="A20" s="163">
        <f>MAX($A$18:A19)+1</f>
        <v>3</v>
      </c>
      <c r="B20" s="174" t="str">
        <f t="shared" si="9"/>
        <v>[3]</v>
      </c>
      <c r="C20" s="173" t="s">
        <v>277</v>
      </c>
      <c r="D20" s="175">
        <v>713</v>
      </c>
      <c r="E20" s="175">
        <v>38</v>
      </c>
      <c r="F20" s="175">
        <v>0</v>
      </c>
      <c r="G20" s="175">
        <v>0</v>
      </c>
      <c r="H20" s="175">
        <v>0</v>
      </c>
      <c r="I20" s="176">
        <f t="shared" si="7"/>
        <v>751</v>
      </c>
      <c r="J20" s="176">
        <f t="shared" si="8"/>
        <v>751</v>
      </c>
    </row>
    <row r="21" spans="1:10">
      <c r="A21" s="163">
        <f>MAX($A$18:A20)+1</f>
        <v>4</v>
      </c>
      <c r="B21" s="174" t="str">
        <f t="shared" si="9"/>
        <v>[4]</v>
      </c>
      <c r="C21" s="173" t="s">
        <v>278</v>
      </c>
      <c r="D21" s="175">
        <v>669</v>
      </c>
      <c r="E21" s="175">
        <v>36</v>
      </c>
      <c r="F21" s="175">
        <v>0</v>
      </c>
      <c r="G21" s="175">
        <v>0</v>
      </c>
      <c r="H21" s="175">
        <v>0</v>
      </c>
      <c r="I21" s="176">
        <f t="shared" si="7"/>
        <v>705</v>
      </c>
      <c r="J21" s="176">
        <f t="shared" si="8"/>
        <v>705</v>
      </c>
    </row>
    <row r="22" spans="1:10">
      <c r="A22" s="163">
        <f>MAX($A$18:A21)+1</f>
        <v>5</v>
      </c>
      <c r="B22" s="174" t="str">
        <f t="shared" si="9"/>
        <v>[5]</v>
      </c>
      <c r="C22" s="173" t="s">
        <v>279</v>
      </c>
      <c r="D22" s="175">
        <v>687</v>
      </c>
      <c r="E22" s="175">
        <v>38</v>
      </c>
      <c r="F22" s="175">
        <v>0</v>
      </c>
      <c r="G22" s="175">
        <v>0</v>
      </c>
      <c r="H22" s="175">
        <v>0</v>
      </c>
      <c r="I22" s="176">
        <f t="shared" si="7"/>
        <v>725</v>
      </c>
      <c r="J22" s="176">
        <f t="shared" si="8"/>
        <v>725</v>
      </c>
    </row>
    <row r="23" spans="1:10">
      <c r="A23" s="163">
        <f>MAX($A$18:A22)+1</f>
        <v>6</v>
      </c>
      <c r="B23" s="174" t="str">
        <f t="shared" si="9"/>
        <v>[6]</v>
      </c>
      <c r="C23" s="173" t="s">
        <v>280</v>
      </c>
      <c r="D23" s="175">
        <v>1038</v>
      </c>
      <c r="E23" s="175">
        <v>62</v>
      </c>
      <c r="F23" s="175">
        <v>0</v>
      </c>
      <c r="G23" s="175">
        <v>0</v>
      </c>
      <c r="H23" s="175">
        <v>0</v>
      </c>
      <c r="I23" s="176">
        <f t="shared" si="7"/>
        <v>1100</v>
      </c>
      <c r="J23" s="176">
        <f t="shared" si="8"/>
        <v>1100</v>
      </c>
    </row>
    <row r="24" spans="1:10">
      <c r="A24" s="163">
        <f>MAX($A$18:A23)+1</f>
        <v>7</v>
      </c>
      <c r="B24" s="174" t="str">
        <f t="shared" si="9"/>
        <v>[7]</v>
      </c>
      <c r="C24" s="173" t="s">
        <v>281</v>
      </c>
      <c r="D24" s="175">
        <v>1048</v>
      </c>
      <c r="E24" s="175">
        <v>66</v>
      </c>
      <c r="F24" s="175">
        <v>0</v>
      </c>
      <c r="G24" s="175">
        <v>0</v>
      </c>
      <c r="H24" s="175">
        <v>0</v>
      </c>
      <c r="I24" s="176">
        <f t="shared" si="7"/>
        <v>1114</v>
      </c>
      <c r="J24" s="176">
        <f t="shared" si="8"/>
        <v>1114</v>
      </c>
    </row>
    <row r="25" spans="1:10">
      <c r="A25" s="163">
        <f>MAX($A$18:A24)+1</f>
        <v>8</v>
      </c>
      <c r="B25" s="174" t="str">
        <f t="shared" si="9"/>
        <v>[8]</v>
      </c>
      <c r="C25" s="173" t="s">
        <v>282</v>
      </c>
      <c r="D25" s="175">
        <v>1049</v>
      </c>
      <c r="E25" s="175">
        <v>64</v>
      </c>
      <c r="F25" s="175">
        <v>0</v>
      </c>
      <c r="G25" s="175">
        <v>0</v>
      </c>
      <c r="H25" s="175">
        <v>0</v>
      </c>
      <c r="I25" s="176">
        <f t="shared" si="7"/>
        <v>1113</v>
      </c>
      <c r="J25" s="176">
        <f t="shared" si="8"/>
        <v>1113</v>
      </c>
    </row>
    <row r="26" spans="1:10">
      <c r="A26" s="163">
        <f>MAX($A$18:A25)+1</f>
        <v>9</v>
      </c>
      <c r="B26" s="174" t="str">
        <f t="shared" si="9"/>
        <v>[9]</v>
      </c>
      <c r="C26" s="173" t="s">
        <v>283</v>
      </c>
      <c r="D26" s="175">
        <v>854</v>
      </c>
      <c r="E26" s="175">
        <v>54</v>
      </c>
      <c r="F26" s="175">
        <v>0</v>
      </c>
      <c r="G26" s="175">
        <v>0</v>
      </c>
      <c r="H26" s="175">
        <v>0</v>
      </c>
      <c r="I26" s="176">
        <f t="shared" si="7"/>
        <v>908</v>
      </c>
      <c r="J26" s="176">
        <f t="shared" si="8"/>
        <v>908</v>
      </c>
    </row>
    <row r="27" spans="1:10">
      <c r="A27" s="163">
        <f>MAX($A$18:A26)+1</f>
        <v>10</v>
      </c>
      <c r="B27" s="174" t="str">
        <f t="shared" si="9"/>
        <v>[10]</v>
      </c>
      <c r="C27" s="173" t="s">
        <v>284</v>
      </c>
      <c r="D27" s="175">
        <v>783</v>
      </c>
      <c r="E27" s="175">
        <v>34</v>
      </c>
      <c r="F27" s="175">
        <v>0</v>
      </c>
      <c r="G27" s="175">
        <v>0</v>
      </c>
      <c r="H27" s="175">
        <v>0</v>
      </c>
      <c r="I27" s="176">
        <f t="shared" si="7"/>
        <v>817</v>
      </c>
      <c r="J27" s="176">
        <f t="shared" si="8"/>
        <v>817</v>
      </c>
    </row>
    <row r="28" spans="1:10">
      <c r="A28" s="163">
        <f>MAX($A$18:A27)+1</f>
        <v>11</v>
      </c>
      <c r="B28" s="174" t="str">
        <f t="shared" si="9"/>
        <v>[11]</v>
      </c>
      <c r="C28" s="173" t="s">
        <v>285</v>
      </c>
      <c r="D28" s="175">
        <v>756</v>
      </c>
      <c r="E28" s="175">
        <v>38</v>
      </c>
      <c r="F28" s="175">
        <v>0</v>
      </c>
      <c r="G28" s="175">
        <v>0</v>
      </c>
      <c r="H28" s="175">
        <v>0</v>
      </c>
      <c r="I28" s="176">
        <f t="shared" si="7"/>
        <v>794</v>
      </c>
      <c r="J28" s="176">
        <f t="shared" si="8"/>
        <v>794</v>
      </c>
    </row>
    <row r="29" spans="1:10">
      <c r="A29" s="163">
        <f>MAX($A$18:A28)+1</f>
        <v>12</v>
      </c>
      <c r="B29" s="174" t="str">
        <f t="shared" si="9"/>
        <v>[12]</v>
      </c>
      <c r="C29" s="173" t="s">
        <v>286</v>
      </c>
      <c r="D29" s="175">
        <v>782</v>
      </c>
      <c r="E29" s="175">
        <v>41</v>
      </c>
      <c r="F29" s="175">
        <v>0</v>
      </c>
      <c r="G29" s="175">
        <v>0</v>
      </c>
      <c r="H29" s="175">
        <v>0</v>
      </c>
      <c r="I29" s="176">
        <f t="shared" si="7"/>
        <v>823</v>
      </c>
      <c r="J29" s="176">
        <f t="shared" si="8"/>
        <v>823</v>
      </c>
    </row>
    <row r="30" spans="1:10" ht="6" customHeight="1">
      <c r="B30" s="154"/>
      <c r="C30" s="152"/>
      <c r="D30" s="155"/>
      <c r="E30" s="177"/>
      <c r="F30" s="155"/>
      <c r="G30" s="155"/>
      <c r="H30" s="155"/>
      <c r="I30" s="155"/>
      <c r="J30" s="177"/>
    </row>
    <row r="31" spans="1:10" ht="6" customHeight="1">
      <c r="B31" s="156"/>
      <c r="C31" s="153"/>
      <c r="D31" s="157"/>
      <c r="E31" s="178"/>
      <c r="F31" s="157"/>
      <c r="G31" s="157"/>
      <c r="H31" s="157"/>
      <c r="I31" s="157"/>
      <c r="J31" s="178"/>
    </row>
    <row r="32" spans="1:10">
      <c r="A32" s="163">
        <f>MAX($A$18:A31)+1</f>
        <v>13</v>
      </c>
      <c r="B32" s="174" t="str">
        <f t="shared" ref="B32:B34" si="10">"["&amp;A32&amp;"]"</f>
        <v>[13]</v>
      </c>
      <c r="C32" s="173" t="s">
        <v>287</v>
      </c>
      <c r="D32" s="150"/>
      <c r="E32" s="150"/>
      <c r="F32" s="150"/>
      <c r="G32" s="150"/>
      <c r="H32" s="150"/>
      <c r="I32" s="151"/>
      <c r="J32" s="151">
        <f>SUM(J18:J29)</f>
        <v>10575</v>
      </c>
    </row>
    <row r="33" spans="1:10">
      <c r="A33" s="163">
        <f>MAX($A$18:A32)+1</f>
        <v>14</v>
      </c>
      <c r="B33" s="174" t="str">
        <f t="shared" si="10"/>
        <v>[14]</v>
      </c>
      <c r="C33" s="173" t="s">
        <v>289</v>
      </c>
      <c r="D33" s="179"/>
      <c r="E33" s="179"/>
      <c r="F33" s="179"/>
      <c r="G33" s="179"/>
      <c r="H33" s="180"/>
      <c r="I33" s="179"/>
      <c r="J33" s="151">
        <f>J32/12</f>
        <v>881.25</v>
      </c>
    </row>
    <row r="34" spans="1:10">
      <c r="A34" s="163">
        <f>MAX($A$18:A33)+1</f>
        <v>15</v>
      </c>
      <c r="B34" s="174" t="str">
        <f t="shared" si="10"/>
        <v>[15]</v>
      </c>
      <c r="C34" s="181" t="s">
        <v>288</v>
      </c>
      <c r="D34" s="182"/>
      <c r="E34" s="182"/>
      <c r="F34" s="182"/>
      <c r="G34" s="182"/>
      <c r="H34" s="183"/>
      <c r="I34" s="182"/>
      <c r="J34" s="158">
        <f>J33*1000</f>
        <v>881250</v>
      </c>
    </row>
    <row r="35" spans="1:10" ht="6" customHeight="1">
      <c r="B35" s="147"/>
      <c r="C35" s="145"/>
      <c r="D35" s="145"/>
      <c r="E35" s="145"/>
      <c r="F35" s="145"/>
      <c r="G35" s="145"/>
      <c r="H35" s="145"/>
      <c r="I35" s="145"/>
      <c r="J35" s="145"/>
    </row>
    <row r="36" spans="1:10" ht="6" customHeight="1">
      <c r="B36" s="148"/>
      <c r="C36" s="146"/>
      <c r="D36" s="146"/>
      <c r="E36" s="146"/>
      <c r="F36" s="146"/>
      <c r="G36" s="146"/>
      <c r="H36" s="146"/>
      <c r="I36" s="146"/>
      <c r="J36" s="146"/>
    </row>
    <row r="37" spans="1:10">
      <c r="B37" s="184" t="s">
        <v>9</v>
      </c>
    </row>
    <row r="38" spans="1:10">
      <c r="B38" s="184" t="str">
        <f>J14&amp;": 12-month CP average includes all load with the exception of Short-Term Firm Point-to-Point load."</f>
        <v>[G]: 12-month CP average includes all load with the exception of Short-Term Firm Point-to-Point load.</v>
      </c>
    </row>
    <row r="39" spans="1:10">
      <c r="B39" s="184" t="str">
        <f>B32&amp;": SUM("&amp;B18&amp;":"&amp;B29&amp;")."</f>
        <v>[13]: SUM([1]:[12]).</v>
      </c>
    </row>
    <row r="40" spans="1:10">
      <c r="B40" s="184" t="str">
        <f>B33&amp;": "&amp;B32&amp;"/ 12."</f>
        <v>[14]: [13]/ 12.</v>
      </c>
    </row>
    <row r="41" spans="1:10">
      <c r="B41" s="184" t="str">
        <f>B34&amp;": "&amp;B33&amp;" x 1000."</f>
        <v>[15]: [14] x 1000.</v>
      </c>
    </row>
    <row r="42" spans="1:10">
      <c r="B42" s="184"/>
    </row>
  </sheetData>
  <pageMargins left="0.7" right="0.7" top="0.75" bottom="0.75" header="0.3" footer="0.3"/>
  <pageSetup scale="72"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4AFA-A8DD-4843-830E-F5E37E668F39}">
  <sheetPr>
    <tabColor theme="4"/>
    <pageSetUpPr autoPageBreaks="0"/>
  </sheetPr>
  <dimension ref="A1"/>
  <sheetViews>
    <sheetView topLeftCell="A1048576" workbookViewId="0"/>
  </sheetViews>
  <sheetFormatPr defaultColWidth="8.7109375" defaultRowHeight="15" customHeight="1" zeroHeight="1"/>
  <cols>
    <col min="1" max="16384" width="8.7109375" style="1"/>
  </cols>
  <sheetData/>
  <printOptions horizontalCentered="1"/>
  <pageMargins left="0.7" right="0.7" top="0.75" bottom="0.75" header="0.3" footer="0.3"/>
  <pageSetup orientation="landscape" horizontalDpi="1200" verticalDpi="1200" r:id="rId1"/>
  <headerFooter scaleWithDoc="0"/>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6FF8-E0C9-47B8-AE2A-2F996BDAFD4A}">
  <sheetPr>
    <tabColor theme="4" tint="0.39997558519241921"/>
    <pageSetUpPr autoPageBreaks="0"/>
  </sheetPr>
  <dimension ref="A1:N44"/>
  <sheetViews>
    <sheetView topLeftCell="B2" zoomScaleNormal="100" workbookViewId="0">
      <selection activeCell="B2" sqref="B2"/>
    </sheetView>
  </sheetViews>
  <sheetFormatPr defaultColWidth="8.7109375" defaultRowHeight="15" customHeight="1" outlineLevelRow="1" outlineLevelCol="1"/>
  <cols>
    <col min="1" max="1" width="8.7109375" style="13" hidden="1" customWidth="1" outlineLevel="1"/>
    <col min="2" max="2" width="8.7109375" style="1" collapsed="1"/>
    <col min="3" max="3" width="1" style="1" customWidth="1"/>
    <col min="4" max="4" width="63.140625" style="45" customWidth="1"/>
    <col min="5" max="5" width="20.140625" style="1" bestFit="1" customWidth="1"/>
    <col min="6" max="6" width="17.28515625" style="1" bestFit="1" customWidth="1"/>
    <col min="7" max="7" width="16" style="1" bestFit="1" customWidth="1"/>
    <col min="8" max="8" width="15.28515625" style="1" bestFit="1" customWidth="1"/>
    <col min="9" max="9" width="14.85546875" style="1" bestFit="1" customWidth="1"/>
    <col min="10" max="10" width="15.28515625" style="1" bestFit="1" customWidth="1"/>
    <col min="11" max="13" width="12.5703125" style="1" bestFit="1" customWidth="1"/>
    <col min="14" max="16384" width="8.7109375" style="1"/>
  </cols>
  <sheetData>
    <row r="1" spans="1:10" s="17" customFormat="1" ht="15" hidden="1" customHeight="1" outlineLevel="1">
      <c r="A1" s="13"/>
      <c r="D1" s="78">
        <v>64</v>
      </c>
      <c r="E1" s="17">
        <f>D1+1</f>
        <v>65</v>
      </c>
      <c r="F1" s="17">
        <f t="shared" ref="F1:I1" si="0">E1+1</f>
        <v>66</v>
      </c>
      <c r="G1" s="17">
        <f t="shared" si="0"/>
        <v>67</v>
      </c>
      <c r="H1" s="17">
        <f t="shared" si="0"/>
        <v>68</v>
      </c>
      <c r="I1" s="17">
        <f t="shared" si="0"/>
        <v>69</v>
      </c>
    </row>
    <row r="2" spans="1:10" ht="15" customHeight="1" collapsed="1">
      <c r="B2" s="2" t="str">
        <f>'Control + Instructions'!$A$1</f>
        <v>Colorado Springs Utilities</v>
      </c>
    </row>
    <row r="3" spans="1:10" ht="15" customHeight="1">
      <c r="B3" s="2" t="str">
        <f>'Control + Instructions'!$A$2</f>
        <v>Formula Rate Workbook</v>
      </c>
    </row>
    <row r="4" spans="1:10" ht="15" customHeight="1">
      <c r="B4" s="2" t="str">
        <f>'Control + Instructions'!$A$3</f>
        <v>Projections for Rate Year 2027</v>
      </c>
    </row>
    <row r="6" spans="1:10" ht="15" customHeight="1">
      <c r="B6" s="96" t="str">
        <f>'Table of Contents'!$D$28</f>
        <v>Table PD1</v>
      </c>
    </row>
    <row r="7" spans="1:10" ht="15" customHeight="1">
      <c r="B7" s="81" t="str">
        <f>B6&amp;": "&amp;'Table of Contents'!$E$28</f>
        <v>Table PD1: Gross Plant</v>
      </c>
    </row>
    <row r="8" spans="1:10" ht="6" customHeight="1">
      <c r="B8" s="9"/>
      <c r="C8" s="9"/>
      <c r="D8" s="71"/>
      <c r="E8" s="9"/>
      <c r="F8" s="9"/>
      <c r="G8" s="9"/>
      <c r="H8" s="9"/>
      <c r="I8" s="9"/>
    </row>
    <row r="9" spans="1:10" ht="6" customHeight="1">
      <c r="B9" s="10"/>
      <c r="C9" s="10"/>
      <c r="D9" s="72"/>
      <c r="E9" s="10"/>
      <c r="F9" s="10"/>
      <c r="G9" s="10"/>
      <c r="H9" s="10"/>
      <c r="I9" s="10"/>
    </row>
    <row r="10" spans="1:10" ht="15" customHeight="1">
      <c r="B10" s="11" t="s">
        <v>4</v>
      </c>
      <c r="D10" s="28" t="s">
        <v>103</v>
      </c>
      <c r="E10" s="62" t="s">
        <v>127</v>
      </c>
      <c r="F10" s="62" t="s">
        <v>128</v>
      </c>
      <c r="G10" s="62" t="s">
        <v>129</v>
      </c>
      <c r="H10" s="62" t="s">
        <v>130</v>
      </c>
      <c r="I10" s="62" t="s">
        <v>126</v>
      </c>
    </row>
    <row r="11" spans="1:10" ht="15" customHeight="1">
      <c r="D11" s="28"/>
      <c r="E11" s="12" t="str">
        <f>"["&amp;CHAR(E1)&amp;"]"</f>
        <v>[A]</v>
      </c>
      <c r="F11" s="12" t="str">
        <f>"["&amp;CHAR(F1)&amp;"]"</f>
        <v>[B]</v>
      </c>
      <c r="G11" s="12" t="str">
        <f>"["&amp;CHAR(G1)&amp;"]"</f>
        <v>[C]</v>
      </c>
      <c r="H11" s="12" t="str">
        <f>"["&amp;CHAR(H1)&amp;"]"</f>
        <v>[D]</v>
      </c>
      <c r="I11" s="12" t="str">
        <f>"["&amp;CHAR(I1)&amp;"]"</f>
        <v>[E]</v>
      </c>
    </row>
    <row r="12" spans="1:10" ht="6" customHeight="1">
      <c r="B12" s="14"/>
      <c r="C12" s="38"/>
      <c r="D12" s="71"/>
      <c r="E12" s="9"/>
      <c r="F12" s="9"/>
      <c r="G12" s="9"/>
      <c r="H12" s="9"/>
      <c r="I12" s="9"/>
    </row>
    <row r="13" spans="1:10" ht="6" customHeight="1">
      <c r="B13" s="15"/>
      <c r="D13" s="72"/>
      <c r="E13" s="10"/>
      <c r="F13" s="10"/>
      <c r="G13" s="10"/>
      <c r="H13" s="10"/>
      <c r="I13" s="10"/>
    </row>
    <row r="14" spans="1:10" ht="15" customHeight="1">
      <c r="A14" s="13">
        <f>A10+1</f>
        <v>1</v>
      </c>
      <c r="B14" s="12" t="str">
        <f t="shared" ref="B14:B29" si="1">"["&amp;A14&amp;"]"</f>
        <v>[1]</v>
      </c>
      <c r="D14" s="263">
        <f>DATE(ACTUAL_YR-1,12,1)</f>
        <v>45627</v>
      </c>
      <c r="E14" s="34">
        <v>935100131.95000005</v>
      </c>
      <c r="F14" s="34">
        <v>258986794.99000004</v>
      </c>
      <c r="G14" s="34">
        <v>1360622194.2199998</v>
      </c>
      <c r="H14" s="34">
        <v>203505042.19</v>
      </c>
      <c r="I14" s="34">
        <v>0</v>
      </c>
      <c r="J14" s="19"/>
    </row>
    <row r="15" spans="1:10" ht="15" customHeight="1">
      <c r="A15" s="13">
        <f t="shared" ref="A15:A26" si="2">A14+1</f>
        <v>2</v>
      </c>
      <c r="B15" s="12" t="str">
        <f t="shared" si="1"/>
        <v>[2]</v>
      </c>
      <c r="D15" s="263">
        <f>EDATE(D14,1)</f>
        <v>45658</v>
      </c>
      <c r="E15" s="34">
        <v>935100131.95000005</v>
      </c>
      <c r="F15" s="34">
        <v>258986794.99000004</v>
      </c>
      <c r="G15" s="34">
        <v>1360622194.2199998</v>
      </c>
      <c r="H15" s="34">
        <v>203401339.30000001</v>
      </c>
      <c r="I15" s="34">
        <v>0</v>
      </c>
      <c r="J15" s="19"/>
    </row>
    <row r="16" spans="1:10" ht="15" customHeight="1">
      <c r="A16" s="13">
        <f t="shared" si="2"/>
        <v>3</v>
      </c>
      <c r="B16" s="12" t="str">
        <f t="shared" si="1"/>
        <v>[3]</v>
      </c>
      <c r="D16" s="263">
        <f t="shared" ref="D16:D26" si="3">EDATE(D15,1)</f>
        <v>45689</v>
      </c>
      <c r="E16" s="34">
        <v>935100131.95000005</v>
      </c>
      <c r="F16" s="34">
        <v>258986794.99000004</v>
      </c>
      <c r="G16" s="34">
        <v>1360622194.2199998</v>
      </c>
      <c r="H16" s="34">
        <v>203096892.15000001</v>
      </c>
      <c r="I16" s="34">
        <v>0</v>
      </c>
      <c r="J16" s="19"/>
    </row>
    <row r="17" spans="1:14" ht="15" customHeight="1">
      <c r="A17" s="13">
        <f t="shared" si="2"/>
        <v>4</v>
      </c>
      <c r="B17" s="12" t="str">
        <f t="shared" si="1"/>
        <v>[4]</v>
      </c>
      <c r="D17" s="263">
        <f t="shared" si="3"/>
        <v>45717</v>
      </c>
      <c r="E17" s="34">
        <v>935100131.95000005</v>
      </c>
      <c r="F17" s="34">
        <v>258986794.99000004</v>
      </c>
      <c r="G17" s="34">
        <v>1360622194.2199998</v>
      </c>
      <c r="H17" s="34">
        <v>203060570.31999999</v>
      </c>
      <c r="I17" s="34">
        <v>0</v>
      </c>
      <c r="J17" s="19"/>
    </row>
    <row r="18" spans="1:14" ht="15" customHeight="1">
      <c r="A18" s="13">
        <f t="shared" si="2"/>
        <v>5</v>
      </c>
      <c r="B18" s="12" t="str">
        <f t="shared" si="1"/>
        <v>[5]</v>
      </c>
      <c r="D18" s="263">
        <f t="shared" si="3"/>
        <v>45748</v>
      </c>
      <c r="E18" s="34">
        <v>935100131.95000005</v>
      </c>
      <c r="F18" s="34">
        <v>258986794.99000004</v>
      </c>
      <c r="G18" s="34">
        <v>1360612891.7199998</v>
      </c>
      <c r="H18" s="34">
        <v>203060570.31999999</v>
      </c>
      <c r="I18" s="34">
        <v>0</v>
      </c>
      <c r="J18" s="19"/>
    </row>
    <row r="19" spans="1:14" ht="15" customHeight="1">
      <c r="A19" s="13">
        <f t="shared" si="2"/>
        <v>6</v>
      </c>
      <c r="B19" s="12" t="str">
        <f t="shared" si="1"/>
        <v>[6]</v>
      </c>
      <c r="D19" s="263">
        <f t="shared" si="3"/>
        <v>45778</v>
      </c>
      <c r="E19" s="34">
        <v>935100131.95000005</v>
      </c>
      <c r="F19" s="34">
        <v>258986794.99000004</v>
      </c>
      <c r="G19" s="34">
        <v>1360612891.7199998</v>
      </c>
      <c r="H19" s="34">
        <v>203032157.74000001</v>
      </c>
      <c r="I19" s="34">
        <v>0</v>
      </c>
      <c r="J19" s="19"/>
    </row>
    <row r="20" spans="1:14" ht="15" customHeight="1">
      <c r="A20" s="13">
        <f t="shared" si="2"/>
        <v>7</v>
      </c>
      <c r="B20" s="12" t="str">
        <f t="shared" si="1"/>
        <v>[7]</v>
      </c>
      <c r="D20" s="263">
        <f t="shared" si="3"/>
        <v>45809</v>
      </c>
      <c r="E20" s="34">
        <v>935100131.95000005</v>
      </c>
      <c r="F20" s="34">
        <v>258986794.99000004</v>
      </c>
      <c r="G20" s="34">
        <v>1360612891.7199998</v>
      </c>
      <c r="H20" s="34">
        <v>203032157.74000001</v>
      </c>
      <c r="I20" s="34">
        <v>0</v>
      </c>
      <c r="J20" s="19"/>
    </row>
    <row r="21" spans="1:14" ht="15" customHeight="1">
      <c r="A21" s="13">
        <f t="shared" si="2"/>
        <v>8</v>
      </c>
      <c r="B21" s="12" t="str">
        <f t="shared" si="1"/>
        <v>[8]</v>
      </c>
      <c r="D21" s="263">
        <f t="shared" si="3"/>
        <v>45839</v>
      </c>
      <c r="E21" s="34">
        <v>935100131.95000005</v>
      </c>
      <c r="F21" s="34">
        <v>258986794.99000004</v>
      </c>
      <c r="G21" s="34">
        <v>1360612891.7199998</v>
      </c>
      <c r="H21" s="34">
        <v>202926036.81999999</v>
      </c>
      <c r="I21" s="34">
        <v>0</v>
      </c>
      <c r="J21" s="19"/>
    </row>
    <row r="22" spans="1:14" ht="15" customHeight="1">
      <c r="A22" s="13">
        <f t="shared" si="2"/>
        <v>9</v>
      </c>
      <c r="B22" s="12" t="str">
        <f t="shared" si="1"/>
        <v>[9]</v>
      </c>
      <c r="D22" s="263">
        <f t="shared" si="3"/>
        <v>45870</v>
      </c>
      <c r="E22" s="34">
        <v>935100131.95000005</v>
      </c>
      <c r="F22" s="34">
        <v>258986794.99000004</v>
      </c>
      <c r="G22" s="34">
        <v>1360612891.7199998</v>
      </c>
      <c r="H22" s="34">
        <v>205416248.59999999</v>
      </c>
      <c r="I22" s="34">
        <v>0</v>
      </c>
      <c r="J22" s="19"/>
    </row>
    <row r="23" spans="1:14" ht="15" customHeight="1">
      <c r="A23" s="13">
        <f t="shared" si="2"/>
        <v>10</v>
      </c>
      <c r="B23" s="12" t="str">
        <f t="shared" si="1"/>
        <v>[10]</v>
      </c>
      <c r="D23" s="263">
        <f t="shared" si="3"/>
        <v>45901</v>
      </c>
      <c r="E23" s="34">
        <v>935730240.0999999</v>
      </c>
      <c r="F23" s="34">
        <v>258986794.99000004</v>
      </c>
      <c r="G23" s="34">
        <v>1361181769.9299998</v>
      </c>
      <c r="H23" s="34">
        <v>205237092.72</v>
      </c>
      <c r="I23" s="34">
        <v>0</v>
      </c>
      <c r="J23" s="19"/>
    </row>
    <row r="24" spans="1:14" ht="15" customHeight="1">
      <c r="A24" s="13">
        <f t="shared" si="2"/>
        <v>11</v>
      </c>
      <c r="B24" s="12" t="str">
        <f t="shared" si="1"/>
        <v>[11]</v>
      </c>
      <c r="D24" s="263">
        <f>EDATE(D23,1)</f>
        <v>45931</v>
      </c>
      <c r="E24" s="34">
        <v>935585240.0999999</v>
      </c>
      <c r="F24" s="34">
        <v>258986794.99000004</v>
      </c>
      <c r="G24" s="34">
        <v>1361181769.9299998</v>
      </c>
      <c r="H24" s="34">
        <v>204672098.38</v>
      </c>
      <c r="I24" s="34">
        <v>0</v>
      </c>
      <c r="J24" s="19"/>
    </row>
    <row r="25" spans="1:14" ht="15" customHeight="1">
      <c r="A25" s="13">
        <f t="shared" si="2"/>
        <v>12</v>
      </c>
      <c r="B25" s="12" t="str">
        <f t="shared" si="1"/>
        <v>[12]</v>
      </c>
      <c r="D25" s="263">
        <f t="shared" si="3"/>
        <v>45962</v>
      </c>
      <c r="E25" s="34">
        <v>940814443.73000002</v>
      </c>
      <c r="F25" s="34">
        <v>258986794.99000004</v>
      </c>
      <c r="G25" s="34">
        <v>1361181769.9299998</v>
      </c>
      <c r="H25" s="34">
        <v>206146760.28</v>
      </c>
      <c r="I25" s="34">
        <v>0</v>
      </c>
      <c r="J25" s="19"/>
    </row>
    <row r="26" spans="1:14" ht="15" customHeight="1">
      <c r="A26" s="13">
        <f t="shared" si="2"/>
        <v>13</v>
      </c>
      <c r="B26" s="12" t="str">
        <f t="shared" si="1"/>
        <v>[13]</v>
      </c>
      <c r="D26" s="263">
        <f t="shared" si="3"/>
        <v>45992</v>
      </c>
      <c r="E26" s="34">
        <v>1007801615.7300003</v>
      </c>
      <c r="F26" s="34">
        <v>353343887.75</v>
      </c>
      <c r="G26" s="34">
        <v>1412350760.71</v>
      </c>
      <c r="H26" s="34">
        <v>299573231.79999995</v>
      </c>
      <c r="I26" s="34">
        <v>0</v>
      </c>
      <c r="J26" s="19"/>
      <c r="K26" s="19"/>
      <c r="L26" s="19"/>
      <c r="M26" s="19"/>
      <c r="N26" s="19"/>
    </row>
    <row r="27" spans="1:14" ht="6" customHeight="1">
      <c r="B27" s="30"/>
      <c r="C27" s="9"/>
      <c r="D27" s="76"/>
      <c r="E27" s="60"/>
      <c r="F27" s="60"/>
      <c r="G27" s="60"/>
      <c r="H27" s="60"/>
      <c r="I27" s="60"/>
    </row>
    <row r="28" spans="1:14" ht="6" customHeight="1">
      <c r="B28" s="31"/>
      <c r="C28" s="10"/>
      <c r="D28" s="72"/>
      <c r="E28" s="21"/>
      <c r="F28" s="21"/>
      <c r="G28" s="21"/>
      <c r="H28" s="21"/>
      <c r="I28" s="21"/>
    </row>
    <row r="29" spans="1:14" ht="15" customHeight="1">
      <c r="A29" s="13">
        <f>A26+1</f>
        <v>14</v>
      </c>
      <c r="B29" s="12" t="str">
        <f t="shared" si="1"/>
        <v>[14]</v>
      </c>
      <c r="D29" s="187" t="s">
        <v>8</v>
      </c>
      <c r="E29" s="19">
        <f>AVERAGE(E14:E26)</f>
        <v>941217902.09307683</v>
      </c>
      <c r="F29" s="19">
        <f>AVERAGE(F14:F26)</f>
        <v>266245032.89461547</v>
      </c>
      <c r="G29" s="19">
        <f>AVERAGE(G14:G26)</f>
        <v>1364726869.690769</v>
      </c>
      <c r="H29" s="19">
        <f t="shared" ref="H29" si="4">AVERAGE(H14:H26)</f>
        <v>211243092.18153843</v>
      </c>
      <c r="I29" s="19">
        <f t="shared" ref="I29" si="5">AVERAGE(I14:I26)</f>
        <v>0</v>
      </c>
    </row>
    <row r="30" spans="1:14" ht="6" customHeight="1">
      <c r="B30" s="9"/>
      <c r="C30" s="9"/>
      <c r="D30" s="71"/>
      <c r="E30" s="20"/>
      <c r="F30" s="20"/>
      <c r="G30" s="20"/>
      <c r="H30" s="20"/>
      <c r="I30" s="20"/>
    </row>
    <row r="31" spans="1:14" ht="6" customHeight="1">
      <c r="B31" s="18"/>
      <c r="C31" s="18"/>
      <c r="D31" s="72"/>
      <c r="E31" s="21"/>
      <c r="F31" s="21"/>
      <c r="G31" s="21"/>
      <c r="H31" s="21"/>
      <c r="I31" s="21"/>
    </row>
    <row r="32" spans="1:14" ht="15" customHeight="1">
      <c r="A32" s="13">
        <f>A29+1</f>
        <v>15</v>
      </c>
      <c r="B32" s="12" t="str">
        <f t="shared" ref="B32:B34" si="6">"["&amp;A32&amp;"]"</f>
        <v>[15]</v>
      </c>
      <c r="D32" s="186" t="s">
        <v>312</v>
      </c>
      <c r="E32" s="34">
        <v>0</v>
      </c>
      <c r="F32" s="34">
        <v>0</v>
      </c>
      <c r="G32" s="34">
        <v>0</v>
      </c>
      <c r="H32" s="34">
        <v>0</v>
      </c>
      <c r="I32" s="34">
        <v>0</v>
      </c>
    </row>
    <row r="33" spans="1:10" ht="15" customHeight="1">
      <c r="A33" s="13">
        <f t="shared" ref="A33:A34" si="7">A32 +1</f>
        <v>16</v>
      </c>
      <c r="B33" s="12" t="str">
        <f t="shared" si="6"/>
        <v>[16]</v>
      </c>
      <c r="D33" s="121"/>
      <c r="E33" s="34">
        <v>0</v>
      </c>
      <c r="F33" s="34">
        <v>0</v>
      </c>
      <c r="G33" s="34">
        <v>0</v>
      </c>
      <c r="H33" s="34">
        <v>0</v>
      </c>
      <c r="I33" s="34">
        <v>0</v>
      </c>
    </row>
    <row r="34" spans="1:10" ht="15" customHeight="1">
      <c r="A34" s="13">
        <f t="shared" si="7"/>
        <v>17</v>
      </c>
      <c r="B34" s="12" t="str">
        <f t="shared" si="6"/>
        <v>[17]</v>
      </c>
      <c r="D34" s="121"/>
      <c r="E34" s="34">
        <v>0</v>
      </c>
      <c r="F34" s="34">
        <v>0</v>
      </c>
      <c r="G34" s="34">
        <v>0</v>
      </c>
      <c r="H34" s="34">
        <v>0</v>
      </c>
      <c r="I34" s="34">
        <v>0</v>
      </c>
    </row>
    <row r="35" spans="1:10" ht="6" customHeight="1">
      <c r="B35" s="18"/>
      <c r="C35" s="18"/>
      <c r="D35" s="76"/>
      <c r="E35" s="60"/>
      <c r="F35" s="60"/>
      <c r="G35" s="60"/>
      <c r="H35" s="60"/>
      <c r="I35" s="60"/>
    </row>
    <row r="36" spans="1:10" ht="6" customHeight="1">
      <c r="B36" s="10"/>
      <c r="C36" s="10"/>
      <c r="D36" s="72"/>
      <c r="E36" s="21"/>
      <c r="F36" s="21"/>
      <c r="G36" s="21"/>
      <c r="H36" s="21"/>
      <c r="I36" s="21"/>
    </row>
    <row r="37" spans="1:10" ht="15" customHeight="1">
      <c r="A37" s="13">
        <f>A34+1</f>
        <v>18</v>
      </c>
      <c r="B37" s="12" t="str">
        <f>"["&amp;A37&amp;"]"</f>
        <v>[18]</v>
      </c>
      <c r="D37" s="28" t="s">
        <v>313</v>
      </c>
      <c r="E37" s="19">
        <f>E29+(SUM(E32:E34))</f>
        <v>941217902.09307683</v>
      </c>
      <c r="F37" s="19">
        <f t="shared" ref="F37:I37" si="8">F29+(SUM(F32:F34))</f>
        <v>266245032.89461547</v>
      </c>
      <c r="G37" s="19">
        <f t="shared" si="8"/>
        <v>1364726869.690769</v>
      </c>
      <c r="H37" s="19">
        <f t="shared" si="8"/>
        <v>211243092.18153843</v>
      </c>
      <c r="I37" s="19">
        <f t="shared" si="8"/>
        <v>0</v>
      </c>
    </row>
    <row r="38" spans="1:10" ht="6" customHeight="1">
      <c r="B38" s="120"/>
      <c r="C38" s="120"/>
      <c r="D38" s="141"/>
      <c r="E38" s="120"/>
      <c r="F38" s="120"/>
      <c r="G38" s="120"/>
      <c r="H38" s="120"/>
      <c r="I38" s="120"/>
    </row>
    <row r="39" spans="1:10" ht="6" customHeight="1">
      <c r="B39" s="18"/>
      <c r="C39" s="18"/>
      <c r="D39" s="76"/>
      <c r="E39" s="18"/>
      <c r="F39" s="18"/>
      <c r="G39" s="18"/>
      <c r="H39" s="18"/>
      <c r="I39" s="18"/>
    </row>
    <row r="40" spans="1:10" ht="22.5" customHeight="1">
      <c r="B40" s="273" t="s">
        <v>389</v>
      </c>
      <c r="C40" s="273"/>
      <c r="D40" s="273"/>
      <c r="G40" s="19"/>
      <c r="H40" s="19"/>
    </row>
    <row r="41" spans="1:10" ht="15" customHeight="1">
      <c r="B41" s="236" t="s">
        <v>9</v>
      </c>
      <c r="D41" s="1"/>
      <c r="F41" s="134"/>
      <c r="G41" s="217"/>
    </row>
    <row r="42" spans="1:10" ht="37.5" customHeight="1">
      <c r="B42" s="273" t="str">
        <f>B32&amp;" 13-Month Average Gross Plant of plant not included in rate base is entered as the average over the December prior to the Actuals Rate Year and each month of the Actuals Rate Year"</f>
        <v>[15] 13-Month Average Gross Plant of plant not included in rate base is entered as the average over the December prior to the Actuals Rate Year and each month of the Actuals Rate Year</v>
      </c>
      <c r="C42" s="273"/>
      <c r="D42" s="273"/>
    </row>
    <row r="44" spans="1:10" ht="15" customHeight="1">
      <c r="E44" s="19"/>
      <c r="F44" s="19"/>
      <c r="G44" s="19"/>
      <c r="H44" s="19"/>
      <c r="I44" s="19"/>
      <c r="J44" s="19"/>
    </row>
  </sheetData>
  <mergeCells count="2">
    <mergeCell ref="B40:D40"/>
    <mergeCell ref="B42:D42"/>
  </mergeCells>
  <printOptions horizontalCentered="1"/>
  <pageMargins left="0.7" right="0.7" top="0.75" bottom="0.75" header="0.3" footer="0.3"/>
  <pageSetup scale="95" orientation="landscape" horizontalDpi="1200" verticalDpi="1200" r:id="rId1"/>
  <headerFooter scaleWithDoc="0"/>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50BE-565A-4F89-AE48-78654718523E}">
  <sheetPr>
    <tabColor theme="4" tint="0.39997558519241921"/>
    <pageSetUpPr autoPageBreaks="0"/>
  </sheetPr>
  <dimension ref="A1:K46"/>
  <sheetViews>
    <sheetView topLeftCell="B2" zoomScaleNormal="100" workbookViewId="0">
      <selection activeCell="B2" sqref="B2"/>
    </sheetView>
  </sheetViews>
  <sheetFormatPr defaultColWidth="8.7109375" defaultRowHeight="15" customHeight="1" outlineLevelRow="1" outlineLevelCol="1"/>
  <cols>
    <col min="1" max="1" width="8.7109375" style="13" hidden="1" customWidth="1" outlineLevel="1"/>
    <col min="2" max="2" width="8.7109375" style="1" collapsed="1"/>
    <col min="3" max="3" width="1" style="1" customWidth="1"/>
    <col min="4" max="4" width="63.140625" style="45" customWidth="1"/>
    <col min="5" max="5" width="20.140625" style="1" bestFit="1" customWidth="1"/>
    <col min="6" max="6" width="17.28515625" style="1" bestFit="1" customWidth="1"/>
    <col min="7" max="7" width="16" style="1" bestFit="1" customWidth="1"/>
    <col min="8" max="8" width="15.28515625" style="1" bestFit="1" customWidth="1"/>
    <col min="9" max="9" width="14.85546875" style="1" bestFit="1" customWidth="1"/>
    <col min="10" max="16384" width="8.7109375" style="1"/>
  </cols>
  <sheetData>
    <row r="1" spans="1:11" s="17" customFormat="1" ht="15" hidden="1" customHeight="1" outlineLevel="1">
      <c r="A1" s="13"/>
      <c r="D1" s="78">
        <v>64</v>
      </c>
      <c r="E1" s="17">
        <f>D1+1</f>
        <v>65</v>
      </c>
      <c r="F1" s="17">
        <f t="shared" ref="F1:I1" si="0">E1+1</f>
        <v>66</v>
      </c>
      <c r="G1" s="17">
        <f t="shared" si="0"/>
        <v>67</v>
      </c>
      <c r="H1" s="17">
        <f t="shared" si="0"/>
        <v>68</v>
      </c>
      <c r="I1" s="17">
        <f t="shared" si="0"/>
        <v>69</v>
      </c>
    </row>
    <row r="2" spans="1:11" ht="15" customHeight="1" collapsed="1">
      <c r="B2" s="2" t="str">
        <f>'Control + Instructions'!$A$1</f>
        <v>Colorado Springs Utilities</v>
      </c>
    </row>
    <row r="3" spans="1:11" ht="15" customHeight="1">
      <c r="B3" s="2" t="str">
        <f>'Control + Instructions'!$A$2</f>
        <v>Formula Rate Workbook</v>
      </c>
    </row>
    <row r="4" spans="1:11" ht="15" customHeight="1">
      <c r="B4" s="2" t="str">
        <f>'Control + Instructions'!$A$3</f>
        <v>Projections for Rate Year 2027</v>
      </c>
    </row>
    <row r="6" spans="1:11" ht="15" customHeight="1">
      <c r="B6" s="96" t="str">
        <f>'Table of Contents'!$D$29</f>
        <v>Table PD2</v>
      </c>
    </row>
    <row r="7" spans="1:11" ht="15" customHeight="1">
      <c r="B7" s="81" t="str">
        <f>B6&amp;": "&amp;'Table of Contents'!$E$29</f>
        <v>Table PD2: Accumulated Depreciation</v>
      </c>
    </row>
    <row r="8" spans="1:11" ht="6" customHeight="1">
      <c r="B8" s="9"/>
      <c r="C8" s="9"/>
      <c r="D8" s="71"/>
      <c r="E8" s="9"/>
      <c r="F8" s="9"/>
      <c r="G8" s="9"/>
      <c r="H8" s="9"/>
      <c r="I8" s="9"/>
    </row>
    <row r="9" spans="1:11" ht="6" customHeight="1">
      <c r="B9" s="10"/>
      <c r="C9" s="10"/>
      <c r="D9" s="72"/>
      <c r="E9" s="10"/>
      <c r="F9" s="10"/>
      <c r="G9" s="10"/>
      <c r="H9" s="10"/>
      <c r="I9" s="10"/>
    </row>
    <row r="10" spans="1:11" ht="15" customHeight="1">
      <c r="B10" s="11" t="s">
        <v>4</v>
      </c>
      <c r="D10" s="28" t="s">
        <v>103</v>
      </c>
      <c r="E10" s="62" t="s">
        <v>127</v>
      </c>
      <c r="F10" s="62" t="s">
        <v>128</v>
      </c>
      <c r="G10" s="62" t="s">
        <v>129</v>
      </c>
      <c r="H10" s="62" t="s">
        <v>130</v>
      </c>
      <c r="I10" s="62" t="s">
        <v>126</v>
      </c>
    </row>
    <row r="11" spans="1:11" ht="15" customHeight="1">
      <c r="D11" s="28"/>
      <c r="E11" s="12" t="str">
        <f>"["&amp;CHAR(E1)&amp;"]"</f>
        <v>[A]</v>
      </c>
      <c r="F11" s="12" t="str">
        <f>"["&amp;CHAR(F1)&amp;"]"</f>
        <v>[B]</v>
      </c>
      <c r="G11" s="12" t="str">
        <f>"["&amp;CHAR(G1)&amp;"]"</f>
        <v>[C]</v>
      </c>
      <c r="H11" s="12" t="str">
        <f>"["&amp;CHAR(H1)&amp;"]"</f>
        <v>[D]</v>
      </c>
      <c r="I11" s="12" t="str">
        <f>"["&amp;CHAR(I1)&amp;"]"</f>
        <v>[E]</v>
      </c>
    </row>
    <row r="12" spans="1:11" ht="6" customHeight="1">
      <c r="B12" s="14"/>
      <c r="C12" s="38"/>
      <c r="D12" s="71"/>
      <c r="E12" s="9"/>
      <c r="F12" s="9"/>
      <c r="G12" s="9"/>
      <c r="H12" s="9"/>
      <c r="I12" s="9"/>
    </row>
    <row r="13" spans="1:11" ht="6" customHeight="1">
      <c r="B13" s="15"/>
      <c r="D13" s="72"/>
      <c r="E13" s="10"/>
      <c r="F13" s="10"/>
      <c r="G13" s="10"/>
      <c r="H13" s="10"/>
      <c r="I13" s="10"/>
    </row>
    <row r="14" spans="1:11" ht="15" customHeight="1">
      <c r="A14" s="13">
        <f>A10+1</f>
        <v>1</v>
      </c>
      <c r="B14" s="12" t="str">
        <f t="shared" ref="B14:B29" si="1">"["&amp;A14&amp;"]"</f>
        <v>[1]</v>
      </c>
      <c r="D14" s="263">
        <f>DATE(ACTUAL_YR-1,12,1)</f>
        <v>45627</v>
      </c>
      <c r="E14" s="34">
        <f>-563705927.83*(-1)</f>
        <v>563705927.83000004</v>
      </c>
      <c r="F14" s="34">
        <f>-120653614.41*(-1)</f>
        <v>120653614.40999998</v>
      </c>
      <c r="G14" s="34">
        <f>-796292084.62*(-1)</f>
        <v>796292084.61999989</v>
      </c>
      <c r="H14" s="34">
        <f>-104464059.67*(-1)</f>
        <v>104464059.66999999</v>
      </c>
      <c r="I14" s="34">
        <f t="shared" ref="I14:I26" si="2">0*(-1)</f>
        <v>0</v>
      </c>
      <c r="K14"/>
    </row>
    <row r="15" spans="1:11" ht="15" customHeight="1">
      <c r="A15" s="13">
        <f t="shared" ref="A15:A26" si="3">A14+1</f>
        <v>2</v>
      </c>
      <c r="B15" s="12" t="str">
        <f t="shared" si="1"/>
        <v>[2]</v>
      </c>
      <c r="D15" s="263">
        <f>EDATE(D14,1)</f>
        <v>45658</v>
      </c>
      <c r="E15" s="34">
        <f>-566668764.76*(-1)</f>
        <v>566668764.75999999</v>
      </c>
      <c r="F15" s="34">
        <f>-121189159.62*(-1)</f>
        <v>121189159.61999999</v>
      </c>
      <c r="G15" s="34">
        <f>-799446552.05*(-1)</f>
        <v>799446552.04999983</v>
      </c>
      <c r="H15" s="34">
        <f>-105131894*(-1)</f>
        <v>105131894</v>
      </c>
      <c r="I15" s="34">
        <f t="shared" si="2"/>
        <v>0</v>
      </c>
      <c r="K15"/>
    </row>
    <row r="16" spans="1:11" ht="15" customHeight="1">
      <c r="A16" s="13">
        <f t="shared" si="3"/>
        <v>3</v>
      </c>
      <c r="B16" s="12" t="str">
        <f t="shared" si="1"/>
        <v>[3]</v>
      </c>
      <c r="D16" s="263">
        <f t="shared" ref="D16:D26" si="4">EDATE(D15,1)</f>
        <v>45689</v>
      </c>
      <c r="E16" s="34">
        <f>-569631601.4*(-1)</f>
        <v>569631601.4000001</v>
      </c>
      <c r="F16" s="34">
        <f>-121724704.92*(-1)</f>
        <v>121724704.91999997</v>
      </c>
      <c r="G16" s="34">
        <f>-802601019.33*(-1)</f>
        <v>802601019.32999992</v>
      </c>
      <c r="H16" s="34">
        <f>-105593432.45*(-1)</f>
        <v>105593432.45000002</v>
      </c>
      <c r="I16" s="34">
        <f t="shared" si="2"/>
        <v>0</v>
      </c>
      <c r="K16"/>
    </row>
    <row r="17" spans="1:11" ht="15" customHeight="1">
      <c r="A17" s="13">
        <f t="shared" si="3"/>
        <v>4</v>
      </c>
      <c r="B17" s="12" t="str">
        <f t="shared" si="1"/>
        <v>[4]</v>
      </c>
      <c r="D17" s="263">
        <f t="shared" si="4"/>
        <v>45717</v>
      </c>
      <c r="E17" s="34">
        <f>-572593265.47*(-1)</f>
        <v>572593265.46999991</v>
      </c>
      <c r="F17" s="34">
        <f>-122260250.13*(-1)</f>
        <v>122260250.12999998</v>
      </c>
      <c r="G17" s="34">
        <f>-805755486.62*(-1)</f>
        <v>805755486.61999989</v>
      </c>
      <c r="H17" s="34">
        <f>-106317706.73*(-1)</f>
        <v>106317706.72999999</v>
      </c>
      <c r="I17" s="34">
        <f t="shared" si="2"/>
        <v>0</v>
      </c>
      <c r="K17"/>
    </row>
    <row r="18" spans="1:11" ht="15" customHeight="1">
      <c r="A18" s="13">
        <f t="shared" si="3"/>
        <v>5</v>
      </c>
      <c r="B18" s="12" t="str">
        <f t="shared" si="1"/>
        <v>[5]</v>
      </c>
      <c r="D18" s="263">
        <f t="shared" si="4"/>
        <v>45748</v>
      </c>
      <c r="E18" s="34">
        <f>-575554356.09*(-1)</f>
        <v>575554356.08999991</v>
      </c>
      <c r="F18" s="34">
        <f>-122795795.48*(-1)</f>
        <v>122795795.47999999</v>
      </c>
      <c r="G18" s="34">
        <f>-808903418.92*(-1)</f>
        <v>808903418.91999972</v>
      </c>
      <c r="H18" s="34">
        <f>-107066514.17*(-1)</f>
        <v>107066514.17000002</v>
      </c>
      <c r="I18" s="34">
        <f t="shared" si="2"/>
        <v>0</v>
      </c>
      <c r="K18"/>
    </row>
    <row r="19" spans="1:11" ht="15" customHeight="1">
      <c r="A19" s="13">
        <f t="shared" si="3"/>
        <v>6</v>
      </c>
      <c r="B19" s="12" t="str">
        <f t="shared" si="1"/>
        <v>[6]</v>
      </c>
      <c r="D19" s="263">
        <f t="shared" si="4"/>
        <v>45778</v>
      </c>
      <c r="E19" s="34">
        <f>-578515447*(-1)</f>
        <v>578515447.00000012</v>
      </c>
      <c r="F19" s="34">
        <f>-123331340.67*(-1)</f>
        <v>123331340.66999999</v>
      </c>
      <c r="G19" s="34">
        <f>-812057847.62*(-1)</f>
        <v>812057847.61999989</v>
      </c>
      <c r="H19" s="34">
        <f>-107766938.91*(-1)</f>
        <v>107766938.91</v>
      </c>
      <c r="I19" s="34">
        <f t="shared" si="2"/>
        <v>0</v>
      </c>
      <c r="K19"/>
    </row>
    <row r="20" spans="1:11" ht="15" customHeight="1">
      <c r="A20" s="13">
        <f t="shared" si="3"/>
        <v>7</v>
      </c>
      <c r="B20" s="12" t="str">
        <f t="shared" si="1"/>
        <v>[7]</v>
      </c>
      <c r="D20" s="263">
        <f t="shared" si="4"/>
        <v>45809</v>
      </c>
      <c r="E20" s="34">
        <f>-581476274.72*(-1)</f>
        <v>581476274.72000003</v>
      </c>
      <c r="F20" s="34">
        <f>-123866886.06*(-1)</f>
        <v>123866886.05999999</v>
      </c>
      <c r="G20" s="34">
        <f>-815212276.6*(-1)</f>
        <v>815212276.59999967</v>
      </c>
      <c r="H20" s="34">
        <f>-108493817.94*(-1)</f>
        <v>108493817.94</v>
      </c>
      <c r="I20" s="34">
        <f t="shared" si="2"/>
        <v>0</v>
      </c>
      <c r="K20"/>
    </row>
    <row r="21" spans="1:11" ht="15" customHeight="1">
      <c r="A21" s="13">
        <f t="shared" si="3"/>
        <v>8</v>
      </c>
      <c r="B21" s="12" t="str">
        <f t="shared" si="1"/>
        <v>[8]</v>
      </c>
      <c r="D21" s="263">
        <f t="shared" si="4"/>
        <v>45839</v>
      </c>
      <c r="E21" s="34">
        <f>-584399402.47*(-1)</f>
        <v>584399402.47000003</v>
      </c>
      <c r="F21" s="34">
        <f>-124393530.66*(-1)</f>
        <v>124393530.65999997</v>
      </c>
      <c r="G21" s="34">
        <f>-818313142.9*(-1)</f>
        <v>818313142.89999998</v>
      </c>
      <c r="H21" s="34">
        <f>-109114255.9*(-1)</f>
        <v>109114255.90000001</v>
      </c>
      <c r="I21" s="34">
        <f t="shared" si="2"/>
        <v>0</v>
      </c>
      <c r="K21"/>
    </row>
    <row r="22" spans="1:11" ht="15" customHeight="1">
      <c r="A22" s="13">
        <f t="shared" si="3"/>
        <v>9</v>
      </c>
      <c r="B22" s="12" t="str">
        <f t="shared" si="1"/>
        <v>[9]</v>
      </c>
      <c r="D22" s="263">
        <f t="shared" si="4"/>
        <v>45870</v>
      </c>
      <c r="E22" s="34">
        <f>-587322289.49*(-1)</f>
        <v>587322289.49000013</v>
      </c>
      <c r="F22" s="34">
        <f>-124920175.65*(-1)</f>
        <v>124920175.64999998</v>
      </c>
      <c r="G22" s="34">
        <f>-821414009.27*(-1)</f>
        <v>821414009.26999998</v>
      </c>
      <c r="H22" s="34">
        <f>-109188613.08*(-1)</f>
        <v>109188613.08000004</v>
      </c>
      <c r="I22" s="34">
        <f t="shared" si="2"/>
        <v>0</v>
      </c>
      <c r="K22"/>
    </row>
    <row r="23" spans="1:11" ht="15" customHeight="1">
      <c r="A23" s="13">
        <f t="shared" si="3"/>
        <v>10</v>
      </c>
      <c r="B23" s="12" t="str">
        <f t="shared" si="1"/>
        <v>[10]</v>
      </c>
      <c r="D23" s="263">
        <f t="shared" si="4"/>
        <v>45901</v>
      </c>
      <c r="E23" s="34">
        <f>-590219484.51*(-1)</f>
        <v>590219484.50999999</v>
      </c>
      <c r="F23" s="34">
        <f>-125446820.3*(-1)</f>
        <v>125446820.29999998</v>
      </c>
      <c r="G23" s="34">
        <f>-824529334.21*(-1)</f>
        <v>824529334.2099998</v>
      </c>
      <c r="H23" s="34">
        <f>-109732411.36*(-1)</f>
        <v>109732411.36000001</v>
      </c>
      <c r="I23" s="34">
        <f t="shared" si="2"/>
        <v>0</v>
      </c>
      <c r="K23"/>
    </row>
    <row r="24" spans="1:11" ht="15" customHeight="1">
      <c r="A24" s="13">
        <f t="shared" si="3"/>
        <v>11</v>
      </c>
      <c r="B24" s="12" t="str">
        <f t="shared" si="1"/>
        <v>[11]</v>
      </c>
      <c r="D24" s="263">
        <f>EDATE(D23,1)</f>
        <v>45931</v>
      </c>
      <c r="E24" s="34">
        <f>-593027711.66*(-1)</f>
        <v>593027711.65999997</v>
      </c>
      <c r="F24" s="34">
        <f>-125973465.32*(-1)</f>
        <v>125973465.31999998</v>
      </c>
      <c r="G24" s="34">
        <f>-827631807.27*(-1)</f>
        <v>827631807.26999986</v>
      </c>
      <c r="H24" s="34">
        <f>-109938640.53*(-1)</f>
        <v>109938640.53</v>
      </c>
      <c r="I24" s="34">
        <f t="shared" si="2"/>
        <v>0</v>
      </c>
      <c r="K24"/>
    </row>
    <row r="25" spans="1:11" ht="15" customHeight="1">
      <c r="A25" s="13">
        <f t="shared" si="3"/>
        <v>12</v>
      </c>
      <c r="B25" s="12" t="str">
        <f t="shared" si="1"/>
        <v>[12]</v>
      </c>
      <c r="D25" s="263">
        <f t="shared" si="4"/>
        <v>45962</v>
      </c>
      <c r="E25" s="34">
        <f>-596142875.12*(-1)</f>
        <v>596142875.12000012</v>
      </c>
      <c r="F25" s="34">
        <f>-126500110.01*(-1)</f>
        <v>126500110.00999996</v>
      </c>
      <c r="G25" s="34">
        <f>-830734280.14*(-1)</f>
        <v>830734280.13999987</v>
      </c>
      <c r="H25" s="34">
        <f>-110742103.52*(-1)</f>
        <v>110742103.52000001</v>
      </c>
      <c r="I25" s="34">
        <f t="shared" si="2"/>
        <v>0</v>
      </c>
      <c r="K25"/>
    </row>
    <row r="26" spans="1:11" ht="15" customHeight="1">
      <c r="A26" s="13">
        <f t="shared" si="3"/>
        <v>13</v>
      </c>
      <c r="B26" s="12" t="str">
        <f t="shared" si="1"/>
        <v>[13]</v>
      </c>
      <c r="D26" s="263">
        <f t="shared" si="4"/>
        <v>45992</v>
      </c>
      <c r="E26" s="34">
        <f>-605042162.94*(-1)</f>
        <v>605042162.93999994</v>
      </c>
      <c r="F26" s="34">
        <f>-127339957.29*(-1)</f>
        <v>127339957.28999999</v>
      </c>
      <c r="G26" s="34">
        <f>-833893119.29*(-1)</f>
        <v>833893119.28999972</v>
      </c>
      <c r="H26" s="34">
        <f>-112094912.93*(-1)</f>
        <v>112094912.93000001</v>
      </c>
      <c r="I26" s="34">
        <f t="shared" si="2"/>
        <v>0</v>
      </c>
      <c r="K26"/>
    </row>
    <row r="27" spans="1:11" ht="6" customHeight="1">
      <c r="B27" s="30"/>
      <c r="C27" s="9"/>
      <c r="D27" s="76"/>
      <c r="E27" s="60"/>
      <c r="F27" s="60"/>
      <c r="G27" s="60"/>
      <c r="H27" s="60"/>
      <c r="I27" s="60"/>
    </row>
    <row r="28" spans="1:11" ht="6" customHeight="1">
      <c r="B28" s="31"/>
      <c r="C28" s="10"/>
      <c r="D28" s="72"/>
      <c r="E28" s="21"/>
      <c r="F28" s="21"/>
      <c r="G28" s="21"/>
      <c r="H28" s="21"/>
      <c r="I28" s="21"/>
    </row>
    <row r="29" spans="1:11" ht="15" customHeight="1">
      <c r="A29" s="13">
        <f>A26+1</f>
        <v>14</v>
      </c>
      <c r="B29" s="12" t="str">
        <f t="shared" si="1"/>
        <v>[14]</v>
      </c>
      <c r="D29" s="187" t="s">
        <v>8</v>
      </c>
      <c r="E29" s="19">
        <f>AVERAGE(E14:E26)</f>
        <v>581869197.1892308</v>
      </c>
      <c r="F29" s="19">
        <f>AVERAGE(F14:F26)</f>
        <v>123876600.80923074</v>
      </c>
      <c r="G29" s="19">
        <f>AVERAGE(G14:G26)</f>
        <v>815137259.91076899</v>
      </c>
      <c r="H29" s="19">
        <f t="shared" ref="H29:I29" si="5">AVERAGE(H14:H26)</f>
        <v>108126561.63000003</v>
      </c>
      <c r="I29" s="19">
        <f t="shared" si="5"/>
        <v>0</v>
      </c>
    </row>
    <row r="30" spans="1:11" ht="6" customHeight="1">
      <c r="B30" s="9"/>
      <c r="C30" s="9"/>
      <c r="D30" s="71"/>
      <c r="E30" s="20"/>
      <c r="F30" s="20"/>
      <c r="G30" s="20"/>
      <c r="H30" s="20"/>
      <c r="I30" s="20"/>
    </row>
    <row r="31" spans="1:11" ht="6" customHeight="1">
      <c r="B31" s="18"/>
      <c r="C31" s="18"/>
      <c r="D31" s="72"/>
      <c r="E31" s="21"/>
      <c r="F31" s="21"/>
      <c r="G31" s="21"/>
      <c r="H31" s="21"/>
      <c r="I31" s="21"/>
    </row>
    <row r="32" spans="1:11" ht="15" customHeight="1">
      <c r="A32" s="13">
        <f>A29+1</f>
        <v>15</v>
      </c>
      <c r="B32" s="12" t="str">
        <f t="shared" ref="B32:B34" si="6">"["&amp;A32&amp;"]"</f>
        <v>[15]</v>
      </c>
      <c r="D32" s="186" t="s">
        <v>312</v>
      </c>
      <c r="E32" s="34">
        <v>0</v>
      </c>
      <c r="F32" s="34">
        <v>0</v>
      </c>
      <c r="G32" s="34">
        <v>0</v>
      </c>
      <c r="H32" s="34">
        <v>0</v>
      </c>
      <c r="I32" s="34">
        <v>0</v>
      </c>
    </row>
    <row r="33" spans="1:9" ht="15" customHeight="1">
      <c r="A33" s="13">
        <f t="shared" ref="A33:A34" si="7">A32 +1</f>
        <v>16</v>
      </c>
      <c r="B33" s="12" t="str">
        <f t="shared" si="6"/>
        <v>[16]</v>
      </c>
      <c r="D33" s="121"/>
      <c r="E33" s="34">
        <v>0</v>
      </c>
      <c r="F33" s="34">
        <v>0</v>
      </c>
      <c r="G33" s="34">
        <v>0</v>
      </c>
      <c r="H33" s="34">
        <v>0</v>
      </c>
      <c r="I33" s="34">
        <v>0</v>
      </c>
    </row>
    <row r="34" spans="1:9" ht="15" customHeight="1">
      <c r="A34" s="13">
        <f t="shared" si="7"/>
        <v>17</v>
      </c>
      <c r="B34" s="12" t="str">
        <f t="shared" si="6"/>
        <v>[17]</v>
      </c>
      <c r="D34" s="121"/>
      <c r="E34" s="34">
        <v>0</v>
      </c>
      <c r="F34" s="34">
        <v>0</v>
      </c>
      <c r="G34" s="34">
        <v>0</v>
      </c>
      <c r="H34" s="34">
        <v>0</v>
      </c>
      <c r="I34" s="34">
        <v>0</v>
      </c>
    </row>
    <row r="35" spans="1:9" ht="6" customHeight="1">
      <c r="B35" s="18"/>
      <c r="C35" s="18"/>
      <c r="D35" s="76"/>
      <c r="E35" s="60"/>
      <c r="F35" s="60"/>
      <c r="G35" s="60"/>
      <c r="H35" s="60"/>
      <c r="I35" s="60"/>
    </row>
    <row r="36" spans="1:9" ht="6" customHeight="1">
      <c r="B36" s="10"/>
      <c r="C36" s="10"/>
      <c r="D36" s="72"/>
      <c r="E36" s="21"/>
      <c r="F36" s="21"/>
      <c r="G36" s="21"/>
      <c r="H36" s="21"/>
      <c r="I36" s="21"/>
    </row>
    <row r="37" spans="1:9" ht="15" customHeight="1">
      <c r="A37" s="13">
        <f>A34+1</f>
        <v>18</v>
      </c>
      <c r="B37" s="12" t="str">
        <f>"["&amp;A37&amp;"]"</f>
        <v>[18]</v>
      </c>
      <c r="D37" s="28" t="s">
        <v>313</v>
      </c>
      <c r="E37" s="19">
        <f>E29+(SUM(E32:E34))</f>
        <v>581869197.1892308</v>
      </c>
      <c r="F37" s="19">
        <f t="shared" ref="F37:I37" si="8">F29+(SUM(F32:F34))</f>
        <v>123876600.80923074</v>
      </c>
      <c r="G37" s="19">
        <f t="shared" si="8"/>
        <v>815137259.91076899</v>
      </c>
      <c r="H37" s="19">
        <f t="shared" si="8"/>
        <v>108126561.63000003</v>
      </c>
      <c r="I37" s="19">
        <f t="shared" si="8"/>
        <v>0</v>
      </c>
    </row>
    <row r="38" spans="1:9" ht="6" customHeight="1">
      <c r="B38" s="120"/>
      <c r="C38" s="120"/>
      <c r="D38" s="141"/>
      <c r="E38" s="120"/>
      <c r="F38" s="120"/>
      <c r="G38" s="120"/>
      <c r="H38" s="120"/>
      <c r="I38" s="120"/>
    </row>
    <row r="39" spans="1:9" ht="6" customHeight="1">
      <c r="B39" s="18"/>
      <c r="C39" s="18"/>
      <c r="D39" s="76"/>
      <c r="E39" s="18"/>
      <c r="F39" s="18"/>
      <c r="G39" s="18"/>
      <c r="H39" s="18"/>
      <c r="I39" s="18"/>
    </row>
    <row r="40" spans="1:9" ht="22.5" customHeight="1">
      <c r="B40" s="273" t="s">
        <v>389</v>
      </c>
      <c r="C40" s="273"/>
      <c r="D40" s="273"/>
      <c r="G40" s="19"/>
      <c r="H40" s="19"/>
    </row>
    <row r="41" spans="1:9" ht="15" customHeight="1">
      <c r="B41" s="236" t="s">
        <v>9</v>
      </c>
      <c r="F41" s="134"/>
      <c r="G41" s="217"/>
    </row>
    <row r="42" spans="1:9" ht="37.5" customHeight="1">
      <c r="B42" s="273" t="str">
        <f>B32&amp;" 13-Month Average Accumulated Depreciation of plant not included in rate base is entered as the average over the December prior to the Actuals Rate Year and each month of the Actuals Rate Year"</f>
        <v>[15] 13-Month Average Accumulated Depreciation of plant not included in rate base is entered as the average over the December prior to the Actuals Rate Year and each month of the Actuals Rate Year</v>
      </c>
      <c r="C42" s="273"/>
      <c r="D42" s="273"/>
      <c r="E42" s="210"/>
      <c r="F42" s="210"/>
      <c r="G42" s="210"/>
      <c r="H42" s="210"/>
      <c r="I42" s="210"/>
    </row>
    <row r="45" spans="1:9" ht="15" customHeight="1">
      <c r="E45" s="19"/>
      <c r="F45" s="19"/>
      <c r="G45" s="19"/>
      <c r="H45" s="19"/>
    </row>
    <row r="46" spans="1:9" ht="15" customHeight="1">
      <c r="H46" s="19"/>
    </row>
  </sheetData>
  <mergeCells count="2">
    <mergeCell ref="B42:D42"/>
    <mergeCell ref="B40:D40"/>
  </mergeCells>
  <printOptions horizontalCentered="1"/>
  <pageMargins left="0.7" right="0.7" top="0.75" bottom="0.75" header="0.3" footer="0.3"/>
  <pageSetup scale="95" fitToWidth="0" orientation="landscape" horizontalDpi="1200" verticalDpi="1200" r:id="rId1"/>
  <headerFooter scaleWithDoc="0"/>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4C190-EADE-4A63-AE61-4CC275F0C99E}">
  <sheetPr>
    <tabColor rgb="FFFFFF00"/>
    <pageSetUpPr autoPageBreaks="0"/>
  </sheetPr>
  <dimension ref="A1:G41"/>
  <sheetViews>
    <sheetView topLeftCell="D1" zoomScaleNormal="100" workbookViewId="0">
      <selection activeCell="D1" sqref="D1"/>
    </sheetView>
  </sheetViews>
  <sheetFormatPr defaultColWidth="8.7109375" defaultRowHeight="15" customHeight="1" outlineLevelCol="1"/>
  <cols>
    <col min="1" max="2" width="8.7109375" style="84" hidden="1" customWidth="1" outlineLevel="1"/>
    <col min="3" max="3" width="74.28515625" style="84" hidden="1" customWidth="1" outlineLevel="1"/>
    <col min="4" max="4" width="13.7109375" style="1" bestFit="1" customWidth="1" collapsed="1"/>
    <col min="5" max="5" width="55.28515625" style="1" bestFit="1" customWidth="1"/>
    <col min="6" max="6" width="60.85546875" style="1" bestFit="1" customWidth="1"/>
    <col min="7" max="16384" width="8.7109375" style="1"/>
  </cols>
  <sheetData>
    <row r="1" spans="1:6" ht="15" customHeight="1">
      <c r="D1" s="87" t="str">
        <f>'Control + Instructions'!$A$1</f>
        <v>Colorado Springs Utilities</v>
      </c>
    </row>
    <row r="2" spans="1:6" ht="15" customHeight="1">
      <c r="D2" s="87" t="str">
        <f>'Control + Instructions'!$A$2</f>
        <v>Formula Rate Workbook</v>
      </c>
    </row>
    <row r="3" spans="1:6" ht="15" customHeight="1">
      <c r="D3" s="87" t="str">
        <f>'Control + Instructions'!$A$3</f>
        <v>Projections for Rate Year 2027</v>
      </c>
    </row>
    <row r="6" spans="1:6" ht="15" customHeight="1">
      <c r="A6" s="84" t="s">
        <v>112</v>
      </c>
      <c r="B6" s="84" t="s">
        <v>111</v>
      </c>
      <c r="C6" s="84" t="s">
        <v>113</v>
      </c>
      <c r="D6" s="81" t="s">
        <v>116</v>
      </c>
    </row>
    <row r="7" spans="1:6" ht="6" customHeight="1">
      <c r="D7" s="9"/>
      <c r="E7" s="9"/>
      <c r="F7" s="9"/>
    </row>
    <row r="8" spans="1:6" ht="6" customHeight="1">
      <c r="D8" s="10"/>
      <c r="E8" s="10"/>
      <c r="F8" s="10"/>
    </row>
    <row r="9" spans="1:6" ht="15" customHeight="1">
      <c r="D9" s="98" t="s">
        <v>118</v>
      </c>
      <c r="E9" s="98" t="s">
        <v>119</v>
      </c>
      <c r="F9" s="11" t="s">
        <v>363</v>
      </c>
    </row>
    <row r="10" spans="1:6" ht="6" customHeight="1">
      <c r="D10" s="9"/>
      <c r="E10" s="9"/>
      <c r="F10" s="14"/>
    </row>
    <row r="11" spans="1:6" ht="6" customHeight="1">
      <c r="D11" s="10"/>
      <c r="E11" s="10"/>
      <c r="F11" s="10"/>
    </row>
    <row r="12" spans="1:6" ht="15" customHeight="1">
      <c r="A12" s="95"/>
      <c r="B12" s="84" t="s">
        <v>430</v>
      </c>
      <c r="C12" s="84" t="s">
        <v>106</v>
      </c>
      <c r="D12" s="100" t="str">
        <f>"Table "&amp;B12&amp;A12</f>
        <v>Table TRC</v>
      </c>
      <c r="E12" s="83" t="str">
        <f>C12</f>
        <v>Transmission Rate Calculation</v>
      </c>
      <c r="F12" s="208" t="s">
        <v>377</v>
      </c>
    </row>
    <row r="13" spans="1:6" ht="6" customHeight="1">
      <c r="A13" s="95"/>
      <c r="D13" s="100"/>
      <c r="E13" s="83"/>
      <c r="F13" s="209"/>
    </row>
    <row r="14" spans="1:6" ht="15" customHeight="1">
      <c r="A14" s="95">
        <f>IF(B14&lt;&gt;B13,1,A13+1)</f>
        <v>1</v>
      </c>
      <c r="B14" s="84" t="s">
        <v>429</v>
      </c>
      <c r="C14" s="84" t="s">
        <v>431</v>
      </c>
      <c r="D14" s="100" t="str">
        <f>"Table "&amp;B14&amp;A14</f>
        <v>Table BP1</v>
      </c>
      <c r="E14" s="83" t="str">
        <f>C14</f>
        <v>Base Plan Upgrade Annual Transmission Revenue Requirement</v>
      </c>
      <c r="F14" s="272" t="s">
        <v>433</v>
      </c>
    </row>
    <row r="15" spans="1:6" ht="15" customHeight="1">
      <c r="A15" s="95">
        <f t="shared" ref="A15:A16" si="0">IF(B15&lt;&gt;B14,1,A14+1)</f>
        <v>2</v>
      </c>
      <c r="B15" s="84" t="s">
        <v>429</v>
      </c>
      <c r="C15" s="84" t="s">
        <v>434</v>
      </c>
      <c r="D15" s="100" t="str">
        <f>"Table "&amp;B15&amp;A15</f>
        <v>Table BP2</v>
      </c>
      <c r="E15" s="83" t="str">
        <f>C15</f>
        <v>Fixed Charge Rate Calculation</v>
      </c>
      <c r="F15" s="272"/>
    </row>
    <row r="16" spans="1:6" ht="15" customHeight="1">
      <c r="A16" s="95">
        <f t="shared" si="0"/>
        <v>3</v>
      </c>
      <c r="B16" s="84" t="s">
        <v>429</v>
      </c>
      <c r="C16" s="84" t="s">
        <v>432</v>
      </c>
      <c r="D16" s="100" t="str">
        <f>"Table "&amp;B16&amp;A16</f>
        <v>Table BP3</v>
      </c>
      <c r="E16" s="83" t="str">
        <f>C16</f>
        <v>Base Plan Upgrades Detail</v>
      </c>
      <c r="F16" s="272"/>
    </row>
    <row r="17" spans="1:7" ht="6" customHeight="1">
      <c r="A17" s="95"/>
      <c r="D17" s="100"/>
      <c r="E17" s="83"/>
      <c r="F17" s="209"/>
    </row>
    <row r="18" spans="1:7" ht="15" customHeight="1">
      <c r="A18" s="95">
        <f>IF(B18&lt;&gt;B12,1,A12+1)</f>
        <v>1</v>
      </c>
      <c r="B18" s="84" t="s">
        <v>114</v>
      </c>
      <c r="C18" s="84" t="str">
        <f>ACTUAL_YR&amp;" Annual Transmission Revenue Requirement"</f>
        <v>2025 Annual Transmission Revenue Requirement</v>
      </c>
      <c r="D18" s="100" t="str">
        <f t="shared" ref="D18:D39" si="1">"Table "&amp;B18&amp;A18</f>
        <v>Table T1</v>
      </c>
      <c r="E18" s="83" t="str">
        <f t="shared" ref="E18:E39" si="2">C18</f>
        <v>2025 Annual Transmission Revenue Requirement</v>
      </c>
      <c r="F18" s="270" t="s">
        <v>378</v>
      </c>
    </row>
    <row r="19" spans="1:7" ht="15" customHeight="1">
      <c r="A19" s="95">
        <f>IF(B19&lt;&gt;B18,1,A18+1)</f>
        <v>2</v>
      </c>
      <c r="B19" s="84" t="s">
        <v>114</v>
      </c>
      <c r="C19" s="84" t="s">
        <v>293</v>
      </c>
      <c r="D19" s="100" t="str">
        <f t="shared" si="1"/>
        <v>Table T2</v>
      </c>
      <c r="E19" s="83" t="str">
        <f t="shared" si="2"/>
        <v>Allocators Based on Actuals</v>
      </c>
      <c r="F19" s="270"/>
    </row>
    <row r="20" spans="1:7" ht="15" customHeight="1">
      <c r="A20" s="95">
        <f>IF(B20&lt;&gt;B19,1,A19+1)</f>
        <v>3</v>
      </c>
      <c r="B20" s="84" t="s">
        <v>114</v>
      </c>
      <c r="C20" s="84" t="s">
        <v>291</v>
      </c>
      <c r="D20" s="100" t="str">
        <f t="shared" si="1"/>
        <v>Table T3</v>
      </c>
      <c r="E20" s="83" t="str">
        <f t="shared" si="2"/>
        <v>Load Divisor</v>
      </c>
      <c r="F20" s="270"/>
    </row>
    <row r="21" spans="1:7" ht="6" customHeight="1">
      <c r="A21" s="95"/>
      <c r="D21" s="100"/>
      <c r="E21" s="83"/>
      <c r="F21" s="37"/>
      <c r="G21" s="23"/>
    </row>
    <row r="22" spans="1:7" ht="15" customHeight="1">
      <c r="A22" s="95">
        <v>1</v>
      </c>
      <c r="B22" s="84" t="s">
        <v>115</v>
      </c>
      <c r="C22" s="84" t="s">
        <v>294</v>
      </c>
      <c r="D22" s="100" t="str">
        <f t="shared" ref="D22:D24" si="3">"Table "&amp;B22&amp;A22</f>
        <v>Table P1</v>
      </c>
      <c r="E22" s="83" t="str">
        <f t="shared" ref="E22:E24" si="4">C22</f>
        <v>Projected Annual Transmission Revenue Requirement</v>
      </c>
      <c r="F22" s="270" t="s">
        <v>379</v>
      </c>
      <c r="G22" s="23"/>
    </row>
    <row r="23" spans="1:7" ht="15" customHeight="1">
      <c r="A23" s="95">
        <f t="shared" ref="A23:A26" si="5">IF(B23&lt;&gt;B22,1,A22+1)</f>
        <v>2</v>
      </c>
      <c r="B23" s="84" t="s">
        <v>115</v>
      </c>
      <c r="C23" s="84" t="s">
        <v>296</v>
      </c>
      <c r="D23" s="100" t="str">
        <f t="shared" si="3"/>
        <v>Table P2</v>
      </c>
      <c r="E23" s="83" t="str">
        <f t="shared" si="4"/>
        <v>Allocators Based on Projections</v>
      </c>
      <c r="F23" s="270"/>
    </row>
    <row r="24" spans="1:7" ht="15" customHeight="1">
      <c r="A24" s="95">
        <f t="shared" si="5"/>
        <v>3</v>
      </c>
      <c r="B24" s="84" t="s">
        <v>115</v>
      </c>
      <c r="C24" s="84" t="s">
        <v>295</v>
      </c>
      <c r="D24" s="100" t="str">
        <f t="shared" si="3"/>
        <v>Table P3</v>
      </c>
      <c r="E24" s="83" t="str">
        <f t="shared" si="4"/>
        <v>True Up</v>
      </c>
      <c r="F24" s="270"/>
    </row>
    <row r="25" spans="1:7" ht="15" customHeight="1">
      <c r="A25" s="95">
        <f t="shared" si="5"/>
        <v>4</v>
      </c>
      <c r="B25" s="84" t="s">
        <v>115</v>
      </c>
      <c r="C25" s="84" t="s">
        <v>350</v>
      </c>
      <c r="D25" s="100" t="str">
        <f t="shared" si="1"/>
        <v>Table P4</v>
      </c>
      <c r="E25" s="83" t="str">
        <f t="shared" si="2"/>
        <v>Projected Plant Additions</v>
      </c>
      <c r="F25" s="270"/>
    </row>
    <row r="26" spans="1:7" ht="15" customHeight="1">
      <c r="A26" s="95">
        <f t="shared" si="5"/>
        <v>5</v>
      </c>
      <c r="B26" s="84" t="s">
        <v>115</v>
      </c>
      <c r="C26" s="84" t="s">
        <v>292</v>
      </c>
      <c r="D26" s="100" t="str">
        <f t="shared" si="1"/>
        <v>Table P5</v>
      </c>
      <c r="E26" s="83" t="str">
        <f t="shared" si="2"/>
        <v>Projected Load</v>
      </c>
      <c r="F26" s="270"/>
    </row>
    <row r="27" spans="1:7" ht="6" customHeight="1">
      <c r="A27" s="95"/>
      <c r="D27" s="100"/>
      <c r="E27" s="83"/>
      <c r="F27" s="37"/>
    </row>
    <row r="28" spans="1:7" ht="15" customHeight="1">
      <c r="A28" s="95">
        <v>1</v>
      </c>
      <c r="B28" s="84" t="s">
        <v>272</v>
      </c>
      <c r="C28" s="84" t="s">
        <v>68</v>
      </c>
      <c r="D28" s="100" t="str">
        <f t="shared" si="1"/>
        <v>Table PD1</v>
      </c>
      <c r="E28" s="83" t="str">
        <f t="shared" si="2"/>
        <v>Gross Plant</v>
      </c>
      <c r="F28" s="271" t="s">
        <v>423</v>
      </c>
    </row>
    <row r="29" spans="1:7" ht="15" customHeight="1">
      <c r="A29" s="95">
        <f>IF(B29&lt;&gt;B28,1,A28+1)</f>
        <v>2</v>
      </c>
      <c r="B29" s="84" t="s">
        <v>272</v>
      </c>
      <c r="C29" s="84" t="s">
        <v>11</v>
      </c>
      <c r="D29" s="100" t="str">
        <f t="shared" si="1"/>
        <v>Table PD2</v>
      </c>
      <c r="E29" s="83" t="str">
        <f t="shared" si="2"/>
        <v>Accumulated Depreciation</v>
      </c>
      <c r="F29" s="271"/>
    </row>
    <row r="30" spans="1:7" ht="6" customHeight="1">
      <c r="A30" s="95"/>
      <c r="D30" s="100"/>
      <c r="E30" s="83"/>
      <c r="F30" s="271"/>
    </row>
    <row r="31" spans="1:7" ht="15" customHeight="1">
      <c r="A31" s="95">
        <v>1</v>
      </c>
      <c r="B31" s="84" t="s">
        <v>268</v>
      </c>
      <c r="C31" s="84" t="s">
        <v>269</v>
      </c>
      <c r="D31" s="100" t="str">
        <f t="shared" ref="D31:D33" si="6">"Table "&amp;B31&amp;A31</f>
        <v>Table C1</v>
      </c>
      <c r="E31" s="83" t="s">
        <v>323</v>
      </c>
      <c r="F31" s="271"/>
    </row>
    <row r="32" spans="1:7" ht="15" customHeight="1">
      <c r="A32" s="95">
        <f>IF(B32&lt;&gt;B31,1,A31+1)</f>
        <v>2</v>
      </c>
      <c r="B32" s="84" t="s">
        <v>268</v>
      </c>
      <c r="C32" s="84" t="s">
        <v>270</v>
      </c>
      <c r="D32" s="100" t="str">
        <f t="shared" si="6"/>
        <v>Table C2</v>
      </c>
      <c r="E32" s="83" t="str">
        <f t="shared" ref="E32:E33" si="7">C32</f>
        <v>Electric Capital Detail</v>
      </c>
      <c r="F32" s="271"/>
    </row>
    <row r="33" spans="1:6" ht="15" customHeight="1">
      <c r="A33" s="95">
        <f t="shared" ref="A33:A34" si="8">IF(B33&lt;&gt;B32,1,A32+1)</f>
        <v>3</v>
      </c>
      <c r="B33" s="84" t="s">
        <v>268</v>
      </c>
      <c r="C33" s="84" t="s">
        <v>271</v>
      </c>
      <c r="D33" s="100" t="str">
        <f t="shared" si="6"/>
        <v>Table C3</v>
      </c>
      <c r="E33" s="83" t="str">
        <f t="shared" si="7"/>
        <v>Debt Service and Interest</v>
      </c>
      <c r="F33" s="271"/>
    </row>
    <row r="34" spans="1:6" ht="15" customHeight="1">
      <c r="A34" s="95">
        <f t="shared" si="8"/>
        <v>4</v>
      </c>
      <c r="B34" s="84" t="s">
        <v>268</v>
      </c>
      <c r="C34" s="84" t="s">
        <v>236</v>
      </c>
      <c r="D34" s="100" t="str">
        <f t="shared" ref="D34" si="9">"Table "&amp;B34&amp;A34</f>
        <v>Table C4</v>
      </c>
      <c r="E34" s="83" t="str">
        <f t="shared" ref="E34" si="10">C34</f>
        <v>Amortization of Premium or Discount</v>
      </c>
      <c r="F34" s="271"/>
    </row>
    <row r="35" spans="1:6" ht="15" customHeight="1">
      <c r="A35" s="95"/>
      <c r="D35" s="100"/>
      <c r="E35" s="83"/>
      <c r="F35" s="271"/>
    </row>
    <row r="36" spans="1:6" ht="15" customHeight="1">
      <c r="A36" s="95">
        <v>1</v>
      </c>
      <c r="B36" s="84" t="s">
        <v>10</v>
      </c>
      <c r="C36" s="84" t="s">
        <v>120</v>
      </c>
      <c r="D36" s="100" t="str">
        <f t="shared" si="1"/>
        <v>Table E1</v>
      </c>
      <c r="E36" s="83" t="str">
        <f t="shared" si="2"/>
        <v>Transmission Operations and Maintenance (O&amp;M) Expenses</v>
      </c>
      <c r="F36" s="271"/>
    </row>
    <row r="37" spans="1:6" ht="15" customHeight="1">
      <c r="A37" s="95">
        <f>IF(B37&lt;&gt;B36,1,A36+1)</f>
        <v>2</v>
      </c>
      <c r="B37" s="84" t="s">
        <v>10</v>
      </c>
      <c r="C37" s="84" t="s">
        <v>117</v>
      </c>
      <c r="D37" s="100" t="str">
        <f t="shared" si="1"/>
        <v>Table E2</v>
      </c>
      <c r="E37" s="83" t="str">
        <f t="shared" si="2"/>
        <v>Administrative and General (A&amp;G) Expenses</v>
      </c>
      <c r="F37" s="271"/>
    </row>
    <row r="38" spans="1:6" ht="15" customHeight="1">
      <c r="A38" s="95">
        <f>IF(B38&lt;&gt;B37,1,A37+1)</f>
        <v>3</v>
      </c>
      <c r="B38" s="84" t="s">
        <v>10</v>
      </c>
      <c r="C38" s="84" t="s">
        <v>85</v>
      </c>
      <c r="D38" s="100" t="str">
        <f t="shared" si="1"/>
        <v>Table E3</v>
      </c>
      <c r="E38" s="83" t="str">
        <f t="shared" si="2"/>
        <v>Revenue Credits</v>
      </c>
      <c r="F38" s="271"/>
    </row>
    <row r="39" spans="1:6" ht="15" customHeight="1">
      <c r="A39" s="95">
        <f>IF(B39&lt;&gt;B38,1,A38+1)</f>
        <v>4</v>
      </c>
      <c r="B39" s="84" t="s">
        <v>10</v>
      </c>
      <c r="C39" s="84" t="s">
        <v>297</v>
      </c>
      <c r="D39" s="100" t="str">
        <f t="shared" si="1"/>
        <v>Table E4</v>
      </c>
      <c r="E39" s="83" t="str">
        <f t="shared" si="2"/>
        <v>Other Electric Revenues</v>
      </c>
      <c r="F39" s="271"/>
    </row>
    <row r="40" spans="1:6" ht="6" customHeight="1">
      <c r="D40" s="9"/>
      <c r="E40" s="9"/>
      <c r="F40" s="9"/>
    </row>
    <row r="41" spans="1:6" ht="6" customHeight="1">
      <c r="D41" s="10"/>
      <c r="E41" s="10"/>
      <c r="F41" s="10"/>
    </row>
  </sheetData>
  <mergeCells count="4">
    <mergeCell ref="F18:F20"/>
    <mergeCell ref="F22:F26"/>
    <mergeCell ref="F28:F39"/>
    <mergeCell ref="F14:F16"/>
  </mergeCells>
  <printOptions horizontalCentered="1"/>
  <pageMargins left="0.7" right="0.7" top="0.75" bottom="0.75" header="0.3" footer="0.3"/>
  <pageSetup scale="94" orientation="landscape" horizontalDpi="1200" verticalDpi="1200"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D5E3-EC88-4135-B172-A1204B10089B}">
  <sheetPr>
    <tabColor theme="7" tint="-0.499984740745262"/>
    <pageSetUpPr autoPageBreaks="0"/>
  </sheetPr>
  <dimension ref="A1"/>
  <sheetViews>
    <sheetView topLeftCell="A1048576" workbookViewId="0"/>
  </sheetViews>
  <sheetFormatPr defaultColWidth="8.7109375" defaultRowHeight="15" customHeight="1" zeroHeight="1"/>
  <cols>
    <col min="1" max="16384" width="8.7109375" style="1"/>
  </cols>
  <sheetData/>
  <printOptions horizontalCentered="1"/>
  <pageMargins left="0.7" right="0.7" top="0.75" bottom="0.75" header="0.3" footer="0.3"/>
  <pageSetup orientation="landscape" horizontalDpi="1200" verticalDpi="1200"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8DF0-604C-4291-9034-9F09DACB83F4}">
  <sheetPr>
    <tabColor theme="7"/>
    <pageSetUpPr autoPageBreaks="0"/>
  </sheetPr>
  <dimension ref="A1:O36"/>
  <sheetViews>
    <sheetView topLeftCell="B2" zoomScaleNormal="100" workbookViewId="0">
      <selection activeCell="B2" sqref="B2"/>
    </sheetView>
  </sheetViews>
  <sheetFormatPr defaultColWidth="8.7109375" defaultRowHeight="15" customHeight="1" outlineLevelRow="1" outlineLevelCol="1"/>
  <cols>
    <col min="1" max="1" width="8.7109375" style="84" hidden="1" customWidth="1" outlineLevel="1"/>
    <col min="2" max="2" width="8.7109375" style="1" collapsed="1"/>
    <col min="3" max="3" width="35.7109375" style="1" bestFit="1" customWidth="1"/>
    <col min="4" max="4" width="18" style="1" bestFit="1" customWidth="1"/>
    <col min="5" max="6" width="12.5703125" style="1" customWidth="1"/>
    <col min="7" max="7" width="12.42578125" style="25" customWidth="1"/>
    <col min="8" max="8" width="13.7109375" style="25" bestFit="1" customWidth="1"/>
    <col min="9" max="9" width="15.140625" style="25" bestFit="1" customWidth="1"/>
    <col min="10" max="10" width="17.5703125" style="25" customWidth="1"/>
    <col min="11" max="11" width="8.7109375" style="25"/>
    <col min="12" max="12" width="9" style="25" bestFit="1" customWidth="1"/>
    <col min="13" max="15" width="8.7109375" style="25"/>
    <col min="16" max="16384" width="8.7109375" style="1"/>
  </cols>
  <sheetData>
    <row r="1" spans="1:15" s="84" customFormat="1" ht="15" hidden="1" customHeight="1" outlineLevel="1">
      <c r="B1" s="84">
        <v>64</v>
      </c>
      <c r="E1" s="84">
        <f>B1+1</f>
        <v>65</v>
      </c>
      <c r="F1" s="84">
        <f>E1+1</f>
        <v>66</v>
      </c>
      <c r="G1" s="84">
        <f>F1+1</f>
        <v>67</v>
      </c>
      <c r="H1" s="84">
        <f>G1+1</f>
        <v>68</v>
      </c>
      <c r="I1" s="84">
        <f>H1+1</f>
        <v>69</v>
      </c>
      <c r="J1" s="84">
        <f>I1+1</f>
        <v>70</v>
      </c>
      <c r="K1" s="88"/>
      <c r="L1" s="88"/>
      <c r="M1" s="88"/>
      <c r="N1" s="88"/>
      <c r="O1" s="88"/>
    </row>
    <row r="2" spans="1:15" ht="15" customHeight="1" collapsed="1">
      <c r="B2" s="2" t="str">
        <f>'Control + Instructions'!$A$1</f>
        <v>Colorado Springs Utilities</v>
      </c>
      <c r="C2" s="2"/>
      <c r="D2" s="2"/>
      <c r="E2" s="45"/>
    </row>
    <row r="3" spans="1:15" ht="15" customHeight="1">
      <c r="B3" s="2" t="str">
        <f>'Control + Instructions'!$A$2</f>
        <v>Formula Rate Workbook</v>
      </c>
      <c r="C3" s="2"/>
      <c r="D3" s="2"/>
      <c r="E3" s="45"/>
    </row>
    <row r="4" spans="1:15" ht="15" customHeight="1">
      <c r="B4" s="2" t="str">
        <f>'Control + Instructions'!$A$3</f>
        <v>Projections for Rate Year 2027</v>
      </c>
      <c r="C4" s="2"/>
      <c r="D4" s="2"/>
      <c r="E4" s="45"/>
    </row>
    <row r="5" spans="1:15" ht="15" customHeight="1">
      <c r="E5" s="45"/>
    </row>
    <row r="6" spans="1:15" ht="15" customHeight="1">
      <c r="B6" s="202" t="str">
        <f>IF('Control + Instructions'!$D$22='Control + Instructions'!$D$22,"THIS SHEET IS IN USE FOR THE TRUE-UP RATE CALCULATION USING ACTUALS", "DISCLAIMER: THIS SHEET IS NOT USED WHEN FILING A PROJECTED RATE CALCULATION.")</f>
        <v>THIS SHEET IS IN USE FOR THE TRUE-UP RATE CALCULATION USING ACTUALS</v>
      </c>
      <c r="G6" s="1"/>
      <c r="H6" s="1"/>
      <c r="I6" s="1"/>
      <c r="J6" s="1"/>
      <c r="K6" s="1"/>
      <c r="L6" s="1"/>
      <c r="M6" s="1"/>
      <c r="N6" s="1"/>
      <c r="O6" s="1"/>
    </row>
    <row r="7" spans="1:15" ht="15" customHeight="1">
      <c r="B7" s="202"/>
      <c r="G7" s="1"/>
      <c r="H7" s="1"/>
      <c r="I7" s="1"/>
      <c r="J7" s="1"/>
      <c r="K7" s="1"/>
      <c r="L7" s="1"/>
      <c r="M7" s="1"/>
      <c r="N7" s="1"/>
      <c r="O7" s="1"/>
    </row>
    <row r="8" spans="1:15" ht="15" customHeight="1">
      <c r="B8" s="96" t="str">
        <f>'Table of Contents'!$D$31</f>
        <v>Table C1</v>
      </c>
      <c r="C8" s="96"/>
      <c r="D8" s="96"/>
      <c r="E8" s="45"/>
    </row>
    <row r="9" spans="1:15" ht="15" customHeight="1">
      <c r="B9" s="81" t="str">
        <f>B8&amp;": "&amp;'Table of Contents'!$E$31</f>
        <v>Table C1: Electric Capital Summary</v>
      </c>
      <c r="C9" s="81"/>
      <c r="D9" s="81"/>
      <c r="E9" s="45"/>
    </row>
    <row r="10" spans="1:15" ht="6" customHeight="1">
      <c r="B10" s="9"/>
      <c r="C10" s="9"/>
      <c r="D10" s="9"/>
      <c r="E10" s="71"/>
      <c r="F10" s="9"/>
      <c r="G10" s="9"/>
      <c r="H10" s="9"/>
      <c r="I10" s="9"/>
      <c r="J10" s="9"/>
      <c r="K10" s="18"/>
      <c r="L10" s="18"/>
      <c r="N10" s="18"/>
      <c r="O10" s="18"/>
    </row>
    <row r="11" spans="1:15" ht="6" customHeight="1">
      <c r="B11" s="10"/>
      <c r="C11" s="10"/>
      <c r="D11" s="10"/>
      <c r="E11" s="72"/>
      <c r="F11" s="10"/>
      <c r="G11" s="10"/>
      <c r="H11" s="18"/>
      <c r="I11" s="18"/>
      <c r="J11" s="10"/>
      <c r="K11" s="18"/>
      <c r="L11" s="18"/>
      <c r="N11" s="18"/>
      <c r="O11" s="18"/>
    </row>
    <row r="12" spans="1:15" s="210" customFormat="1" ht="31.5" customHeight="1">
      <c r="A12" s="214"/>
      <c r="E12" s="215" t="s">
        <v>127</v>
      </c>
      <c r="F12" s="215" t="s">
        <v>128</v>
      </c>
      <c r="G12" s="216" t="s">
        <v>129</v>
      </c>
      <c r="H12" s="216" t="s">
        <v>130</v>
      </c>
      <c r="I12" s="216" t="s">
        <v>126</v>
      </c>
      <c r="J12" s="216" t="s">
        <v>345</v>
      </c>
      <c r="K12" s="216"/>
      <c r="L12" s="216"/>
      <c r="M12" s="216"/>
      <c r="N12" s="216"/>
      <c r="O12" s="216"/>
    </row>
    <row r="13" spans="1:15" ht="15" customHeight="1">
      <c r="B13" s="11" t="s">
        <v>4</v>
      </c>
      <c r="C13" s="11" t="s">
        <v>5</v>
      </c>
      <c r="D13" s="11" t="s">
        <v>59</v>
      </c>
      <c r="E13" s="12" t="str">
        <f t="shared" ref="E13:J13" si="0">"["&amp;CHAR(E1)&amp;"]"</f>
        <v>[A]</v>
      </c>
      <c r="F13" s="12" t="str">
        <f t="shared" si="0"/>
        <v>[B]</v>
      </c>
      <c r="G13" s="12" t="str">
        <f t="shared" si="0"/>
        <v>[C]</v>
      </c>
      <c r="H13" s="12" t="str">
        <f t="shared" si="0"/>
        <v>[D]</v>
      </c>
      <c r="I13" s="12" t="str">
        <f t="shared" si="0"/>
        <v>[E]</v>
      </c>
      <c r="J13" s="12" t="str">
        <f t="shared" si="0"/>
        <v>[F]</v>
      </c>
      <c r="K13" s="27"/>
      <c r="L13" s="27"/>
      <c r="M13" s="27"/>
      <c r="N13" s="27"/>
      <c r="O13" s="27"/>
    </row>
    <row r="14" spans="1:15" ht="6" customHeight="1">
      <c r="B14" s="9"/>
      <c r="C14" s="9"/>
      <c r="D14" s="9"/>
      <c r="E14" s="30"/>
      <c r="F14" s="30"/>
      <c r="G14" s="30"/>
      <c r="H14" s="30"/>
      <c r="I14" s="30"/>
      <c r="J14" s="9"/>
      <c r="K14" s="18"/>
      <c r="L14" s="18"/>
      <c r="N14" s="18"/>
      <c r="O14" s="18"/>
    </row>
    <row r="15" spans="1:15" ht="6" customHeight="1">
      <c r="B15" s="10"/>
      <c r="C15" s="10"/>
      <c r="D15" s="10"/>
      <c r="E15" s="31"/>
      <c r="F15" s="31"/>
      <c r="G15" s="31"/>
      <c r="H15" s="65"/>
      <c r="I15" s="65"/>
      <c r="J15" s="10"/>
      <c r="K15" s="18"/>
      <c r="L15" s="18"/>
      <c r="N15" s="18"/>
      <c r="O15" s="18"/>
    </row>
    <row r="16" spans="1:15" s="25" customFormat="1" ht="15" customHeight="1">
      <c r="A16" s="84" cm="1">
        <f t="array" ref="A16">MAX($A$15:A15+1)</f>
        <v>1</v>
      </c>
      <c r="B16" s="12" t="str">
        <f t="shared" ref="B16" si="1">"["&amp;A16&amp;"]"</f>
        <v>[1]</v>
      </c>
      <c r="C16" s="28" t="s">
        <v>134</v>
      </c>
      <c r="D16" s="45" t="str">
        <f>'C2 Electric Capital Detail'!$B$8</f>
        <v>Table C2</v>
      </c>
      <c r="E16" s="102">
        <f>SUMIFS('C2 Electric Capital Detail'!$D$16:$D$165,'C2 Electric Capital Detail'!$E$16:$E$165,E$12)</f>
        <v>72701483.78000021</v>
      </c>
      <c r="F16" s="102">
        <f>SUMIFS('C2 Electric Capital Detail'!$D$16:$D$165,'C2 Electric Capital Detail'!$E$16:$E$165,F$12)</f>
        <v>94357092.759999961</v>
      </c>
      <c r="G16" s="102">
        <f>SUMIFS('C2 Electric Capital Detail'!$D$16:$D$165,'C2 Electric Capital Detail'!$E$16:$E$165,G$12)</f>
        <v>51728566.490000248</v>
      </c>
      <c r="H16" s="102">
        <f>SUMIFS('C2 Electric Capital Detail'!$D$16:$D$165,'C2 Electric Capital Detail'!$E$16:$E$165,H$12)</f>
        <v>188937952.60999995</v>
      </c>
      <c r="I16" s="102">
        <f>SUMIFS('C2 Electric Capital Detail'!$D$16:$D$165,'C2 Electric Capital Detail'!$E$16:$E$165,I$12)</f>
        <v>0</v>
      </c>
      <c r="J16" s="102">
        <f>'C2 Electric Capital Detail'!$D$169</f>
        <v>141982359.99000004</v>
      </c>
      <c r="L16" s="222"/>
    </row>
    <row r="17" spans="1:11" s="25" customFormat="1" ht="6" customHeight="1">
      <c r="A17" s="84"/>
      <c r="B17" s="38"/>
      <c r="C17" s="38"/>
      <c r="D17" s="38"/>
      <c r="E17" s="9"/>
      <c r="F17" s="9"/>
      <c r="H17" s="38"/>
      <c r="I17" s="38"/>
      <c r="J17" s="9"/>
    </row>
    <row r="18" spans="1:11" s="25" customFormat="1" ht="6" customHeight="1">
      <c r="A18" s="84"/>
      <c r="B18" s="1"/>
      <c r="C18" s="1"/>
      <c r="D18" s="1"/>
      <c r="E18" s="10"/>
      <c r="F18" s="10"/>
      <c r="G18" s="10"/>
      <c r="J18" s="10"/>
    </row>
    <row r="19" spans="1:11" s="25" customFormat="1" ht="15" customHeight="1">
      <c r="A19" s="84"/>
      <c r="B19" s="1"/>
      <c r="C19" s="1"/>
      <c r="D19" s="1"/>
      <c r="E19" s="1"/>
      <c r="F19" s="1"/>
      <c r="J19" s="18"/>
    </row>
    <row r="20" spans="1:11" s="25" customFormat="1" ht="15" customHeight="1">
      <c r="A20" s="84" cm="1">
        <f t="array" ref="A20">MAX($A$15:A18+1)</f>
        <v>2</v>
      </c>
      <c r="B20" s="12" t="str">
        <f t="shared" ref="B20" si="2">"["&amp;A20&amp;"]"</f>
        <v>[2]</v>
      </c>
      <c r="C20" s="28" t="s">
        <v>343</v>
      </c>
      <c r="D20" s="1"/>
      <c r="E20" s="1"/>
      <c r="F20" s="1"/>
    </row>
    <row r="21" spans="1:11" ht="15" customHeight="1">
      <c r="A21" s="84" cm="1">
        <f t="array" ref="A21">MAX($A$13:A20+1)</f>
        <v>3</v>
      </c>
      <c r="B21" s="12" t="str">
        <f>"["&amp;A21&amp;"]"</f>
        <v>[3]</v>
      </c>
      <c r="C21" s="37" t="str">
        <f>'C2 Electric Capital Detail'!$C$16</f>
        <v>193952 - Operational Fiber Network</v>
      </c>
      <c r="D21" s="45" t="str">
        <f>'C2 Electric Capital Detail'!$B$8</f>
        <v>Table C2</v>
      </c>
      <c r="E21" s="102">
        <v>0</v>
      </c>
      <c r="F21" s="102">
        <v>0</v>
      </c>
      <c r="G21" s="102">
        <v>0</v>
      </c>
      <c r="H21" s="102">
        <f>-'C2 Electric Capital Detail'!D16</f>
        <v>-92869763</v>
      </c>
      <c r="I21" s="102">
        <v>0</v>
      </c>
      <c r="J21" s="102">
        <f>H21</f>
        <v>-92869763</v>
      </c>
      <c r="K21" s="222"/>
    </row>
    <row r="22" spans="1:11" ht="15" customHeight="1">
      <c r="A22" s="84" cm="1">
        <f t="array" ref="A22">MAX($A$13:A21+1)</f>
        <v>4</v>
      </c>
      <c r="B22" s="12" t="str">
        <f t="shared" ref="B22:B23" si="3">"["&amp;A22&amp;"]"</f>
        <v>[4]</v>
      </c>
      <c r="C22" s="37" t="s">
        <v>135</v>
      </c>
      <c r="D22" s="45" t="s">
        <v>137</v>
      </c>
      <c r="E22" s="102">
        <v>0</v>
      </c>
      <c r="F22" s="102">
        <v>0</v>
      </c>
      <c r="G22" s="102">
        <v>0</v>
      </c>
      <c r="H22" s="102">
        <f>'C2 Electric Capital Detail'!$D$170</f>
        <v>8653732.3848880008</v>
      </c>
      <c r="I22" s="102">
        <v>0</v>
      </c>
      <c r="J22" s="102">
        <v>0</v>
      </c>
      <c r="K22" s="222"/>
    </row>
    <row r="23" spans="1:11" ht="15" customHeight="1">
      <c r="A23" s="84" cm="1">
        <f t="array" ref="A23">MAX($A$13:A22+1)</f>
        <v>5</v>
      </c>
      <c r="B23" s="12" t="str">
        <f t="shared" si="3"/>
        <v>[5]</v>
      </c>
      <c r="C23" s="44"/>
      <c r="D23" s="45"/>
      <c r="E23" s="102">
        <v>0</v>
      </c>
      <c r="F23" s="102">
        <v>0</v>
      </c>
      <c r="G23" s="102">
        <v>0</v>
      </c>
      <c r="H23" s="102">
        <v>0</v>
      </c>
      <c r="I23" s="102">
        <v>0</v>
      </c>
      <c r="J23" s="102">
        <v>0</v>
      </c>
    </row>
    <row r="24" spans="1:11" ht="15" customHeight="1">
      <c r="A24" s="84" cm="1">
        <f t="array" ref="A24">MAX($A$13:A23+1)</f>
        <v>6</v>
      </c>
      <c r="B24" s="12" t="str">
        <f t="shared" ref="B24:B27" si="4">"["&amp;A24&amp;"]"</f>
        <v>[6]</v>
      </c>
      <c r="C24" s="44"/>
      <c r="D24" s="45"/>
      <c r="E24" s="102">
        <v>0</v>
      </c>
      <c r="F24" s="102">
        <v>0</v>
      </c>
      <c r="G24" s="102">
        <v>0</v>
      </c>
      <c r="H24" s="102">
        <v>0</v>
      </c>
      <c r="I24" s="102">
        <v>0</v>
      </c>
      <c r="J24" s="102">
        <v>0</v>
      </c>
    </row>
    <row r="25" spans="1:11" ht="15" customHeight="1">
      <c r="A25" s="84" cm="1">
        <f t="array" ref="A25">MAX($A$13:A24+1)</f>
        <v>7</v>
      </c>
      <c r="B25" s="12" t="str">
        <f t="shared" si="4"/>
        <v>[7]</v>
      </c>
      <c r="C25" s="44"/>
      <c r="D25" s="45"/>
      <c r="E25" s="102">
        <v>0</v>
      </c>
      <c r="F25" s="102">
        <v>0</v>
      </c>
      <c r="G25" s="102">
        <v>0</v>
      </c>
      <c r="H25" s="102">
        <v>0</v>
      </c>
      <c r="I25" s="102">
        <v>0</v>
      </c>
      <c r="J25" s="102">
        <v>0</v>
      </c>
    </row>
    <row r="26" spans="1:11" ht="15" customHeight="1">
      <c r="A26" s="84" cm="1">
        <f t="array" ref="A26">MAX($A$13:A25+1)</f>
        <v>8</v>
      </c>
      <c r="B26" s="12" t="str">
        <f t="shared" si="4"/>
        <v>[8]</v>
      </c>
      <c r="C26" s="41"/>
      <c r="D26" s="118"/>
      <c r="E26" s="124">
        <v>0</v>
      </c>
      <c r="F26" s="124">
        <v>0</v>
      </c>
      <c r="G26" s="124">
        <v>0</v>
      </c>
      <c r="H26" s="124">
        <v>0</v>
      </c>
      <c r="I26" s="124">
        <v>0</v>
      </c>
      <c r="J26" s="124">
        <v>0</v>
      </c>
    </row>
    <row r="27" spans="1:11" s="25" customFormat="1" ht="15" customHeight="1">
      <c r="A27" s="84" cm="1">
        <f t="array" ref="A27">MAX($A$13:A26+1)</f>
        <v>9</v>
      </c>
      <c r="B27" s="12" t="str">
        <f t="shared" si="4"/>
        <v>[9]</v>
      </c>
      <c r="C27" s="28" t="s">
        <v>318</v>
      </c>
      <c r="D27" s="28" t="str">
        <f>"SUM("&amp;$B$16&amp;":"&amp;B26&amp;")"</f>
        <v>SUM([1]:[8])</v>
      </c>
      <c r="E27" s="200">
        <f>E16+SUM(E21:E26)</f>
        <v>72701483.78000021</v>
      </c>
      <c r="F27" s="200">
        <f t="shared" ref="F27:J27" si="5">F16+SUM(F21:F26)</f>
        <v>94357092.759999961</v>
      </c>
      <c r="G27" s="200">
        <f t="shared" si="5"/>
        <v>51728566.490000248</v>
      </c>
      <c r="H27" s="200">
        <f t="shared" si="5"/>
        <v>104721921.99488795</v>
      </c>
      <c r="I27" s="200">
        <f t="shared" si="5"/>
        <v>0</v>
      </c>
      <c r="J27" s="200">
        <f t="shared" si="5"/>
        <v>49112596.990000039</v>
      </c>
    </row>
    <row r="28" spans="1:11" s="25" customFormat="1" ht="6" customHeight="1">
      <c r="A28" s="84"/>
      <c r="B28" s="38"/>
      <c r="C28" s="38"/>
      <c r="D28" s="38"/>
      <c r="E28" s="120"/>
      <c r="F28" s="120"/>
      <c r="G28" s="120"/>
      <c r="H28" s="38"/>
      <c r="I28" s="38"/>
      <c r="J28" s="9"/>
    </row>
    <row r="29" spans="1:11" s="25" customFormat="1" ht="6" customHeight="1">
      <c r="A29" s="84"/>
      <c r="B29" s="1"/>
      <c r="C29" s="1"/>
      <c r="D29" s="1"/>
      <c r="E29" s="18"/>
      <c r="F29" s="18"/>
      <c r="G29" s="18"/>
      <c r="J29" s="10"/>
    </row>
    <row r="30" spans="1:11" ht="15" customHeight="1">
      <c r="B30" s="1" t="s">
        <v>355</v>
      </c>
    </row>
    <row r="35" spans="8:8" ht="15" customHeight="1">
      <c r="H35" s="29"/>
    </row>
    <row r="36" spans="8:8" ht="15" customHeight="1">
      <c r="H36" s="29"/>
    </row>
  </sheetData>
  <printOptions horizontalCentered="1"/>
  <pageMargins left="0.7" right="0.7" top="0.75" bottom="0.75" header="0.3" footer="0.3"/>
  <pageSetup scale="80" orientation="landscape" horizontalDpi="1200" verticalDpi="1200"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2FF0-120E-4E11-B52D-61F45EB3EE52}">
  <sheetPr>
    <tabColor theme="7"/>
    <pageSetUpPr autoPageBreaks="0"/>
  </sheetPr>
  <dimension ref="A1:L173"/>
  <sheetViews>
    <sheetView topLeftCell="B2" zoomScaleNormal="100" workbookViewId="0">
      <selection activeCell="B2" sqref="B2"/>
    </sheetView>
  </sheetViews>
  <sheetFormatPr defaultColWidth="8.7109375" defaultRowHeight="15" customHeight="1" outlineLevelRow="1" outlineLevelCol="1"/>
  <cols>
    <col min="1" max="1" width="8.7109375" style="84" hidden="1" customWidth="1" outlineLevel="1"/>
    <col min="2" max="2" width="8.7109375" style="1" collapsed="1"/>
    <col min="3" max="3" width="41.7109375" style="1" bestFit="1" customWidth="1"/>
    <col min="4" max="4" width="14.42578125" style="1" bestFit="1" customWidth="1"/>
    <col min="5" max="5" width="45.42578125" style="25" bestFit="1" customWidth="1"/>
    <col min="6" max="6" width="17" style="25" bestFit="1" customWidth="1"/>
    <col min="7" max="7" width="13.7109375" style="25" bestFit="1" customWidth="1"/>
    <col min="8" max="8" width="13.42578125" style="25" bestFit="1" customWidth="1"/>
    <col min="9" max="12" width="8.7109375" style="25"/>
    <col min="13" max="16384" width="8.7109375" style="1"/>
  </cols>
  <sheetData>
    <row r="1" spans="1:12" s="84" customFormat="1" ht="15" hidden="1" customHeight="1" outlineLevel="1">
      <c r="B1" s="84">
        <v>64</v>
      </c>
      <c r="C1" s="84">
        <f>B1+1</f>
        <v>65</v>
      </c>
      <c r="D1" s="84">
        <f>C1+1</f>
        <v>66</v>
      </c>
      <c r="E1" s="84">
        <f>D1+1</f>
        <v>67</v>
      </c>
      <c r="F1" s="88"/>
      <c r="G1" s="88"/>
      <c r="H1" s="88"/>
      <c r="I1" s="88"/>
      <c r="J1" s="88"/>
      <c r="K1" s="88"/>
      <c r="L1" s="88"/>
    </row>
    <row r="2" spans="1:12" ht="15" customHeight="1" collapsed="1">
      <c r="B2" s="2" t="str">
        <f>'Control + Instructions'!$A$1</f>
        <v>Colorado Springs Utilities</v>
      </c>
      <c r="C2" s="45"/>
    </row>
    <row r="3" spans="1:12" ht="15" customHeight="1">
      <c r="B3" s="2" t="str">
        <f>'Control + Instructions'!$A$2</f>
        <v>Formula Rate Workbook</v>
      </c>
      <c r="C3" s="45"/>
    </row>
    <row r="4" spans="1:12" ht="15" customHeight="1">
      <c r="B4" s="2" t="str">
        <f>'Control + Instructions'!$A$3</f>
        <v>Projections for Rate Year 2027</v>
      </c>
      <c r="C4" s="45"/>
    </row>
    <row r="5" spans="1:12" ht="15" customHeight="1">
      <c r="C5" s="45"/>
    </row>
    <row r="6" spans="1:12" ht="15" customHeight="1">
      <c r="B6" s="202" t="str">
        <f>IF('Control + Instructions'!$D$22='Control + Instructions'!$D$22,"THIS SHEET IS IN USE FOR THE TRUE-UP RATE CALCULATION USING ACTUALS", "DISCLAIMER: THIS SHEET IS NOT USED WHEN FILING A PROJECTED RATE CALCULATION.")</f>
        <v>THIS SHEET IS IN USE FOR THE TRUE-UP RATE CALCULATION USING ACTUALS</v>
      </c>
      <c r="E6" s="1"/>
      <c r="F6" s="1"/>
      <c r="G6" s="1"/>
      <c r="H6" s="1"/>
      <c r="I6" s="1"/>
      <c r="J6" s="1"/>
      <c r="K6" s="1"/>
      <c r="L6" s="1"/>
    </row>
    <row r="7" spans="1:12" ht="15" customHeight="1">
      <c r="B7" s="202"/>
      <c r="E7" s="1"/>
      <c r="F7" s="1"/>
      <c r="G7" s="1"/>
      <c r="H7" s="1"/>
      <c r="I7" s="1"/>
      <c r="J7" s="1"/>
      <c r="K7" s="1"/>
      <c r="L7" s="1"/>
    </row>
    <row r="8" spans="1:12" ht="15" customHeight="1">
      <c r="B8" s="96" t="str">
        <f>'Table of Contents'!$D$32</f>
        <v>Table C2</v>
      </c>
      <c r="C8" s="45"/>
    </row>
    <row r="9" spans="1:12" ht="15" customHeight="1">
      <c r="B9" s="81" t="str">
        <f>B8&amp;": "&amp;'Table of Contents'!$E$32</f>
        <v>Table C2: Electric Capital Detail</v>
      </c>
      <c r="C9" s="45"/>
    </row>
    <row r="10" spans="1:12" ht="6" customHeight="1">
      <c r="B10" s="9"/>
      <c r="C10" s="71"/>
      <c r="D10" s="9"/>
      <c r="E10" s="9"/>
      <c r="F10" s="18"/>
      <c r="G10" s="18"/>
      <c r="H10" s="18"/>
      <c r="I10" s="18"/>
      <c r="K10" s="18"/>
      <c r="L10" s="18"/>
    </row>
    <row r="11" spans="1:12" ht="6" customHeight="1">
      <c r="B11" s="10"/>
      <c r="C11" s="72"/>
      <c r="D11" s="10"/>
      <c r="E11" s="10"/>
      <c r="F11" s="18"/>
      <c r="G11" s="18"/>
      <c r="H11" s="18"/>
      <c r="I11" s="18"/>
      <c r="K11" s="18"/>
      <c r="L11" s="18"/>
    </row>
    <row r="12" spans="1:12" ht="15" customHeight="1">
      <c r="C12" s="62" t="s">
        <v>131</v>
      </c>
      <c r="D12" s="62" t="s">
        <v>132</v>
      </c>
      <c r="E12" s="50" t="s">
        <v>317</v>
      </c>
      <c r="F12" s="50"/>
      <c r="G12" s="50"/>
      <c r="H12" s="50"/>
      <c r="I12" s="50"/>
      <c r="J12" s="50"/>
      <c r="K12" s="50"/>
      <c r="L12" s="50"/>
    </row>
    <row r="13" spans="1:12" ht="15" customHeight="1">
      <c r="B13" s="11" t="s">
        <v>4</v>
      </c>
      <c r="C13" s="12" t="str">
        <f>"["&amp;CHAR(C1)&amp;"]"</f>
        <v>[A]</v>
      </c>
      <c r="D13" s="12" t="str">
        <f>"["&amp;CHAR(D1)&amp;"]"</f>
        <v>[B]</v>
      </c>
      <c r="E13" s="12" t="str">
        <f>"["&amp;CHAR(E1)&amp;"]"</f>
        <v>[C]</v>
      </c>
      <c r="F13" s="27"/>
      <c r="G13" s="219"/>
      <c r="H13" s="27"/>
      <c r="I13" s="27"/>
      <c r="J13" s="27"/>
      <c r="K13" s="27"/>
      <c r="L13" s="27"/>
    </row>
    <row r="14" spans="1:12" ht="6" customHeight="1">
      <c r="B14" s="9"/>
      <c r="C14" s="71"/>
      <c r="D14" s="9"/>
      <c r="E14" s="9"/>
      <c r="F14" s="18"/>
      <c r="G14" s="18"/>
      <c r="H14" s="18"/>
      <c r="I14" s="18"/>
      <c r="K14" s="18"/>
      <c r="L14" s="18"/>
    </row>
    <row r="15" spans="1:12" ht="6" customHeight="1">
      <c r="B15" s="10"/>
      <c r="C15" s="72"/>
      <c r="D15" s="10"/>
      <c r="E15" s="10"/>
      <c r="F15" s="18"/>
      <c r="G15" s="18"/>
      <c r="H15" s="18"/>
      <c r="I15" s="18"/>
      <c r="K15" s="18"/>
      <c r="L15" s="18"/>
    </row>
    <row r="16" spans="1:12" ht="15" customHeight="1">
      <c r="A16" s="84" cm="1">
        <f t="array" ref="A16">MAX($A$15:A15+1)</f>
        <v>1</v>
      </c>
      <c r="B16" s="12" t="str">
        <f>"["&amp;A16&amp;"]"</f>
        <v>[1]</v>
      </c>
      <c r="C16" s="67" t="s">
        <v>133</v>
      </c>
      <c r="D16" s="34">
        <v>92869763</v>
      </c>
      <c r="E16" s="188" t="s">
        <v>130</v>
      </c>
      <c r="G16" s="19"/>
      <c r="H16" s="29"/>
    </row>
    <row r="17" spans="1:8" ht="15" customHeight="1">
      <c r="A17" s="84" cm="1">
        <f t="array" ref="A17">MAX($A$15:A16+1)</f>
        <v>2</v>
      </c>
      <c r="B17" s="12" t="str">
        <f t="shared" ref="B17:B80" si="0">"["&amp;A17&amp;"]"</f>
        <v>[2]</v>
      </c>
      <c r="C17" s="134" t="s">
        <v>412</v>
      </c>
      <c r="D17" s="19">
        <f>'PD1 Gross Plant'!E26-'PD1 Gross Plant'!E14</f>
        <v>72701483.78000021</v>
      </c>
      <c r="E17" s="27" t="s">
        <v>127</v>
      </c>
      <c r="F17" s="29"/>
      <c r="G17" s="19"/>
      <c r="H17" s="29"/>
    </row>
    <row r="18" spans="1:8" ht="15" customHeight="1">
      <c r="A18" s="84" cm="1">
        <f t="array" ref="A18">MAX($A$15:A17+1)</f>
        <v>3</v>
      </c>
      <c r="B18" s="12" t="str">
        <f t="shared" si="0"/>
        <v>[3]</v>
      </c>
      <c r="C18" s="134" t="s">
        <v>413</v>
      </c>
      <c r="D18" s="19">
        <f>'PD1 Gross Plant'!F26-'PD1 Gross Plant'!F14</f>
        <v>94357092.759999961</v>
      </c>
      <c r="E18" s="27" t="s">
        <v>128</v>
      </c>
      <c r="F18" s="29"/>
      <c r="G18" s="19"/>
      <c r="H18" s="29"/>
    </row>
    <row r="19" spans="1:8" ht="15" customHeight="1">
      <c r="A19" s="84" cm="1">
        <f t="array" ref="A19">MAX($A$15:A18+1)</f>
        <v>4</v>
      </c>
      <c r="B19" s="12" t="str">
        <f t="shared" si="0"/>
        <v>[4]</v>
      </c>
      <c r="C19" s="134" t="s">
        <v>414</v>
      </c>
      <c r="D19" s="19">
        <f>'PD1 Gross Plant'!G26-'PD1 Gross Plant'!G14</f>
        <v>51728566.490000248</v>
      </c>
      <c r="E19" s="27" t="s">
        <v>129</v>
      </c>
      <c r="F19" s="29"/>
      <c r="G19" s="19"/>
      <c r="H19" s="29"/>
    </row>
    <row r="20" spans="1:8" ht="15" customHeight="1">
      <c r="A20" s="84" cm="1">
        <f t="array" ref="A20">MAX($A$15:A19+1)</f>
        <v>5</v>
      </c>
      <c r="B20" s="12" t="str">
        <f t="shared" si="0"/>
        <v>[5]</v>
      </c>
      <c r="C20" s="134" t="s">
        <v>415</v>
      </c>
      <c r="D20" s="19">
        <f>'PD1 Gross Plant'!H26-'PD1 Gross Plant'!H14</f>
        <v>96068189.609999955</v>
      </c>
      <c r="E20" s="27" t="s">
        <v>130</v>
      </c>
      <c r="F20" s="29"/>
      <c r="G20" s="19"/>
      <c r="H20" s="29"/>
    </row>
    <row r="21" spans="1:8" ht="15" customHeight="1">
      <c r="A21" s="84" cm="1">
        <f t="array" ref="A21">MAX($A$15:A20+1)</f>
        <v>6</v>
      </c>
      <c r="B21" s="12" t="str">
        <f t="shared" si="0"/>
        <v>[6]</v>
      </c>
      <c r="C21" s="134" t="s">
        <v>416</v>
      </c>
      <c r="D21" s="19">
        <f>'PD1 Gross Plant'!I26-'PD1 Gross Plant'!I14</f>
        <v>0</v>
      </c>
      <c r="E21" s="27" t="s">
        <v>126</v>
      </c>
      <c r="F21" s="29"/>
      <c r="G21" s="19"/>
    </row>
    <row r="22" spans="1:8" ht="15" customHeight="1">
      <c r="A22" s="84" cm="1">
        <f t="array" ref="A22">MAX($A$15:A21+1)</f>
        <v>7</v>
      </c>
      <c r="B22" s="12" t="str">
        <f t="shared" si="0"/>
        <v>[7]</v>
      </c>
      <c r="D22" s="19"/>
      <c r="E22" s="27"/>
    </row>
    <row r="23" spans="1:8" ht="15" customHeight="1">
      <c r="A23" s="84" cm="1">
        <f t="array" ref="A23">MAX($A$15:A22+1)</f>
        <v>8</v>
      </c>
      <c r="B23" s="12" t="str">
        <f t="shared" si="0"/>
        <v>[8]</v>
      </c>
      <c r="D23" s="19"/>
      <c r="E23" s="27"/>
    </row>
    <row r="24" spans="1:8" ht="15" customHeight="1">
      <c r="A24" s="84" cm="1">
        <f t="array" ref="A24">MAX($A$15:A23+1)</f>
        <v>9</v>
      </c>
      <c r="B24" s="12" t="str">
        <f t="shared" si="0"/>
        <v>[9]</v>
      </c>
      <c r="D24" s="19"/>
      <c r="E24" s="27"/>
    </row>
    <row r="25" spans="1:8" ht="15" customHeight="1">
      <c r="A25" s="84" cm="1">
        <f t="array" ref="A25">MAX($A$15:A24+1)</f>
        <v>10</v>
      </c>
      <c r="B25" s="12" t="str">
        <f t="shared" si="0"/>
        <v>[10]</v>
      </c>
      <c r="D25" s="19"/>
      <c r="E25" s="27"/>
    </row>
    <row r="26" spans="1:8" ht="15" hidden="1" customHeight="1">
      <c r="A26" s="84" cm="1">
        <f t="array" ref="A26">MAX($A$15:A25+1)</f>
        <v>11</v>
      </c>
      <c r="B26" s="12" t="str">
        <f t="shared" si="0"/>
        <v>[11]</v>
      </c>
      <c r="D26" s="19"/>
      <c r="E26" s="27"/>
    </row>
    <row r="27" spans="1:8" ht="15" hidden="1" customHeight="1">
      <c r="A27" s="84" cm="1">
        <f t="array" ref="A27">MAX($A$15:A26+1)</f>
        <v>12</v>
      </c>
      <c r="B27" s="12" t="str">
        <f t="shared" si="0"/>
        <v>[12]</v>
      </c>
      <c r="D27" s="19"/>
      <c r="E27" s="27"/>
    </row>
    <row r="28" spans="1:8" ht="15" hidden="1" customHeight="1">
      <c r="A28" s="84" cm="1">
        <f t="array" ref="A28">MAX($A$15:A27+1)</f>
        <v>13</v>
      </c>
      <c r="B28" s="12" t="str">
        <f t="shared" si="0"/>
        <v>[13]</v>
      </c>
      <c r="D28" s="19"/>
      <c r="E28" s="27"/>
    </row>
    <row r="29" spans="1:8" ht="15" hidden="1" customHeight="1">
      <c r="A29" s="84" cm="1">
        <f t="array" ref="A29">MAX($A$15:A28+1)</f>
        <v>14</v>
      </c>
      <c r="B29" s="12" t="str">
        <f t="shared" si="0"/>
        <v>[14]</v>
      </c>
      <c r="D29" s="19"/>
      <c r="E29" s="27"/>
    </row>
    <row r="30" spans="1:8" ht="15" hidden="1" customHeight="1">
      <c r="A30" s="84" cm="1">
        <f t="array" ref="A30">MAX($A$15:A29+1)</f>
        <v>15</v>
      </c>
      <c r="B30" s="12" t="str">
        <f t="shared" si="0"/>
        <v>[15]</v>
      </c>
      <c r="D30" s="19"/>
      <c r="E30" s="27"/>
    </row>
    <row r="31" spans="1:8" ht="15" hidden="1" customHeight="1">
      <c r="A31" s="84" cm="1">
        <f t="array" ref="A31">MAX($A$15:A30+1)</f>
        <v>16</v>
      </c>
      <c r="B31" s="12" t="str">
        <f t="shared" si="0"/>
        <v>[16]</v>
      </c>
      <c r="D31" s="19"/>
      <c r="E31" s="27"/>
    </row>
    <row r="32" spans="1:8" ht="15" hidden="1" customHeight="1">
      <c r="A32" s="84" cm="1">
        <f t="array" ref="A32">MAX($A$15:A31+1)</f>
        <v>17</v>
      </c>
      <c r="B32" s="12" t="str">
        <f t="shared" si="0"/>
        <v>[17]</v>
      </c>
      <c r="D32" s="19"/>
      <c r="E32" s="27"/>
    </row>
    <row r="33" spans="1:5" ht="15" hidden="1" customHeight="1">
      <c r="A33" s="84" cm="1">
        <f t="array" ref="A33">MAX($A$15:A32+1)</f>
        <v>18</v>
      </c>
      <c r="B33" s="12" t="str">
        <f t="shared" si="0"/>
        <v>[18]</v>
      </c>
      <c r="D33" s="19"/>
      <c r="E33" s="27"/>
    </row>
    <row r="34" spans="1:5" ht="15" hidden="1" customHeight="1">
      <c r="A34" s="84" cm="1">
        <f t="array" ref="A34">MAX($A$15:A33+1)</f>
        <v>19</v>
      </c>
      <c r="B34" s="12" t="str">
        <f t="shared" si="0"/>
        <v>[19]</v>
      </c>
      <c r="D34" s="19"/>
      <c r="E34" s="27"/>
    </row>
    <row r="35" spans="1:5" ht="15" hidden="1" customHeight="1">
      <c r="A35" s="84" cm="1">
        <f t="array" ref="A35">MAX($A$15:A34+1)</f>
        <v>20</v>
      </c>
      <c r="B35" s="12" t="str">
        <f t="shared" si="0"/>
        <v>[20]</v>
      </c>
      <c r="D35" s="19"/>
      <c r="E35" s="27"/>
    </row>
    <row r="36" spans="1:5" ht="15" hidden="1" customHeight="1">
      <c r="A36" s="84" cm="1">
        <f t="array" ref="A36">MAX($A$15:A35+1)</f>
        <v>21</v>
      </c>
      <c r="B36" s="12" t="str">
        <f t="shared" si="0"/>
        <v>[21]</v>
      </c>
      <c r="D36" s="19"/>
      <c r="E36" s="27"/>
    </row>
    <row r="37" spans="1:5" ht="15" hidden="1" customHeight="1">
      <c r="A37" s="84" cm="1">
        <f t="array" ref="A37">MAX($A$15:A36+1)</f>
        <v>22</v>
      </c>
      <c r="B37" s="12" t="str">
        <f t="shared" si="0"/>
        <v>[22]</v>
      </c>
      <c r="D37" s="19"/>
      <c r="E37" s="27"/>
    </row>
    <row r="38" spans="1:5" ht="15" hidden="1" customHeight="1">
      <c r="A38" s="84" cm="1">
        <f t="array" ref="A38">MAX($A$15:A37+1)</f>
        <v>23</v>
      </c>
      <c r="B38" s="12" t="str">
        <f t="shared" si="0"/>
        <v>[23]</v>
      </c>
      <c r="D38" s="19"/>
      <c r="E38" s="27"/>
    </row>
    <row r="39" spans="1:5" ht="15" hidden="1" customHeight="1">
      <c r="A39" s="84" cm="1">
        <f t="array" ref="A39">MAX($A$15:A38+1)</f>
        <v>24</v>
      </c>
      <c r="B39" s="12" t="str">
        <f t="shared" si="0"/>
        <v>[24]</v>
      </c>
      <c r="D39" s="19"/>
      <c r="E39" s="27"/>
    </row>
    <row r="40" spans="1:5" ht="15" hidden="1" customHeight="1">
      <c r="A40" s="84" cm="1">
        <f t="array" ref="A40">MAX($A$15:A39+1)</f>
        <v>25</v>
      </c>
      <c r="B40" s="12" t="str">
        <f t="shared" si="0"/>
        <v>[25]</v>
      </c>
      <c r="D40" s="19"/>
      <c r="E40" s="27"/>
    </row>
    <row r="41" spans="1:5" ht="15" hidden="1" customHeight="1">
      <c r="A41" s="84" cm="1">
        <f t="array" ref="A41">MAX($A$15:A40+1)</f>
        <v>26</v>
      </c>
      <c r="B41" s="12" t="str">
        <f t="shared" si="0"/>
        <v>[26]</v>
      </c>
      <c r="D41" s="19"/>
      <c r="E41" s="27"/>
    </row>
    <row r="42" spans="1:5" ht="15" hidden="1" customHeight="1">
      <c r="A42" s="84" cm="1">
        <f t="array" ref="A42">MAX($A$15:A41+1)</f>
        <v>27</v>
      </c>
      <c r="B42" s="12" t="str">
        <f t="shared" si="0"/>
        <v>[27]</v>
      </c>
      <c r="D42" s="19"/>
      <c r="E42" s="27"/>
    </row>
    <row r="43" spans="1:5" ht="15" hidden="1" customHeight="1">
      <c r="A43" s="84" cm="1">
        <f t="array" ref="A43">MAX($A$15:A42+1)</f>
        <v>28</v>
      </c>
      <c r="B43" s="12" t="str">
        <f t="shared" si="0"/>
        <v>[28]</v>
      </c>
      <c r="D43" s="19"/>
      <c r="E43" s="27"/>
    </row>
    <row r="44" spans="1:5" ht="15" hidden="1" customHeight="1">
      <c r="A44" s="84" cm="1">
        <f t="array" ref="A44">MAX($A$15:A43+1)</f>
        <v>29</v>
      </c>
      <c r="B44" s="12" t="str">
        <f t="shared" si="0"/>
        <v>[29]</v>
      </c>
      <c r="D44" s="19"/>
      <c r="E44" s="27"/>
    </row>
    <row r="45" spans="1:5" ht="15" hidden="1" customHeight="1">
      <c r="A45" s="84" cm="1">
        <f t="array" ref="A45">MAX($A$15:A44+1)</f>
        <v>30</v>
      </c>
      <c r="B45" s="12" t="str">
        <f t="shared" si="0"/>
        <v>[30]</v>
      </c>
      <c r="D45" s="19"/>
      <c r="E45" s="27"/>
    </row>
    <row r="46" spans="1:5" ht="15" hidden="1" customHeight="1">
      <c r="A46" s="84" cm="1">
        <f t="array" ref="A46">MAX($A$15:A45+1)</f>
        <v>31</v>
      </c>
      <c r="B46" s="12" t="str">
        <f t="shared" si="0"/>
        <v>[31]</v>
      </c>
      <c r="D46" s="19"/>
      <c r="E46" s="27"/>
    </row>
    <row r="47" spans="1:5" ht="15" hidden="1" customHeight="1">
      <c r="A47" s="84" cm="1">
        <f t="array" ref="A47">MAX($A$15:A46+1)</f>
        <v>32</v>
      </c>
      <c r="B47" s="12" t="str">
        <f t="shared" si="0"/>
        <v>[32]</v>
      </c>
      <c r="D47" s="19"/>
      <c r="E47" s="27"/>
    </row>
    <row r="48" spans="1:5" ht="15" hidden="1" customHeight="1">
      <c r="A48" s="84" cm="1">
        <f t="array" ref="A48">MAX($A$15:A47+1)</f>
        <v>33</v>
      </c>
      <c r="B48" s="12" t="str">
        <f t="shared" si="0"/>
        <v>[33]</v>
      </c>
      <c r="D48" s="19"/>
      <c r="E48" s="27"/>
    </row>
    <row r="49" spans="1:5" ht="15" hidden="1" customHeight="1">
      <c r="A49" s="84" cm="1">
        <f t="array" ref="A49">MAX($A$15:A48+1)</f>
        <v>34</v>
      </c>
      <c r="B49" s="12" t="str">
        <f t="shared" si="0"/>
        <v>[34]</v>
      </c>
      <c r="D49" s="19"/>
      <c r="E49" s="27"/>
    </row>
    <row r="50" spans="1:5" ht="15" hidden="1" customHeight="1">
      <c r="A50" s="84" cm="1">
        <f t="array" ref="A50">MAX($A$15:A49+1)</f>
        <v>35</v>
      </c>
      <c r="B50" s="12" t="str">
        <f t="shared" si="0"/>
        <v>[35]</v>
      </c>
      <c r="D50" s="19"/>
      <c r="E50" s="27"/>
    </row>
    <row r="51" spans="1:5" ht="15" hidden="1" customHeight="1">
      <c r="A51" s="84" cm="1">
        <f t="array" ref="A51">MAX($A$15:A50+1)</f>
        <v>36</v>
      </c>
      <c r="B51" s="12" t="str">
        <f t="shared" si="0"/>
        <v>[36]</v>
      </c>
      <c r="D51" s="19"/>
      <c r="E51" s="27"/>
    </row>
    <row r="52" spans="1:5" ht="15" hidden="1" customHeight="1">
      <c r="A52" s="84" cm="1">
        <f t="array" ref="A52">MAX($A$15:A51+1)</f>
        <v>37</v>
      </c>
      <c r="B52" s="12" t="str">
        <f t="shared" si="0"/>
        <v>[37]</v>
      </c>
      <c r="D52" s="19"/>
      <c r="E52" s="27"/>
    </row>
    <row r="53" spans="1:5" ht="15" hidden="1" customHeight="1">
      <c r="A53" s="84" cm="1">
        <f t="array" ref="A53">MAX($A$15:A52+1)</f>
        <v>38</v>
      </c>
      <c r="B53" s="12" t="str">
        <f t="shared" si="0"/>
        <v>[38]</v>
      </c>
      <c r="D53" s="19"/>
      <c r="E53" s="27"/>
    </row>
    <row r="54" spans="1:5" ht="15" hidden="1" customHeight="1">
      <c r="A54" s="84" cm="1">
        <f t="array" ref="A54">MAX($A$15:A53+1)</f>
        <v>39</v>
      </c>
      <c r="B54" s="12" t="str">
        <f t="shared" si="0"/>
        <v>[39]</v>
      </c>
      <c r="D54" s="19"/>
      <c r="E54" s="27"/>
    </row>
    <row r="55" spans="1:5" ht="15" hidden="1" customHeight="1">
      <c r="A55" s="84" cm="1">
        <f t="array" ref="A55">MAX($A$15:A54+1)</f>
        <v>40</v>
      </c>
      <c r="B55" s="12" t="str">
        <f t="shared" si="0"/>
        <v>[40]</v>
      </c>
      <c r="D55" s="19"/>
      <c r="E55" s="27"/>
    </row>
    <row r="56" spans="1:5" ht="15" hidden="1" customHeight="1">
      <c r="A56" s="84" cm="1">
        <f t="array" ref="A56">MAX($A$15:A55+1)</f>
        <v>41</v>
      </c>
      <c r="B56" s="12" t="str">
        <f t="shared" si="0"/>
        <v>[41]</v>
      </c>
      <c r="D56" s="19"/>
      <c r="E56" s="27"/>
    </row>
    <row r="57" spans="1:5" ht="15" hidden="1" customHeight="1">
      <c r="A57" s="84" cm="1">
        <f t="array" ref="A57">MAX($A$15:A56+1)</f>
        <v>42</v>
      </c>
      <c r="B57" s="12" t="str">
        <f t="shared" si="0"/>
        <v>[42]</v>
      </c>
      <c r="D57" s="19"/>
      <c r="E57" s="27"/>
    </row>
    <row r="58" spans="1:5" ht="15" hidden="1" customHeight="1">
      <c r="A58" s="84" cm="1">
        <f t="array" ref="A58">MAX($A$15:A57+1)</f>
        <v>43</v>
      </c>
      <c r="B58" s="12" t="str">
        <f t="shared" si="0"/>
        <v>[43]</v>
      </c>
      <c r="D58" s="19"/>
      <c r="E58" s="27"/>
    </row>
    <row r="59" spans="1:5" ht="15" hidden="1" customHeight="1">
      <c r="A59" s="84" cm="1">
        <f t="array" ref="A59">MAX($A$15:A58+1)</f>
        <v>44</v>
      </c>
      <c r="B59" s="12" t="str">
        <f t="shared" si="0"/>
        <v>[44]</v>
      </c>
      <c r="D59" s="19"/>
      <c r="E59" s="27"/>
    </row>
    <row r="60" spans="1:5" ht="15" hidden="1" customHeight="1">
      <c r="A60" s="84" cm="1">
        <f t="array" ref="A60">MAX($A$15:A59+1)</f>
        <v>45</v>
      </c>
      <c r="B60" s="12" t="str">
        <f t="shared" si="0"/>
        <v>[45]</v>
      </c>
      <c r="D60" s="19"/>
      <c r="E60" s="27"/>
    </row>
    <row r="61" spans="1:5" ht="15" hidden="1" customHeight="1">
      <c r="A61" s="84" cm="1">
        <f t="array" ref="A61">MAX($A$15:A60+1)</f>
        <v>46</v>
      </c>
      <c r="B61" s="12" t="str">
        <f t="shared" si="0"/>
        <v>[46]</v>
      </c>
      <c r="D61" s="19"/>
      <c r="E61" s="27"/>
    </row>
    <row r="62" spans="1:5" ht="15" hidden="1" customHeight="1">
      <c r="A62" s="84" cm="1">
        <f t="array" ref="A62">MAX($A$15:A61+1)</f>
        <v>47</v>
      </c>
      <c r="B62" s="12" t="str">
        <f t="shared" si="0"/>
        <v>[47]</v>
      </c>
      <c r="D62" s="19"/>
      <c r="E62" s="27"/>
    </row>
    <row r="63" spans="1:5" ht="15" hidden="1" customHeight="1">
      <c r="A63" s="84" cm="1">
        <f t="array" ref="A63">MAX($A$15:A62+1)</f>
        <v>48</v>
      </c>
      <c r="B63" s="12" t="str">
        <f t="shared" si="0"/>
        <v>[48]</v>
      </c>
      <c r="D63" s="19"/>
      <c r="E63" s="27"/>
    </row>
    <row r="64" spans="1:5" ht="15" hidden="1" customHeight="1">
      <c r="A64" s="84" cm="1">
        <f t="array" ref="A64">MAX($A$15:A63+1)</f>
        <v>49</v>
      </c>
      <c r="B64" s="12" t="str">
        <f t="shared" si="0"/>
        <v>[49]</v>
      </c>
      <c r="D64" s="19"/>
      <c r="E64" s="27"/>
    </row>
    <row r="65" spans="1:5" ht="15" hidden="1" customHeight="1">
      <c r="A65" s="84" cm="1">
        <f t="array" ref="A65">MAX($A$15:A64+1)</f>
        <v>50</v>
      </c>
      <c r="B65" s="12" t="str">
        <f t="shared" si="0"/>
        <v>[50]</v>
      </c>
      <c r="D65" s="19"/>
      <c r="E65" s="27"/>
    </row>
    <row r="66" spans="1:5" ht="15" hidden="1" customHeight="1">
      <c r="A66" s="84" cm="1">
        <f t="array" ref="A66">MAX($A$15:A65+1)</f>
        <v>51</v>
      </c>
      <c r="B66" s="12" t="str">
        <f t="shared" si="0"/>
        <v>[51]</v>
      </c>
      <c r="D66" s="19"/>
      <c r="E66" s="27"/>
    </row>
    <row r="67" spans="1:5" ht="15" hidden="1" customHeight="1">
      <c r="A67" s="84" cm="1">
        <f t="array" ref="A67">MAX($A$15:A66+1)</f>
        <v>52</v>
      </c>
      <c r="B67" s="12" t="str">
        <f t="shared" si="0"/>
        <v>[52]</v>
      </c>
      <c r="D67" s="19"/>
      <c r="E67" s="27"/>
    </row>
    <row r="68" spans="1:5" ht="15" hidden="1" customHeight="1">
      <c r="A68" s="84" cm="1">
        <f t="array" ref="A68">MAX($A$15:A67+1)</f>
        <v>53</v>
      </c>
      <c r="B68" s="12" t="str">
        <f t="shared" si="0"/>
        <v>[53]</v>
      </c>
      <c r="D68" s="19"/>
      <c r="E68" s="27"/>
    </row>
    <row r="69" spans="1:5" ht="15" hidden="1" customHeight="1">
      <c r="A69" s="84" cm="1">
        <f t="array" ref="A69">MAX($A$15:A68+1)</f>
        <v>54</v>
      </c>
      <c r="B69" s="12" t="str">
        <f t="shared" si="0"/>
        <v>[54]</v>
      </c>
      <c r="D69" s="19"/>
      <c r="E69" s="27"/>
    </row>
    <row r="70" spans="1:5" ht="15" hidden="1" customHeight="1">
      <c r="A70" s="84" cm="1">
        <f t="array" ref="A70">MAX($A$15:A69+1)</f>
        <v>55</v>
      </c>
      <c r="B70" s="12" t="str">
        <f t="shared" si="0"/>
        <v>[55]</v>
      </c>
      <c r="D70" s="19"/>
      <c r="E70" s="27"/>
    </row>
    <row r="71" spans="1:5" ht="15" hidden="1" customHeight="1">
      <c r="A71" s="84" cm="1">
        <f t="array" ref="A71">MAX($A$15:A70+1)</f>
        <v>56</v>
      </c>
      <c r="B71" s="12" t="str">
        <f t="shared" si="0"/>
        <v>[56]</v>
      </c>
      <c r="D71" s="19"/>
      <c r="E71" s="27"/>
    </row>
    <row r="72" spans="1:5" ht="15" hidden="1" customHeight="1">
      <c r="A72" s="84" cm="1">
        <f t="array" ref="A72">MAX($A$15:A71+1)</f>
        <v>57</v>
      </c>
      <c r="B72" s="12" t="str">
        <f t="shared" si="0"/>
        <v>[57]</v>
      </c>
      <c r="D72" s="19"/>
      <c r="E72" s="27"/>
    </row>
    <row r="73" spans="1:5" ht="15" hidden="1" customHeight="1">
      <c r="A73" s="84" cm="1">
        <f t="array" ref="A73">MAX($A$15:A72+1)</f>
        <v>58</v>
      </c>
      <c r="B73" s="12" t="str">
        <f t="shared" si="0"/>
        <v>[58]</v>
      </c>
      <c r="D73" s="19"/>
      <c r="E73" s="27"/>
    </row>
    <row r="74" spans="1:5" ht="15" hidden="1" customHeight="1">
      <c r="A74" s="84" cm="1">
        <f t="array" ref="A74">MAX($A$15:A73+1)</f>
        <v>59</v>
      </c>
      <c r="B74" s="12" t="str">
        <f t="shared" si="0"/>
        <v>[59]</v>
      </c>
      <c r="D74" s="19"/>
      <c r="E74" s="27"/>
    </row>
    <row r="75" spans="1:5" ht="15" hidden="1" customHeight="1">
      <c r="A75" s="84" cm="1">
        <f t="array" ref="A75">MAX($A$15:A74+1)</f>
        <v>60</v>
      </c>
      <c r="B75" s="12" t="str">
        <f t="shared" si="0"/>
        <v>[60]</v>
      </c>
      <c r="D75" s="19"/>
      <c r="E75" s="27"/>
    </row>
    <row r="76" spans="1:5" ht="15" hidden="1" customHeight="1">
      <c r="A76" s="84" cm="1">
        <f t="array" ref="A76">MAX($A$15:A75+1)</f>
        <v>61</v>
      </c>
      <c r="B76" s="12" t="str">
        <f t="shared" si="0"/>
        <v>[61]</v>
      </c>
      <c r="D76" s="19"/>
      <c r="E76" s="27"/>
    </row>
    <row r="77" spans="1:5" ht="15" hidden="1" customHeight="1">
      <c r="A77" s="84" cm="1">
        <f t="array" ref="A77">MAX($A$15:A76+1)</f>
        <v>62</v>
      </c>
      <c r="B77" s="12" t="str">
        <f t="shared" si="0"/>
        <v>[62]</v>
      </c>
      <c r="D77" s="19"/>
      <c r="E77" s="27"/>
    </row>
    <row r="78" spans="1:5" ht="15" hidden="1" customHeight="1">
      <c r="A78" s="84" cm="1">
        <f t="array" ref="A78">MAX($A$15:A77+1)</f>
        <v>63</v>
      </c>
      <c r="B78" s="12" t="str">
        <f t="shared" si="0"/>
        <v>[63]</v>
      </c>
      <c r="D78" s="19"/>
      <c r="E78" s="27"/>
    </row>
    <row r="79" spans="1:5" ht="15" hidden="1" customHeight="1">
      <c r="A79" s="84" cm="1">
        <f t="array" ref="A79">MAX($A$15:A78+1)</f>
        <v>64</v>
      </c>
      <c r="B79" s="12" t="str">
        <f t="shared" si="0"/>
        <v>[64]</v>
      </c>
      <c r="D79" s="19"/>
      <c r="E79" s="27"/>
    </row>
    <row r="80" spans="1:5" ht="15" hidden="1" customHeight="1">
      <c r="A80" s="84" cm="1">
        <f t="array" ref="A80">MAX($A$15:A79+1)</f>
        <v>65</v>
      </c>
      <c r="B80" s="12" t="str">
        <f t="shared" si="0"/>
        <v>[65]</v>
      </c>
      <c r="D80" s="19"/>
      <c r="E80" s="27"/>
    </row>
    <row r="81" spans="1:5" ht="15" hidden="1" customHeight="1">
      <c r="A81" s="84" cm="1">
        <f t="array" ref="A81">MAX($A$15:A80+1)</f>
        <v>66</v>
      </c>
      <c r="B81" s="12" t="str">
        <f t="shared" ref="B81:B144" si="1">"["&amp;A81&amp;"]"</f>
        <v>[66]</v>
      </c>
      <c r="D81" s="19"/>
      <c r="E81" s="27"/>
    </row>
    <row r="82" spans="1:5" ht="15" hidden="1" customHeight="1">
      <c r="A82" s="84" cm="1">
        <f t="array" ref="A82">MAX($A$15:A81+1)</f>
        <v>67</v>
      </c>
      <c r="B82" s="12" t="str">
        <f t="shared" si="1"/>
        <v>[67]</v>
      </c>
      <c r="D82" s="19"/>
      <c r="E82" s="27"/>
    </row>
    <row r="83" spans="1:5" ht="15" hidden="1" customHeight="1">
      <c r="A83" s="84" cm="1">
        <f t="array" ref="A83">MAX($A$15:A82+1)</f>
        <v>68</v>
      </c>
      <c r="B83" s="12" t="str">
        <f t="shared" si="1"/>
        <v>[68]</v>
      </c>
      <c r="D83" s="19"/>
      <c r="E83" s="27"/>
    </row>
    <row r="84" spans="1:5" ht="15" hidden="1" customHeight="1">
      <c r="A84" s="84" cm="1">
        <f t="array" ref="A84">MAX($A$15:A83+1)</f>
        <v>69</v>
      </c>
      <c r="B84" s="12" t="str">
        <f t="shared" si="1"/>
        <v>[69]</v>
      </c>
      <c r="D84" s="19"/>
      <c r="E84" s="27"/>
    </row>
    <row r="85" spans="1:5" ht="15" hidden="1" customHeight="1">
      <c r="A85" s="84" cm="1">
        <f t="array" ref="A85">MAX($A$15:A84+1)</f>
        <v>70</v>
      </c>
      <c r="B85" s="12" t="str">
        <f t="shared" si="1"/>
        <v>[70]</v>
      </c>
      <c r="D85" s="19"/>
      <c r="E85" s="27"/>
    </row>
    <row r="86" spans="1:5" ht="15" hidden="1" customHeight="1">
      <c r="A86" s="84" cm="1">
        <f t="array" ref="A86">MAX($A$15:A85+1)</f>
        <v>71</v>
      </c>
      <c r="B86" s="12" t="str">
        <f t="shared" si="1"/>
        <v>[71]</v>
      </c>
      <c r="D86" s="19"/>
      <c r="E86" s="27"/>
    </row>
    <row r="87" spans="1:5" ht="15" hidden="1" customHeight="1">
      <c r="A87" s="84" cm="1">
        <f t="array" ref="A87">MAX($A$15:A86+1)</f>
        <v>72</v>
      </c>
      <c r="B87" s="12" t="str">
        <f t="shared" si="1"/>
        <v>[72]</v>
      </c>
      <c r="D87" s="19"/>
      <c r="E87" s="27"/>
    </row>
    <row r="88" spans="1:5" ht="15" hidden="1" customHeight="1">
      <c r="A88" s="84" cm="1">
        <f t="array" ref="A88">MAX($A$15:A87+1)</f>
        <v>73</v>
      </c>
      <c r="B88" s="12" t="str">
        <f t="shared" si="1"/>
        <v>[73]</v>
      </c>
      <c r="D88" s="19"/>
      <c r="E88" s="27"/>
    </row>
    <row r="89" spans="1:5" ht="15" hidden="1" customHeight="1">
      <c r="A89" s="84" cm="1">
        <f t="array" ref="A89">MAX($A$15:A88+1)</f>
        <v>74</v>
      </c>
      <c r="B89" s="12" t="str">
        <f t="shared" si="1"/>
        <v>[74]</v>
      </c>
      <c r="D89" s="19"/>
      <c r="E89" s="27"/>
    </row>
    <row r="90" spans="1:5" ht="15" hidden="1" customHeight="1">
      <c r="A90" s="84" cm="1">
        <f t="array" ref="A90">MAX($A$15:A89+1)</f>
        <v>75</v>
      </c>
      <c r="B90" s="12" t="str">
        <f t="shared" si="1"/>
        <v>[75]</v>
      </c>
      <c r="D90" s="19"/>
      <c r="E90" s="27"/>
    </row>
    <row r="91" spans="1:5" ht="15" hidden="1" customHeight="1">
      <c r="A91" s="84" cm="1">
        <f t="array" ref="A91">MAX($A$15:A90+1)</f>
        <v>76</v>
      </c>
      <c r="B91" s="12" t="str">
        <f t="shared" si="1"/>
        <v>[76]</v>
      </c>
      <c r="D91" s="19"/>
      <c r="E91" s="27"/>
    </row>
    <row r="92" spans="1:5" ht="15" hidden="1" customHeight="1">
      <c r="A92" s="84" cm="1">
        <f t="array" ref="A92">MAX($A$15:A91+1)</f>
        <v>77</v>
      </c>
      <c r="B92" s="12" t="str">
        <f t="shared" si="1"/>
        <v>[77]</v>
      </c>
      <c r="D92" s="19"/>
      <c r="E92" s="27"/>
    </row>
    <row r="93" spans="1:5" ht="15" hidden="1" customHeight="1">
      <c r="A93" s="84" cm="1">
        <f t="array" ref="A93">MAX($A$15:A92+1)</f>
        <v>78</v>
      </c>
      <c r="B93" s="12" t="str">
        <f t="shared" si="1"/>
        <v>[78]</v>
      </c>
      <c r="D93" s="19"/>
      <c r="E93" s="27"/>
    </row>
    <row r="94" spans="1:5" ht="15" hidden="1" customHeight="1">
      <c r="A94" s="84" cm="1">
        <f t="array" ref="A94">MAX($A$15:A93+1)</f>
        <v>79</v>
      </c>
      <c r="B94" s="12" t="str">
        <f t="shared" si="1"/>
        <v>[79]</v>
      </c>
      <c r="D94" s="19"/>
      <c r="E94" s="27"/>
    </row>
    <row r="95" spans="1:5" ht="15" hidden="1" customHeight="1">
      <c r="A95" s="84" cm="1">
        <f t="array" ref="A95">MAX($A$15:A94+1)</f>
        <v>80</v>
      </c>
      <c r="B95" s="12" t="str">
        <f t="shared" si="1"/>
        <v>[80]</v>
      </c>
      <c r="D95" s="19"/>
      <c r="E95" s="27"/>
    </row>
    <row r="96" spans="1:5" ht="15" hidden="1" customHeight="1">
      <c r="A96" s="84" cm="1">
        <f t="array" ref="A96">MAX($A$15:A95+1)</f>
        <v>81</v>
      </c>
      <c r="B96" s="12" t="str">
        <f t="shared" si="1"/>
        <v>[81]</v>
      </c>
      <c r="D96" s="19"/>
      <c r="E96" s="27"/>
    </row>
    <row r="97" spans="1:5" ht="15" hidden="1" customHeight="1">
      <c r="A97" s="84" cm="1">
        <f t="array" ref="A97">MAX($A$15:A96+1)</f>
        <v>82</v>
      </c>
      <c r="B97" s="12" t="str">
        <f t="shared" si="1"/>
        <v>[82]</v>
      </c>
      <c r="D97" s="19"/>
      <c r="E97" s="27"/>
    </row>
    <row r="98" spans="1:5" ht="15" hidden="1" customHeight="1">
      <c r="A98" s="84" cm="1">
        <f t="array" ref="A98">MAX($A$15:A97+1)</f>
        <v>83</v>
      </c>
      <c r="B98" s="12" t="str">
        <f t="shared" si="1"/>
        <v>[83]</v>
      </c>
      <c r="D98" s="19"/>
      <c r="E98" s="27"/>
    </row>
    <row r="99" spans="1:5" ht="15" hidden="1" customHeight="1">
      <c r="A99" s="84" cm="1">
        <f t="array" ref="A99">MAX($A$15:A98+1)</f>
        <v>84</v>
      </c>
      <c r="B99" s="12" t="str">
        <f t="shared" si="1"/>
        <v>[84]</v>
      </c>
      <c r="D99" s="19"/>
      <c r="E99" s="27"/>
    </row>
    <row r="100" spans="1:5" ht="15" hidden="1" customHeight="1">
      <c r="A100" s="84" cm="1">
        <f t="array" ref="A100">MAX($A$15:A99+1)</f>
        <v>85</v>
      </c>
      <c r="B100" s="12" t="str">
        <f t="shared" si="1"/>
        <v>[85]</v>
      </c>
      <c r="D100" s="19"/>
      <c r="E100" s="27"/>
    </row>
    <row r="101" spans="1:5" ht="15" hidden="1" customHeight="1">
      <c r="A101" s="84" cm="1">
        <f t="array" ref="A101">MAX($A$15:A100+1)</f>
        <v>86</v>
      </c>
      <c r="B101" s="12" t="str">
        <f t="shared" si="1"/>
        <v>[86]</v>
      </c>
      <c r="D101" s="19"/>
      <c r="E101" s="27"/>
    </row>
    <row r="102" spans="1:5" ht="15" hidden="1" customHeight="1">
      <c r="A102" s="84" cm="1">
        <f t="array" ref="A102">MAX($A$15:A101+1)</f>
        <v>87</v>
      </c>
      <c r="B102" s="12" t="str">
        <f t="shared" si="1"/>
        <v>[87]</v>
      </c>
      <c r="D102" s="19"/>
      <c r="E102" s="27"/>
    </row>
    <row r="103" spans="1:5" ht="15" hidden="1" customHeight="1">
      <c r="A103" s="84" cm="1">
        <f t="array" ref="A103">MAX($A$15:A102+1)</f>
        <v>88</v>
      </c>
      <c r="B103" s="12" t="str">
        <f t="shared" si="1"/>
        <v>[88]</v>
      </c>
      <c r="D103" s="19"/>
      <c r="E103" s="27"/>
    </row>
    <row r="104" spans="1:5" ht="15" hidden="1" customHeight="1">
      <c r="A104" s="84" cm="1">
        <f t="array" ref="A104">MAX($A$15:A103+1)</f>
        <v>89</v>
      </c>
      <c r="B104" s="12" t="str">
        <f t="shared" si="1"/>
        <v>[89]</v>
      </c>
      <c r="D104" s="19"/>
      <c r="E104" s="27"/>
    </row>
    <row r="105" spans="1:5" ht="15" hidden="1" customHeight="1">
      <c r="A105" s="84" cm="1">
        <f t="array" ref="A105">MAX($A$15:A104+1)</f>
        <v>90</v>
      </c>
      <c r="B105" s="12" t="str">
        <f t="shared" si="1"/>
        <v>[90]</v>
      </c>
      <c r="D105" s="19"/>
      <c r="E105" s="27"/>
    </row>
    <row r="106" spans="1:5" ht="15" hidden="1" customHeight="1">
      <c r="A106" s="84" cm="1">
        <f t="array" ref="A106">MAX($A$15:A105+1)</f>
        <v>91</v>
      </c>
      <c r="B106" s="12" t="str">
        <f t="shared" si="1"/>
        <v>[91]</v>
      </c>
      <c r="D106" s="19"/>
      <c r="E106" s="27"/>
    </row>
    <row r="107" spans="1:5" ht="15" hidden="1" customHeight="1">
      <c r="A107" s="84" cm="1">
        <f t="array" ref="A107">MAX($A$15:A106+1)</f>
        <v>92</v>
      </c>
      <c r="B107" s="12" t="str">
        <f t="shared" si="1"/>
        <v>[92]</v>
      </c>
      <c r="D107" s="19"/>
      <c r="E107" s="27"/>
    </row>
    <row r="108" spans="1:5" ht="15" hidden="1" customHeight="1">
      <c r="A108" s="84" cm="1">
        <f t="array" ref="A108">MAX($A$15:A107+1)</f>
        <v>93</v>
      </c>
      <c r="B108" s="12" t="str">
        <f t="shared" si="1"/>
        <v>[93]</v>
      </c>
      <c r="D108" s="19"/>
      <c r="E108" s="27"/>
    </row>
    <row r="109" spans="1:5" ht="15" hidden="1" customHeight="1">
      <c r="A109" s="84" cm="1">
        <f t="array" ref="A109">MAX($A$15:A108+1)</f>
        <v>94</v>
      </c>
      <c r="B109" s="12" t="str">
        <f t="shared" si="1"/>
        <v>[94]</v>
      </c>
      <c r="D109" s="19"/>
      <c r="E109" s="27"/>
    </row>
    <row r="110" spans="1:5" ht="15" hidden="1" customHeight="1">
      <c r="A110" s="84" cm="1">
        <f t="array" ref="A110">MAX($A$15:A109+1)</f>
        <v>95</v>
      </c>
      <c r="B110" s="12" t="str">
        <f t="shared" si="1"/>
        <v>[95]</v>
      </c>
      <c r="D110" s="19"/>
      <c r="E110" s="27"/>
    </row>
    <row r="111" spans="1:5" ht="15" hidden="1" customHeight="1">
      <c r="A111" s="84" cm="1">
        <f t="array" ref="A111">MAX($A$15:A110+1)</f>
        <v>96</v>
      </c>
      <c r="B111" s="12" t="str">
        <f t="shared" si="1"/>
        <v>[96]</v>
      </c>
      <c r="D111" s="19"/>
      <c r="E111" s="27"/>
    </row>
    <row r="112" spans="1:5" ht="15" hidden="1" customHeight="1">
      <c r="A112" s="84" cm="1">
        <f t="array" ref="A112">MAX($A$15:A111+1)</f>
        <v>97</v>
      </c>
      <c r="B112" s="12" t="str">
        <f t="shared" si="1"/>
        <v>[97]</v>
      </c>
      <c r="D112" s="19"/>
      <c r="E112" s="27"/>
    </row>
    <row r="113" spans="1:5" ht="15" hidden="1" customHeight="1">
      <c r="A113" s="84" cm="1">
        <f t="array" ref="A113">MAX($A$15:A112+1)</f>
        <v>98</v>
      </c>
      <c r="B113" s="12" t="str">
        <f t="shared" si="1"/>
        <v>[98]</v>
      </c>
      <c r="D113" s="19"/>
      <c r="E113" s="27"/>
    </row>
    <row r="114" spans="1:5" ht="15" hidden="1" customHeight="1">
      <c r="A114" s="84" cm="1">
        <f t="array" ref="A114">MAX($A$15:A113+1)</f>
        <v>99</v>
      </c>
      <c r="B114" s="12" t="str">
        <f t="shared" si="1"/>
        <v>[99]</v>
      </c>
      <c r="D114" s="19"/>
      <c r="E114" s="27"/>
    </row>
    <row r="115" spans="1:5" ht="15" hidden="1" customHeight="1">
      <c r="A115" s="84" cm="1">
        <f t="array" ref="A115">MAX($A$15:A114+1)</f>
        <v>100</v>
      </c>
      <c r="B115" s="12" t="str">
        <f t="shared" si="1"/>
        <v>[100]</v>
      </c>
      <c r="D115" s="19"/>
      <c r="E115" s="27"/>
    </row>
    <row r="116" spans="1:5" ht="15" hidden="1" customHeight="1">
      <c r="A116" s="84" cm="1">
        <f t="array" ref="A116">MAX($A$15:A115+1)</f>
        <v>101</v>
      </c>
      <c r="B116" s="12" t="str">
        <f t="shared" si="1"/>
        <v>[101]</v>
      </c>
      <c r="D116" s="19"/>
      <c r="E116" s="27"/>
    </row>
    <row r="117" spans="1:5" ht="15" hidden="1" customHeight="1">
      <c r="A117" s="84" cm="1">
        <f t="array" ref="A117">MAX($A$15:A116+1)</f>
        <v>102</v>
      </c>
      <c r="B117" s="12" t="str">
        <f t="shared" si="1"/>
        <v>[102]</v>
      </c>
      <c r="D117" s="19"/>
      <c r="E117" s="27"/>
    </row>
    <row r="118" spans="1:5" ht="15" hidden="1" customHeight="1">
      <c r="A118" s="84" cm="1">
        <f t="array" ref="A118">MAX($A$15:A117+1)</f>
        <v>103</v>
      </c>
      <c r="B118" s="12" t="str">
        <f t="shared" si="1"/>
        <v>[103]</v>
      </c>
      <c r="D118" s="19"/>
      <c r="E118" s="27"/>
    </row>
    <row r="119" spans="1:5" ht="15" hidden="1" customHeight="1">
      <c r="A119" s="84" cm="1">
        <f t="array" ref="A119">MAX($A$15:A118+1)</f>
        <v>104</v>
      </c>
      <c r="B119" s="12" t="str">
        <f t="shared" si="1"/>
        <v>[104]</v>
      </c>
      <c r="D119" s="19"/>
      <c r="E119" s="27"/>
    </row>
    <row r="120" spans="1:5" ht="15" hidden="1" customHeight="1">
      <c r="A120" s="84" cm="1">
        <f t="array" ref="A120">MAX($A$15:A119+1)</f>
        <v>105</v>
      </c>
      <c r="B120" s="12" t="str">
        <f t="shared" si="1"/>
        <v>[105]</v>
      </c>
      <c r="D120" s="19"/>
      <c r="E120" s="27"/>
    </row>
    <row r="121" spans="1:5" ht="15" hidden="1" customHeight="1">
      <c r="A121" s="84" cm="1">
        <f t="array" ref="A121">MAX($A$15:A120+1)</f>
        <v>106</v>
      </c>
      <c r="B121" s="12" t="str">
        <f t="shared" si="1"/>
        <v>[106]</v>
      </c>
      <c r="D121" s="19"/>
      <c r="E121" s="27"/>
    </row>
    <row r="122" spans="1:5" ht="15" hidden="1" customHeight="1">
      <c r="A122" s="84" cm="1">
        <f t="array" ref="A122">MAX($A$15:A121+1)</f>
        <v>107</v>
      </c>
      <c r="B122" s="12" t="str">
        <f t="shared" si="1"/>
        <v>[107]</v>
      </c>
      <c r="D122" s="19"/>
      <c r="E122" s="27"/>
    </row>
    <row r="123" spans="1:5" ht="15" hidden="1" customHeight="1">
      <c r="A123" s="84" cm="1">
        <f t="array" ref="A123">MAX($A$15:A122+1)</f>
        <v>108</v>
      </c>
      <c r="B123" s="12" t="str">
        <f t="shared" si="1"/>
        <v>[108]</v>
      </c>
      <c r="D123" s="19"/>
      <c r="E123" s="27"/>
    </row>
    <row r="124" spans="1:5" ht="15" hidden="1" customHeight="1">
      <c r="A124" s="84" cm="1">
        <f t="array" ref="A124">MAX($A$15:A123+1)</f>
        <v>109</v>
      </c>
      <c r="B124" s="12" t="str">
        <f t="shared" si="1"/>
        <v>[109]</v>
      </c>
      <c r="D124" s="19"/>
      <c r="E124" s="27"/>
    </row>
    <row r="125" spans="1:5" ht="15" hidden="1" customHeight="1">
      <c r="A125" s="84" cm="1">
        <f t="array" ref="A125">MAX($A$15:A124+1)</f>
        <v>110</v>
      </c>
      <c r="B125" s="12" t="str">
        <f t="shared" si="1"/>
        <v>[110]</v>
      </c>
      <c r="D125" s="19"/>
      <c r="E125" s="27"/>
    </row>
    <row r="126" spans="1:5" ht="15" hidden="1" customHeight="1">
      <c r="A126" s="84" cm="1">
        <f t="array" ref="A126">MAX($A$15:A125+1)</f>
        <v>111</v>
      </c>
      <c r="B126" s="12" t="str">
        <f t="shared" si="1"/>
        <v>[111]</v>
      </c>
      <c r="D126" s="19"/>
      <c r="E126" s="27"/>
    </row>
    <row r="127" spans="1:5" ht="15" hidden="1" customHeight="1">
      <c r="A127" s="84" cm="1">
        <f t="array" ref="A127">MAX($A$15:A126+1)</f>
        <v>112</v>
      </c>
      <c r="B127" s="12" t="str">
        <f t="shared" si="1"/>
        <v>[112]</v>
      </c>
      <c r="D127" s="19"/>
      <c r="E127" s="27"/>
    </row>
    <row r="128" spans="1:5" ht="15" hidden="1" customHeight="1">
      <c r="A128" s="84" cm="1">
        <f t="array" ref="A128">MAX($A$15:A127+1)</f>
        <v>113</v>
      </c>
      <c r="B128" s="12" t="str">
        <f t="shared" si="1"/>
        <v>[113]</v>
      </c>
      <c r="D128" s="19"/>
      <c r="E128" s="27"/>
    </row>
    <row r="129" spans="1:5" ht="15" hidden="1" customHeight="1">
      <c r="A129" s="84" cm="1">
        <f t="array" ref="A129">MAX($A$15:A128+1)</f>
        <v>114</v>
      </c>
      <c r="B129" s="12" t="str">
        <f t="shared" si="1"/>
        <v>[114]</v>
      </c>
      <c r="D129" s="19"/>
      <c r="E129" s="27"/>
    </row>
    <row r="130" spans="1:5" ht="15" hidden="1" customHeight="1">
      <c r="A130" s="84" cm="1">
        <f t="array" ref="A130">MAX($A$15:A129+1)</f>
        <v>115</v>
      </c>
      <c r="B130" s="12" t="str">
        <f t="shared" si="1"/>
        <v>[115]</v>
      </c>
      <c r="D130" s="19"/>
      <c r="E130" s="27"/>
    </row>
    <row r="131" spans="1:5" ht="15" hidden="1" customHeight="1">
      <c r="A131" s="84" cm="1">
        <f t="array" ref="A131">MAX($A$15:A130+1)</f>
        <v>116</v>
      </c>
      <c r="B131" s="12" t="str">
        <f t="shared" si="1"/>
        <v>[116]</v>
      </c>
      <c r="D131" s="19"/>
      <c r="E131" s="27"/>
    </row>
    <row r="132" spans="1:5" ht="15" hidden="1" customHeight="1">
      <c r="A132" s="84" cm="1">
        <f t="array" ref="A132">MAX($A$15:A131+1)</f>
        <v>117</v>
      </c>
      <c r="B132" s="12" t="str">
        <f t="shared" si="1"/>
        <v>[117]</v>
      </c>
      <c r="D132" s="19"/>
      <c r="E132" s="27"/>
    </row>
    <row r="133" spans="1:5" ht="15" hidden="1" customHeight="1">
      <c r="A133" s="84" cm="1">
        <f t="array" ref="A133">MAX($A$15:A132+1)</f>
        <v>118</v>
      </c>
      <c r="B133" s="12" t="str">
        <f t="shared" si="1"/>
        <v>[118]</v>
      </c>
      <c r="D133" s="19"/>
      <c r="E133" s="27"/>
    </row>
    <row r="134" spans="1:5" ht="15" hidden="1" customHeight="1">
      <c r="A134" s="84" cm="1">
        <f t="array" ref="A134">MAX($A$15:A133+1)</f>
        <v>119</v>
      </c>
      <c r="B134" s="12" t="str">
        <f t="shared" si="1"/>
        <v>[119]</v>
      </c>
      <c r="D134" s="19"/>
      <c r="E134" s="27"/>
    </row>
    <row r="135" spans="1:5" ht="15" hidden="1" customHeight="1">
      <c r="A135" s="84" cm="1">
        <f t="array" ref="A135">MAX($A$15:A134+1)</f>
        <v>120</v>
      </c>
      <c r="B135" s="12" t="str">
        <f t="shared" si="1"/>
        <v>[120]</v>
      </c>
      <c r="D135" s="19"/>
      <c r="E135" s="27"/>
    </row>
    <row r="136" spans="1:5" ht="15" hidden="1" customHeight="1">
      <c r="A136" s="84" cm="1">
        <f t="array" ref="A136">MAX($A$15:A135+1)</f>
        <v>121</v>
      </c>
      <c r="B136" s="12" t="str">
        <f t="shared" si="1"/>
        <v>[121]</v>
      </c>
      <c r="D136" s="19"/>
      <c r="E136" s="27"/>
    </row>
    <row r="137" spans="1:5" ht="15" hidden="1" customHeight="1">
      <c r="A137" s="84" cm="1">
        <f t="array" ref="A137">MAX($A$15:A136+1)</f>
        <v>122</v>
      </c>
      <c r="B137" s="12" t="str">
        <f t="shared" si="1"/>
        <v>[122]</v>
      </c>
      <c r="D137" s="19"/>
      <c r="E137" s="27"/>
    </row>
    <row r="138" spans="1:5" ht="15" hidden="1" customHeight="1">
      <c r="A138" s="84" cm="1">
        <f t="array" ref="A138">MAX($A$15:A137+1)</f>
        <v>123</v>
      </c>
      <c r="B138" s="12" t="str">
        <f t="shared" si="1"/>
        <v>[123]</v>
      </c>
      <c r="D138" s="19"/>
      <c r="E138" s="27"/>
    </row>
    <row r="139" spans="1:5" ht="15" hidden="1" customHeight="1">
      <c r="A139" s="84" cm="1">
        <f t="array" ref="A139">MAX($A$15:A138+1)</f>
        <v>124</v>
      </c>
      <c r="B139" s="12" t="str">
        <f t="shared" si="1"/>
        <v>[124]</v>
      </c>
      <c r="D139" s="19"/>
      <c r="E139" s="27"/>
    </row>
    <row r="140" spans="1:5" ht="15" hidden="1" customHeight="1">
      <c r="A140" s="84" cm="1">
        <f t="array" ref="A140">MAX($A$15:A139+1)</f>
        <v>125</v>
      </c>
      <c r="B140" s="12" t="str">
        <f t="shared" si="1"/>
        <v>[125]</v>
      </c>
      <c r="D140" s="19"/>
      <c r="E140" s="27"/>
    </row>
    <row r="141" spans="1:5" ht="15" hidden="1" customHeight="1">
      <c r="A141" s="84" cm="1">
        <f t="array" ref="A141">MAX($A$15:A140+1)</f>
        <v>126</v>
      </c>
      <c r="B141" s="12" t="str">
        <f t="shared" si="1"/>
        <v>[126]</v>
      </c>
      <c r="D141" s="19"/>
      <c r="E141" s="27"/>
    </row>
    <row r="142" spans="1:5" ht="15" hidden="1" customHeight="1">
      <c r="A142" s="84" cm="1">
        <f t="array" ref="A142">MAX($A$15:A141+1)</f>
        <v>127</v>
      </c>
      <c r="B142" s="12" t="str">
        <f t="shared" si="1"/>
        <v>[127]</v>
      </c>
      <c r="D142" s="19"/>
      <c r="E142" s="27"/>
    </row>
    <row r="143" spans="1:5" ht="15" hidden="1" customHeight="1">
      <c r="A143" s="84" cm="1">
        <f t="array" ref="A143">MAX($A$15:A142+1)</f>
        <v>128</v>
      </c>
      <c r="B143" s="12" t="str">
        <f t="shared" si="1"/>
        <v>[128]</v>
      </c>
      <c r="D143" s="19"/>
      <c r="E143" s="27"/>
    </row>
    <row r="144" spans="1:5" ht="15" hidden="1" customHeight="1">
      <c r="A144" s="84" cm="1">
        <f t="array" ref="A144">MAX($A$15:A143+1)</f>
        <v>129</v>
      </c>
      <c r="B144" s="12" t="str">
        <f t="shared" si="1"/>
        <v>[129]</v>
      </c>
      <c r="D144" s="19"/>
      <c r="E144" s="27"/>
    </row>
    <row r="145" spans="1:5" ht="15" hidden="1" customHeight="1">
      <c r="A145" s="84" cm="1">
        <f t="array" ref="A145">MAX($A$15:A144+1)</f>
        <v>130</v>
      </c>
      <c r="B145" s="12" t="str">
        <f t="shared" ref="B145:B165" si="2">"["&amp;A145&amp;"]"</f>
        <v>[130]</v>
      </c>
      <c r="D145" s="19"/>
      <c r="E145" s="27"/>
    </row>
    <row r="146" spans="1:5" ht="15" hidden="1" customHeight="1">
      <c r="A146" s="84" cm="1">
        <f t="array" ref="A146">MAX($A$15:A145+1)</f>
        <v>131</v>
      </c>
      <c r="B146" s="12" t="str">
        <f t="shared" si="2"/>
        <v>[131]</v>
      </c>
      <c r="D146" s="19"/>
      <c r="E146" s="27"/>
    </row>
    <row r="147" spans="1:5" ht="15" hidden="1" customHeight="1">
      <c r="A147" s="84" cm="1">
        <f t="array" ref="A147">MAX($A$15:A146+1)</f>
        <v>132</v>
      </c>
      <c r="B147" s="12" t="str">
        <f t="shared" si="2"/>
        <v>[132]</v>
      </c>
      <c r="D147" s="19"/>
      <c r="E147" s="27"/>
    </row>
    <row r="148" spans="1:5" ht="15" hidden="1" customHeight="1">
      <c r="A148" s="84" cm="1">
        <f t="array" ref="A148">MAX($A$15:A147+1)</f>
        <v>133</v>
      </c>
      <c r="B148" s="12" t="str">
        <f t="shared" si="2"/>
        <v>[133]</v>
      </c>
      <c r="D148" s="19"/>
      <c r="E148" s="27"/>
    </row>
    <row r="149" spans="1:5" ht="15" hidden="1" customHeight="1">
      <c r="A149" s="84" cm="1">
        <f t="array" ref="A149">MAX($A$15:A148+1)</f>
        <v>134</v>
      </c>
      <c r="B149" s="12" t="str">
        <f t="shared" si="2"/>
        <v>[134]</v>
      </c>
      <c r="D149" s="19"/>
      <c r="E149" s="27"/>
    </row>
    <row r="150" spans="1:5" ht="15" hidden="1" customHeight="1">
      <c r="A150" s="84" cm="1">
        <f t="array" ref="A150">MAX($A$15:A149+1)</f>
        <v>135</v>
      </c>
      <c r="B150" s="12" t="str">
        <f t="shared" si="2"/>
        <v>[135]</v>
      </c>
      <c r="D150" s="19"/>
      <c r="E150" s="27"/>
    </row>
    <row r="151" spans="1:5" ht="15" hidden="1" customHeight="1">
      <c r="A151" s="84" cm="1">
        <f t="array" ref="A151">MAX($A$15:A150+1)</f>
        <v>136</v>
      </c>
      <c r="B151" s="12" t="str">
        <f t="shared" si="2"/>
        <v>[136]</v>
      </c>
      <c r="D151" s="19"/>
      <c r="E151" s="27"/>
    </row>
    <row r="152" spans="1:5" ht="15" hidden="1" customHeight="1">
      <c r="A152" s="84" cm="1">
        <f t="array" ref="A152">MAX($A$15:A151+1)</f>
        <v>137</v>
      </c>
      <c r="B152" s="12" t="str">
        <f t="shared" si="2"/>
        <v>[137]</v>
      </c>
      <c r="D152" s="19"/>
      <c r="E152" s="27"/>
    </row>
    <row r="153" spans="1:5" ht="15" hidden="1" customHeight="1">
      <c r="A153" s="84" cm="1">
        <f t="array" ref="A153">MAX($A$15:A152+1)</f>
        <v>138</v>
      </c>
      <c r="B153" s="12" t="str">
        <f t="shared" si="2"/>
        <v>[138]</v>
      </c>
      <c r="D153" s="19"/>
      <c r="E153" s="27"/>
    </row>
    <row r="154" spans="1:5" ht="15" hidden="1" customHeight="1">
      <c r="A154" s="84" cm="1">
        <f t="array" ref="A154">MAX($A$15:A153+1)</f>
        <v>139</v>
      </c>
      <c r="B154" s="12" t="str">
        <f t="shared" si="2"/>
        <v>[139]</v>
      </c>
      <c r="D154" s="19"/>
      <c r="E154" s="27"/>
    </row>
    <row r="155" spans="1:5" ht="15" hidden="1" customHeight="1">
      <c r="A155" s="84" cm="1">
        <f t="array" ref="A155">MAX($A$15:A154+1)</f>
        <v>140</v>
      </c>
      <c r="B155" s="12" t="str">
        <f t="shared" si="2"/>
        <v>[140]</v>
      </c>
      <c r="D155" s="19"/>
      <c r="E155" s="27"/>
    </row>
    <row r="156" spans="1:5" ht="15" hidden="1" customHeight="1">
      <c r="A156" s="84" cm="1">
        <f t="array" ref="A156">MAX($A$15:A155+1)</f>
        <v>141</v>
      </c>
      <c r="B156" s="12" t="str">
        <f t="shared" si="2"/>
        <v>[141]</v>
      </c>
      <c r="D156" s="19"/>
      <c r="E156" s="27"/>
    </row>
    <row r="157" spans="1:5" ht="15" hidden="1" customHeight="1">
      <c r="A157" s="84" cm="1">
        <f t="array" ref="A157">MAX($A$15:A156+1)</f>
        <v>142</v>
      </c>
      <c r="B157" s="12" t="str">
        <f t="shared" si="2"/>
        <v>[142]</v>
      </c>
      <c r="D157" s="19"/>
      <c r="E157" s="27"/>
    </row>
    <row r="158" spans="1:5" ht="15" hidden="1" customHeight="1">
      <c r="A158" s="84" cm="1">
        <f t="array" ref="A158">MAX($A$15:A157+1)</f>
        <v>143</v>
      </c>
      <c r="B158" s="12" t="str">
        <f t="shared" si="2"/>
        <v>[143]</v>
      </c>
      <c r="D158" s="19"/>
      <c r="E158" s="27"/>
    </row>
    <row r="159" spans="1:5" ht="15" hidden="1" customHeight="1">
      <c r="A159" s="84" cm="1">
        <f t="array" ref="A159">MAX($A$15:A158+1)</f>
        <v>144</v>
      </c>
      <c r="B159" s="12" t="str">
        <f t="shared" si="2"/>
        <v>[144]</v>
      </c>
      <c r="D159" s="19"/>
      <c r="E159" s="27"/>
    </row>
    <row r="160" spans="1:5" ht="15" hidden="1" customHeight="1">
      <c r="A160" s="84" cm="1">
        <f t="array" ref="A160">MAX($A$15:A159+1)</f>
        <v>145</v>
      </c>
      <c r="B160" s="12" t="str">
        <f t="shared" si="2"/>
        <v>[145]</v>
      </c>
      <c r="D160" s="19"/>
      <c r="E160" s="27"/>
    </row>
    <row r="161" spans="1:6" ht="15" hidden="1" customHeight="1">
      <c r="A161" s="84" cm="1">
        <f t="array" ref="A161">MAX($A$15:A160+1)</f>
        <v>146</v>
      </c>
      <c r="B161" s="12" t="str">
        <f t="shared" si="2"/>
        <v>[146]</v>
      </c>
      <c r="D161" s="19"/>
      <c r="E161" s="27"/>
    </row>
    <row r="162" spans="1:6" ht="15" hidden="1" customHeight="1">
      <c r="A162" s="84" cm="1">
        <f t="array" ref="A162">MAX($A$15:A161+1)</f>
        <v>147</v>
      </c>
      <c r="B162" s="12" t="str">
        <f t="shared" si="2"/>
        <v>[147]</v>
      </c>
      <c r="D162" s="19"/>
      <c r="E162" s="27"/>
    </row>
    <row r="163" spans="1:6" ht="15" hidden="1" customHeight="1">
      <c r="A163" s="84" cm="1">
        <f t="array" ref="A163">MAX($A$15:A162+1)</f>
        <v>148</v>
      </c>
      <c r="B163" s="12" t="str">
        <f t="shared" si="2"/>
        <v>[148]</v>
      </c>
      <c r="D163" s="19"/>
      <c r="E163" s="27"/>
    </row>
    <row r="164" spans="1:6" ht="15" hidden="1" customHeight="1">
      <c r="A164" s="84" cm="1">
        <f t="array" ref="A164">MAX($A$15:A163+1)</f>
        <v>149</v>
      </c>
      <c r="B164" s="12" t="str">
        <f t="shared" si="2"/>
        <v>[149]</v>
      </c>
      <c r="D164" s="19"/>
      <c r="E164" s="27"/>
    </row>
    <row r="165" spans="1:6" ht="15" hidden="1" customHeight="1">
      <c r="A165" s="84" cm="1">
        <f t="array" ref="A165">MAX($A$15:A164+1)</f>
        <v>150</v>
      </c>
      <c r="B165" s="12" t="str">
        <f t="shared" si="2"/>
        <v>[150]</v>
      </c>
      <c r="D165" s="19"/>
      <c r="E165" s="27"/>
    </row>
    <row r="166" spans="1:6" ht="6" customHeight="1">
      <c r="B166" s="38"/>
      <c r="C166" s="9"/>
      <c r="D166" s="9"/>
    </row>
    <row r="167" spans="1:6" ht="6" customHeight="1">
      <c r="C167" s="10"/>
      <c r="D167" s="10"/>
      <c r="E167" s="10"/>
    </row>
    <row r="168" spans="1:6" ht="15" customHeight="1">
      <c r="A168" s="84" cm="1">
        <f t="array" ref="A168">MAX($A$15:A25+1)</f>
        <v>11</v>
      </c>
      <c r="B168" s="12" t="str">
        <f t="shared" ref="B168:B170" si="3">"["&amp;A168&amp;"]"</f>
        <v>[11]</v>
      </c>
      <c r="C168" s="11" t="s">
        <v>136</v>
      </c>
      <c r="D168" s="19">
        <f>SUM(D16:D165)</f>
        <v>407725095.6400004</v>
      </c>
      <c r="E168" s="82"/>
    </row>
    <row r="169" spans="1:6" ht="15" customHeight="1">
      <c r="A169" s="84" cm="1">
        <f t="array" ref="A169">MAX($A$15:A26+1)</f>
        <v>12</v>
      </c>
      <c r="B169" s="12" t="str">
        <f t="shared" si="3"/>
        <v>[12]</v>
      </c>
      <c r="C169" s="196" t="s">
        <v>344</v>
      </c>
      <c r="D169" s="34">
        <v>141982359.99000004</v>
      </c>
      <c r="E169" s="235" t="s">
        <v>137</v>
      </c>
      <c r="F169" s="133"/>
    </row>
    <row r="170" spans="1:6" ht="15" customHeight="1">
      <c r="A170" s="84" cm="1">
        <f t="array" ref="A170">MAX($A$15:A27+1)</f>
        <v>13</v>
      </c>
      <c r="B170" s="12" t="str">
        <f t="shared" si="3"/>
        <v>[13]</v>
      </c>
      <c r="C170" s="193" t="s">
        <v>135</v>
      </c>
      <c r="D170" s="34">
        <v>8653732.3848880008</v>
      </c>
      <c r="E170" s="188" t="s">
        <v>137</v>
      </c>
      <c r="F170" s="133"/>
    </row>
    <row r="171" spans="1:6" ht="6" customHeight="1">
      <c r="B171" s="38"/>
      <c r="C171" s="120"/>
      <c r="D171" s="120"/>
      <c r="E171" s="120"/>
    </row>
    <row r="172" spans="1:6" ht="6" customHeight="1">
      <c r="C172" s="18"/>
      <c r="D172" s="18"/>
      <c r="E172" s="18"/>
    </row>
    <row r="173" spans="1:6" ht="56.25" customHeight="1">
      <c r="B173" s="276" t="str">
        <f>"Sources and Notes: "&amp;B169&amp;" Cash-Funded Electric Capital is sourced from Internal record and is allocated to Transmission and General Plant. "&amp;B170&amp;" "&amp;C170&amp; " is sourced from internal records  and allocated to General Plant in the Electric Capital Summary tab.  TFR Backup, [WP11 Misc Support] tab contains extracts from internal systems for source support."</f>
        <v>Sources and Notes: [12] Cash-Funded Electric Capital is sourced from Internal record and is allocated to Transmission and General Plant. [13] Allocated Electric Capital is sourced from internal records  and allocated to General Plant in the Electric Capital Summary tab.  TFR Backup, [WP11 Misc Support] tab contains extracts from internal systems for source support.</v>
      </c>
      <c r="C173" s="276"/>
      <c r="D173" s="276"/>
      <c r="E173" s="276"/>
    </row>
  </sheetData>
  <mergeCells count="1">
    <mergeCell ref="B173:E173"/>
  </mergeCells>
  <phoneticPr fontId="17" type="noConversion"/>
  <printOptions horizontalCentered="1"/>
  <pageMargins left="0.7" right="0.7" top="0.75" bottom="0.75" header="0.3" footer="0.3"/>
  <pageSetup orientation="landscape" horizontalDpi="1200" verticalDpi="1200"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41240-8FA4-4269-ADA8-979A76ECDA20}">
  <sheetPr>
    <tabColor theme="7"/>
    <pageSetUpPr autoPageBreaks="0"/>
  </sheetPr>
  <dimension ref="A1:S74"/>
  <sheetViews>
    <sheetView topLeftCell="B2" zoomScaleNormal="100" workbookViewId="0">
      <selection activeCell="B2" sqref="B2"/>
    </sheetView>
  </sheetViews>
  <sheetFormatPr defaultColWidth="8.7109375" defaultRowHeight="15" customHeight="1" outlineLevelRow="1" outlineLevelCol="1"/>
  <cols>
    <col min="1" max="1" width="0" style="84" hidden="1" customWidth="1" outlineLevel="1"/>
    <col min="2" max="2" width="8.7109375" style="1" collapsed="1"/>
    <col min="3" max="3" width="15.5703125" style="1" bestFit="1" customWidth="1"/>
    <col min="4" max="4" width="18.140625" style="1" bestFit="1" customWidth="1"/>
    <col min="5" max="5" width="16.28515625" style="1" bestFit="1" customWidth="1"/>
    <col min="6" max="6" width="16.28515625" style="1" customWidth="1"/>
    <col min="7" max="7" width="0.85546875" style="1" customWidth="1"/>
    <col min="8" max="8" width="15.7109375" style="1" bestFit="1" customWidth="1"/>
    <col min="9" max="9" width="15" style="1" bestFit="1" customWidth="1"/>
    <col min="10" max="10" width="17.28515625" style="1" bestFit="1" customWidth="1"/>
    <col min="11" max="11" width="8.7109375" style="1"/>
    <col min="12" max="12" width="16.28515625" style="1" bestFit="1" customWidth="1"/>
    <col min="13" max="13" width="8.7109375" style="1"/>
    <col min="14" max="14" width="14.28515625" style="1" bestFit="1" customWidth="1"/>
    <col min="15" max="16384" width="8.7109375" style="1"/>
  </cols>
  <sheetData>
    <row r="1" spans="1:19" s="84" customFormat="1" ht="15" hidden="1" customHeight="1" outlineLevel="1">
      <c r="C1" s="84">
        <v>65</v>
      </c>
      <c r="D1" s="84">
        <f>C1+1</f>
        <v>66</v>
      </c>
      <c r="E1" s="84">
        <f t="shared" ref="E1:J1" si="0">D1+1</f>
        <v>67</v>
      </c>
      <c r="F1" s="84">
        <f t="shared" si="0"/>
        <v>68</v>
      </c>
      <c r="H1" s="84">
        <f>F1+1</f>
        <v>69</v>
      </c>
      <c r="I1" s="84">
        <f t="shared" si="0"/>
        <v>70</v>
      </c>
      <c r="J1" s="84">
        <f t="shared" si="0"/>
        <v>71</v>
      </c>
    </row>
    <row r="2" spans="1:19" ht="15" customHeight="1" collapsed="1">
      <c r="B2" s="2" t="str">
        <f>'Control + Instructions'!$A$1</f>
        <v>Colorado Springs Utilities</v>
      </c>
      <c r="C2" s="45"/>
    </row>
    <row r="3" spans="1:19" ht="15" customHeight="1">
      <c r="B3" s="2" t="str">
        <f>'Control + Instructions'!$A$2</f>
        <v>Formula Rate Workbook</v>
      </c>
      <c r="C3" s="45"/>
    </row>
    <row r="4" spans="1:19" ht="15" customHeight="1">
      <c r="B4" s="2" t="str">
        <f>'Control + Instructions'!$A$3</f>
        <v>Projections for Rate Year 2027</v>
      </c>
      <c r="C4" s="45"/>
    </row>
    <row r="5" spans="1:19" ht="15" customHeight="1">
      <c r="C5" s="45"/>
    </row>
    <row r="6" spans="1:19" ht="15" customHeight="1">
      <c r="B6" s="96" t="str">
        <f>'Table of Contents'!$D$33</f>
        <v>Table C3</v>
      </c>
      <c r="C6" s="45"/>
    </row>
    <row r="7" spans="1:19" ht="15" customHeight="1">
      <c r="B7" s="81" t="str">
        <f>B6&amp;": "&amp;'Table of Contents'!$E$33</f>
        <v>Table C3: Debt Service and Interest</v>
      </c>
      <c r="C7" s="45"/>
    </row>
    <row r="8" spans="1:19" ht="15" customHeight="1">
      <c r="B8" s="16" t="s">
        <v>7</v>
      </c>
      <c r="C8" s="45"/>
    </row>
    <row r="9" spans="1:19" ht="6" customHeight="1">
      <c r="B9" s="9"/>
      <c r="C9" s="71"/>
      <c r="D9" s="9"/>
      <c r="E9" s="9"/>
      <c r="F9" s="9"/>
      <c r="G9" s="9"/>
      <c r="H9" s="9"/>
      <c r="I9" s="9"/>
      <c r="J9" s="9"/>
    </row>
    <row r="10" spans="1:19" ht="6" customHeight="1">
      <c r="B10" s="10"/>
      <c r="C10" s="72"/>
      <c r="D10" s="10"/>
      <c r="E10" s="10"/>
      <c r="F10" s="10"/>
      <c r="G10" s="10"/>
      <c r="H10" s="10"/>
      <c r="I10" s="10"/>
      <c r="J10" s="10"/>
    </row>
    <row r="11" spans="1:19" ht="15" customHeight="1">
      <c r="C11" s="62" t="s">
        <v>138</v>
      </c>
      <c r="D11" s="62" t="s">
        <v>139</v>
      </c>
      <c r="E11" s="62" t="s">
        <v>140</v>
      </c>
      <c r="F11" s="62" t="s">
        <v>141</v>
      </c>
      <c r="G11" s="11"/>
      <c r="H11" s="62" t="s">
        <v>142</v>
      </c>
      <c r="I11" s="62" t="s">
        <v>143</v>
      </c>
      <c r="J11" s="62" t="s">
        <v>144</v>
      </c>
    </row>
    <row r="12" spans="1:19" ht="15" customHeight="1">
      <c r="C12" s="12" t="str">
        <f>"["&amp;CHAR(C1)&amp;"]"</f>
        <v>[A]</v>
      </c>
      <c r="D12" s="12" t="str">
        <f>"["&amp;CHAR(D1)&amp;"]"</f>
        <v>[B]</v>
      </c>
      <c r="E12" s="12" t="str">
        <f>"["&amp;CHAR(E1)&amp;"]"</f>
        <v>[C]</v>
      </c>
      <c r="F12" s="12" t="str">
        <f>"["&amp;CHAR(F1)&amp;"]"</f>
        <v>[D]</v>
      </c>
      <c r="H12" s="12" t="str">
        <f>"["&amp;CHAR(H1)&amp;"]"</f>
        <v>[E]</v>
      </c>
      <c r="I12" s="12" t="str">
        <f>"["&amp;CHAR(I1)&amp;"]"</f>
        <v>[F]</v>
      </c>
      <c r="J12" s="12" t="str">
        <f>"["&amp;CHAR(J1)&amp;"]"</f>
        <v>[G]</v>
      </c>
    </row>
    <row r="13" spans="1:19" ht="15" customHeight="1">
      <c r="B13" s="100" t="s">
        <v>4</v>
      </c>
      <c r="C13" s="62"/>
      <c r="D13" s="62"/>
      <c r="H13" s="12" t="str">
        <f>E12&amp;" x "&amp;$D$12</f>
        <v>[C] x [B]</v>
      </c>
      <c r="I13" s="12" t="str">
        <f>F12&amp;" x "&amp;$D$12</f>
        <v>[D] x [B]</v>
      </c>
      <c r="J13" s="12" t="str">
        <f>H12&amp;" + "&amp;I12</f>
        <v>[E] + [F]</v>
      </c>
    </row>
    <row r="14" spans="1:19" ht="6" customHeight="1">
      <c r="B14" s="9"/>
      <c r="C14" s="71"/>
      <c r="D14" s="9"/>
      <c r="E14" s="9"/>
      <c r="F14" s="9"/>
      <c r="G14" s="9"/>
      <c r="H14" s="9"/>
      <c r="I14" s="9"/>
      <c r="J14" s="9"/>
    </row>
    <row r="15" spans="1:19" ht="6" customHeight="1">
      <c r="B15" s="10"/>
      <c r="C15" s="72"/>
      <c r="D15" s="10"/>
      <c r="E15" s="10"/>
      <c r="F15" s="10"/>
      <c r="G15" s="10"/>
      <c r="H15" s="10"/>
      <c r="I15" s="10"/>
      <c r="J15" s="10"/>
    </row>
    <row r="16" spans="1:19" ht="15" customHeight="1">
      <c r="A16" s="84">
        <f>MAX($A$15:A15)+1</f>
        <v>1</v>
      </c>
      <c r="B16" s="12" t="str">
        <f>"["&amp;A16&amp;"]"</f>
        <v>[1]</v>
      </c>
      <c r="C16" s="115" t="s">
        <v>145</v>
      </c>
      <c r="D16" s="114">
        <v>0.29099999999999998</v>
      </c>
      <c r="E16" s="34">
        <v>4600</v>
      </c>
      <c r="F16" s="34">
        <v>2370.4604104109585</v>
      </c>
      <c r="H16" s="19">
        <f>E16*$D16</f>
        <v>1338.6</v>
      </c>
      <c r="I16" s="19">
        <f>F16*$D16</f>
        <v>689.80397942958894</v>
      </c>
      <c r="J16" s="19">
        <f>H16+I16</f>
        <v>2028.4039794295888</v>
      </c>
      <c r="L16" s="220"/>
      <c r="M16" s="232"/>
      <c r="N16" s="268"/>
      <c r="S16" s="264"/>
    </row>
    <row r="17" spans="1:19" ht="15" customHeight="1">
      <c r="A17" s="84">
        <f>MAX($A$15:A16)+1</f>
        <v>2</v>
      </c>
      <c r="B17" s="12" t="str">
        <f t="shared" ref="B17:B57" si="1">"["&amp;A17&amp;"]"</f>
        <v>[2]</v>
      </c>
      <c r="C17" s="115" t="s">
        <v>146</v>
      </c>
      <c r="D17" s="114">
        <v>3.1800000000000002E-2</v>
      </c>
      <c r="E17" s="34">
        <v>3325</v>
      </c>
      <c r="F17" s="34">
        <v>1733.5838438356161</v>
      </c>
      <c r="H17" s="19">
        <f t="shared" ref="H17:H28" si="2">E17*$D17</f>
        <v>105.735</v>
      </c>
      <c r="I17" s="19">
        <f t="shared" ref="I17:I28" si="3">F17*$D17</f>
        <v>55.127966233972593</v>
      </c>
      <c r="J17" s="19">
        <f t="shared" ref="J17:J57" si="4">H17+I17</f>
        <v>160.8629662339726</v>
      </c>
      <c r="L17" s="220"/>
      <c r="M17" s="232"/>
      <c r="N17" s="268"/>
      <c r="S17" s="264"/>
    </row>
    <row r="18" spans="1:19" ht="15" customHeight="1">
      <c r="A18" s="84">
        <f>MAX($A$15:A17)+1</f>
        <v>3</v>
      </c>
      <c r="B18" s="12" t="str">
        <f t="shared" si="1"/>
        <v>[3]</v>
      </c>
      <c r="C18" s="115" t="s">
        <v>147</v>
      </c>
      <c r="D18" s="114">
        <v>0.25819999999999999</v>
      </c>
      <c r="E18" s="34">
        <v>2995</v>
      </c>
      <c r="F18" s="34">
        <v>1256.0346517808218</v>
      </c>
      <c r="H18" s="19">
        <f t="shared" si="2"/>
        <v>773.30899999999997</v>
      </c>
      <c r="I18" s="19">
        <f t="shared" si="3"/>
        <v>324.30814708980819</v>
      </c>
      <c r="J18" s="19">
        <f t="shared" si="4"/>
        <v>1097.6171470898082</v>
      </c>
      <c r="L18" s="220"/>
      <c r="M18" s="232"/>
      <c r="N18" s="268"/>
      <c r="S18" s="264"/>
    </row>
    <row r="19" spans="1:19" ht="15" customHeight="1">
      <c r="A19" s="84">
        <f>MAX($A$15:A18)+1</f>
        <v>4</v>
      </c>
      <c r="B19" s="12" t="str">
        <f t="shared" si="1"/>
        <v>[4]</v>
      </c>
      <c r="C19" s="115" t="s">
        <v>148</v>
      </c>
      <c r="D19" s="114">
        <v>0.49780000000000002</v>
      </c>
      <c r="E19" s="34">
        <v>1810</v>
      </c>
      <c r="F19" s="34">
        <v>1195.9026707945204</v>
      </c>
      <c r="H19" s="19">
        <f t="shared" si="2"/>
        <v>901.01800000000003</v>
      </c>
      <c r="I19" s="19">
        <f t="shared" si="3"/>
        <v>595.3203495215123</v>
      </c>
      <c r="J19" s="19">
        <f t="shared" si="4"/>
        <v>1496.3383495215123</v>
      </c>
      <c r="L19" s="220"/>
      <c r="M19" s="232"/>
      <c r="N19" s="268"/>
      <c r="S19" s="262"/>
    </row>
    <row r="20" spans="1:19" ht="15" customHeight="1">
      <c r="A20" s="84">
        <f>MAX($A$15:A19)+1</f>
        <v>5</v>
      </c>
      <c r="B20" s="12" t="str">
        <f t="shared" si="1"/>
        <v>[5]</v>
      </c>
      <c r="C20" s="115" t="s">
        <v>149</v>
      </c>
      <c r="D20" s="114">
        <v>0.16569999999999999</v>
      </c>
      <c r="E20" s="34">
        <v>2895</v>
      </c>
      <c r="F20" s="34">
        <v>2580.5149999999999</v>
      </c>
      <c r="H20" s="19">
        <f t="shared" si="2"/>
        <v>479.70149999999995</v>
      </c>
      <c r="I20" s="19">
        <f t="shared" si="3"/>
        <v>427.59133549999996</v>
      </c>
      <c r="J20" s="19">
        <f t="shared" si="4"/>
        <v>907.29283549999991</v>
      </c>
      <c r="L20" s="220"/>
      <c r="M20" s="232"/>
      <c r="N20" s="268"/>
      <c r="S20" s="262"/>
    </row>
    <row r="21" spans="1:19" ht="15" customHeight="1">
      <c r="A21" s="84">
        <f>MAX($A$15:A20)+1</f>
        <v>6</v>
      </c>
      <c r="B21" s="12" t="str">
        <f t="shared" si="1"/>
        <v>[6]</v>
      </c>
      <c r="C21" s="115" t="s">
        <v>150</v>
      </c>
      <c r="D21" s="114">
        <v>0.72619999999999996</v>
      </c>
      <c r="E21" s="34">
        <v>5575</v>
      </c>
      <c r="F21" s="34">
        <v>2759.4825000000001</v>
      </c>
      <c r="H21" s="19">
        <f t="shared" si="2"/>
        <v>4048.5649999999996</v>
      </c>
      <c r="I21" s="19">
        <f t="shared" si="3"/>
        <v>2003.9361914999999</v>
      </c>
      <c r="J21" s="19">
        <f t="shared" si="4"/>
        <v>6052.5011914999995</v>
      </c>
      <c r="L21" s="220"/>
      <c r="M21" s="232"/>
      <c r="N21" s="268"/>
      <c r="S21" s="262"/>
    </row>
    <row r="22" spans="1:19" ht="15" customHeight="1">
      <c r="A22" s="84">
        <f>MAX($A$15:A21)+1</f>
        <v>7</v>
      </c>
      <c r="B22" s="12" t="str">
        <f t="shared" si="1"/>
        <v>[7]</v>
      </c>
      <c r="C22" s="115" t="s">
        <v>151</v>
      </c>
      <c r="D22" s="114">
        <v>0</v>
      </c>
      <c r="E22" s="34">
        <v>1255</v>
      </c>
      <c r="F22" s="34">
        <v>2806.8006600000003</v>
      </c>
      <c r="H22" s="19">
        <f t="shared" si="2"/>
        <v>0</v>
      </c>
      <c r="I22" s="19">
        <f t="shared" si="3"/>
        <v>0</v>
      </c>
      <c r="J22" s="19">
        <f t="shared" si="4"/>
        <v>0</v>
      </c>
      <c r="L22" s="220"/>
      <c r="M22" s="232"/>
      <c r="N22" s="268"/>
      <c r="S22" s="262"/>
    </row>
    <row r="23" spans="1:19" ht="15" customHeight="1">
      <c r="A23" s="84">
        <f>MAX($A$15:A22)+1</f>
        <v>8</v>
      </c>
      <c r="B23" s="12" t="str">
        <f t="shared" si="1"/>
        <v>[8]</v>
      </c>
      <c r="C23" s="115" t="s">
        <v>152</v>
      </c>
      <c r="D23" s="114">
        <v>0</v>
      </c>
      <c r="E23" s="34">
        <v>500.21442000000002</v>
      </c>
      <c r="F23" s="34">
        <v>48.8339</v>
      </c>
      <c r="H23" s="19">
        <f t="shared" si="2"/>
        <v>0</v>
      </c>
      <c r="I23" s="19">
        <f t="shared" si="3"/>
        <v>0</v>
      </c>
      <c r="J23" s="19">
        <f t="shared" si="4"/>
        <v>0</v>
      </c>
      <c r="L23" s="220"/>
      <c r="M23" s="232"/>
      <c r="N23" s="268"/>
      <c r="S23" s="262"/>
    </row>
    <row r="24" spans="1:19" ht="15" customHeight="1">
      <c r="A24" s="84">
        <f>MAX($A$15:A23)+1</f>
        <v>9</v>
      </c>
      <c r="B24" s="12" t="str">
        <f t="shared" si="1"/>
        <v>[9]</v>
      </c>
      <c r="C24" s="115" t="s">
        <v>153</v>
      </c>
      <c r="D24" s="114">
        <v>0.61839999999999995</v>
      </c>
      <c r="E24" s="34">
        <v>1670</v>
      </c>
      <c r="F24" s="34">
        <v>1183.5422652328768</v>
      </c>
      <c r="H24" s="19">
        <f t="shared" si="2"/>
        <v>1032.7279999999998</v>
      </c>
      <c r="I24" s="19">
        <f t="shared" si="3"/>
        <v>731.90253682001094</v>
      </c>
      <c r="J24" s="19">
        <f t="shared" si="4"/>
        <v>1764.6305368200108</v>
      </c>
      <c r="L24" s="220"/>
      <c r="M24" s="232"/>
      <c r="N24" s="268"/>
      <c r="S24" s="262"/>
    </row>
    <row r="25" spans="1:19" ht="15" customHeight="1">
      <c r="A25" s="84">
        <f>MAX($A$15:A24)+1</f>
        <v>10</v>
      </c>
      <c r="B25" s="12" t="str">
        <f t="shared" si="1"/>
        <v>[10]</v>
      </c>
      <c r="C25" s="115" t="s">
        <v>154</v>
      </c>
      <c r="D25" s="114">
        <v>1</v>
      </c>
      <c r="E25" s="34">
        <v>0</v>
      </c>
      <c r="F25" s="34">
        <v>7095.2489999999998</v>
      </c>
      <c r="H25" s="19">
        <f t="shared" si="2"/>
        <v>0</v>
      </c>
      <c r="I25" s="19">
        <f t="shared" si="3"/>
        <v>7095.2489999999998</v>
      </c>
      <c r="J25" s="19">
        <f t="shared" si="4"/>
        <v>7095.2489999999998</v>
      </c>
      <c r="L25" s="220"/>
      <c r="M25" s="232"/>
      <c r="N25" s="268"/>
      <c r="S25" s="262"/>
    </row>
    <row r="26" spans="1:19" ht="15" customHeight="1">
      <c r="A26" s="84">
        <f>MAX($A$15:A25)+1</f>
        <v>11</v>
      </c>
      <c r="B26" s="12" t="str">
        <f t="shared" si="1"/>
        <v>[11]</v>
      </c>
      <c r="C26" s="115" t="s">
        <v>155</v>
      </c>
      <c r="D26" s="114">
        <v>0.62429999999999997</v>
      </c>
      <c r="E26" s="34">
        <v>1600</v>
      </c>
      <c r="F26" s="34">
        <v>1293.945678082192</v>
      </c>
      <c r="H26" s="19">
        <f t="shared" si="2"/>
        <v>998.88</v>
      </c>
      <c r="I26" s="19">
        <f t="shared" si="3"/>
        <v>807.8102868267124</v>
      </c>
      <c r="J26" s="19">
        <f t="shared" si="4"/>
        <v>1806.6902868267125</v>
      </c>
      <c r="L26" s="220"/>
      <c r="M26" s="232"/>
      <c r="N26" s="268"/>
      <c r="S26" s="262"/>
    </row>
    <row r="27" spans="1:19" ht="15" customHeight="1">
      <c r="A27" s="84">
        <f>MAX($A$15:A26)+1</f>
        <v>12</v>
      </c>
      <c r="B27" s="12" t="str">
        <f t="shared" si="1"/>
        <v>[12]</v>
      </c>
      <c r="C27" s="233" t="s">
        <v>392</v>
      </c>
      <c r="D27" s="114">
        <v>0.1356</v>
      </c>
      <c r="E27" s="34">
        <v>0</v>
      </c>
      <c r="F27" s="34">
        <v>0</v>
      </c>
      <c r="H27" s="19">
        <f t="shared" si="2"/>
        <v>0</v>
      </c>
      <c r="I27" s="19">
        <f t="shared" si="3"/>
        <v>0</v>
      </c>
      <c r="J27" s="19">
        <f t="shared" si="4"/>
        <v>0</v>
      </c>
      <c r="L27" s="220"/>
      <c r="M27" s="232"/>
      <c r="N27" s="268"/>
      <c r="S27" s="262"/>
    </row>
    <row r="28" spans="1:19" ht="15" customHeight="1">
      <c r="A28" s="84">
        <f>MAX($A$15:A27)+1</f>
        <v>13</v>
      </c>
      <c r="B28" s="12" t="str">
        <f t="shared" si="1"/>
        <v>[13]</v>
      </c>
      <c r="C28" s="233" t="s">
        <v>393</v>
      </c>
      <c r="D28" s="114">
        <v>0</v>
      </c>
      <c r="E28" s="34">
        <v>0</v>
      </c>
      <c r="F28" s="34">
        <v>0</v>
      </c>
      <c r="H28" s="19">
        <f t="shared" si="2"/>
        <v>0</v>
      </c>
      <c r="I28" s="19">
        <f t="shared" si="3"/>
        <v>0</v>
      </c>
      <c r="J28" s="19">
        <f t="shared" si="4"/>
        <v>0</v>
      </c>
      <c r="L28" s="220"/>
      <c r="M28" s="232"/>
      <c r="N28" s="268"/>
      <c r="S28" s="262"/>
    </row>
    <row r="29" spans="1:19" ht="15" customHeight="1">
      <c r="A29" s="84">
        <f>MAX($A$15:A28)+1</f>
        <v>14</v>
      </c>
      <c r="B29" s="12" t="str">
        <f t="shared" si="1"/>
        <v>[14]</v>
      </c>
      <c r="C29" s="115" t="s">
        <v>156</v>
      </c>
      <c r="D29" s="114">
        <v>0.1933</v>
      </c>
      <c r="E29" s="34">
        <v>0</v>
      </c>
      <c r="F29" s="34">
        <v>0</v>
      </c>
      <c r="H29" s="19">
        <f t="shared" ref="H29:H39" si="5">E29*$D29</f>
        <v>0</v>
      </c>
      <c r="I29" s="19">
        <f t="shared" ref="I29:I39" si="6">F29*$D29</f>
        <v>0</v>
      </c>
      <c r="J29" s="19">
        <f t="shared" ref="J29:J39" si="7">H29+I29</f>
        <v>0</v>
      </c>
      <c r="L29" s="220"/>
      <c r="M29" s="232"/>
      <c r="N29" s="268"/>
      <c r="S29" s="262"/>
    </row>
    <row r="30" spans="1:19" ht="15" customHeight="1">
      <c r="A30" s="84">
        <f>MAX($A$15:A29)+1</f>
        <v>15</v>
      </c>
      <c r="B30" s="12" t="str">
        <f t="shared" si="1"/>
        <v>[15]</v>
      </c>
      <c r="C30" s="115" t="s">
        <v>157</v>
      </c>
      <c r="D30" s="114">
        <v>0</v>
      </c>
      <c r="E30" s="34">
        <v>0</v>
      </c>
      <c r="F30" s="34">
        <v>0</v>
      </c>
      <c r="H30" s="19">
        <f t="shared" si="5"/>
        <v>0</v>
      </c>
      <c r="I30" s="19">
        <f t="shared" si="6"/>
        <v>0</v>
      </c>
      <c r="J30" s="19">
        <f t="shared" si="7"/>
        <v>0</v>
      </c>
      <c r="L30" s="220"/>
      <c r="M30" s="232"/>
      <c r="N30" s="268"/>
      <c r="S30" s="262"/>
    </row>
    <row r="31" spans="1:19" ht="15" customHeight="1">
      <c r="A31" s="84">
        <f>MAX($A$15:A30)+1</f>
        <v>16</v>
      </c>
      <c r="B31" s="12" t="str">
        <f t="shared" si="1"/>
        <v>[16]</v>
      </c>
      <c r="C31" s="115" t="s">
        <v>158</v>
      </c>
      <c r="D31" s="114">
        <v>0</v>
      </c>
      <c r="E31" s="34">
        <v>0</v>
      </c>
      <c r="F31" s="34">
        <v>0</v>
      </c>
      <c r="H31" s="19">
        <f t="shared" si="5"/>
        <v>0</v>
      </c>
      <c r="I31" s="19">
        <f t="shared" si="6"/>
        <v>0</v>
      </c>
      <c r="J31" s="19">
        <f t="shared" si="7"/>
        <v>0</v>
      </c>
      <c r="L31" s="220"/>
      <c r="M31" s="232"/>
      <c r="N31" s="268"/>
      <c r="S31" s="262"/>
    </row>
    <row r="32" spans="1:19" ht="15" customHeight="1">
      <c r="A32" s="84">
        <f>MAX($A$15:A31)+1</f>
        <v>17</v>
      </c>
      <c r="B32" s="12" t="str">
        <f t="shared" si="1"/>
        <v>[17]</v>
      </c>
      <c r="C32" s="115" t="s">
        <v>159</v>
      </c>
      <c r="D32" s="114">
        <v>0</v>
      </c>
      <c r="E32" s="34">
        <v>0</v>
      </c>
      <c r="F32" s="34">
        <v>0</v>
      </c>
      <c r="H32" s="19">
        <f t="shared" si="5"/>
        <v>0</v>
      </c>
      <c r="I32" s="19">
        <f t="shared" si="6"/>
        <v>0</v>
      </c>
      <c r="J32" s="19">
        <f t="shared" si="7"/>
        <v>0</v>
      </c>
      <c r="L32" s="220"/>
      <c r="M32" s="232"/>
      <c r="N32" s="268"/>
      <c r="S32" s="262"/>
    </row>
    <row r="33" spans="1:19" ht="15" customHeight="1">
      <c r="A33" s="84">
        <f>MAX($A$15:A32)+1</f>
        <v>18</v>
      </c>
      <c r="B33" s="12" t="str">
        <f t="shared" si="1"/>
        <v>[18]</v>
      </c>
      <c r="C33" s="115" t="s">
        <v>160</v>
      </c>
      <c r="D33" s="114">
        <v>0</v>
      </c>
      <c r="E33" s="34">
        <v>0</v>
      </c>
      <c r="F33" s="34">
        <v>0</v>
      </c>
      <c r="H33" s="19">
        <f t="shared" si="5"/>
        <v>0</v>
      </c>
      <c r="I33" s="19">
        <f t="shared" si="6"/>
        <v>0</v>
      </c>
      <c r="J33" s="19">
        <f t="shared" si="7"/>
        <v>0</v>
      </c>
      <c r="L33" s="220"/>
      <c r="M33" s="232"/>
      <c r="N33" s="268"/>
      <c r="S33" s="262"/>
    </row>
    <row r="34" spans="1:19" ht="15" customHeight="1">
      <c r="A34" s="84">
        <f>MAX($A$15:A33)+1</f>
        <v>19</v>
      </c>
      <c r="B34" s="12" t="str">
        <f t="shared" si="1"/>
        <v>[19]</v>
      </c>
      <c r="C34" s="115" t="s">
        <v>161</v>
      </c>
      <c r="D34" s="114">
        <v>0.24529999999999999</v>
      </c>
      <c r="E34" s="34">
        <v>0</v>
      </c>
      <c r="F34" s="34">
        <v>281.60000000000002</v>
      </c>
      <c r="H34" s="19">
        <f t="shared" si="5"/>
        <v>0</v>
      </c>
      <c r="I34" s="19">
        <f t="shared" si="6"/>
        <v>69.076480000000004</v>
      </c>
      <c r="J34" s="19">
        <f t="shared" si="7"/>
        <v>69.076480000000004</v>
      </c>
      <c r="L34" s="220"/>
      <c r="M34" s="232"/>
      <c r="N34" s="268"/>
      <c r="S34" s="262"/>
    </row>
    <row r="35" spans="1:19" ht="15" customHeight="1">
      <c r="A35" s="84">
        <f>MAX($A$15:A34)+1</f>
        <v>20</v>
      </c>
      <c r="B35" s="12" t="str">
        <f t="shared" si="1"/>
        <v>[20]</v>
      </c>
      <c r="C35" s="115" t="s">
        <v>162</v>
      </c>
      <c r="D35" s="114">
        <v>0.69387030533986904</v>
      </c>
      <c r="E35" s="34">
        <v>3480</v>
      </c>
      <c r="F35" s="34">
        <v>2943.3812599999997</v>
      </c>
      <c r="H35" s="19">
        <f t="shared" si="5"/>
        <v>2414.6686625827442</v>
      </c>
      <c r="I35" s="19">
        <f t="shared" si="6"/>
        <v>2042.3248536078481</v>
      </c>
      <c r="J35" s="19">
        <f t="shared" si="7"/>
        <v>4456.9935161905923</v>
      </c>
      <c r="L35" s="220"/>
      <c r="M35" s="232"/>
      <c r="N35" s="268"/>
      <c r="S35" s="262"/>
    </row>
    <row r="36" spans="1:19" ht="15" customHeight="1">
      <c r="A36" s="84">
        <f>MAX($A$15:A35)+1</f>
        <v>21</v>
      </c>
      <c r="B36" s="12" t="str">
        <f t="shared" si="1"/>
        <v>[21]</v>
      </c>
      <c r="C36" s="115" t="s">
        <v>163</v>
      </c>
      <c r="D36" s="114">
        <v>0.125</v>
      </c>
      <c r="E36" s="34">
        <v>2110</v>
      </c>
      <c r="F36" s="34">
        <v>3485</v>
      </c>
      <c r="H36" s="19">
        <f t="shared" si="5"/>
        <v>263.75</v>
      </c>
      <c r="I36" s="19">
        <f t="shared" si="6"/>
        <v>435.625</v>
      </c>
      <c r="J36" s="19">
        <f t="shared" si="7"/>
        <v>699.375</v>
      </c>
      <c r="L36" s="220"/>
      <c r="M36" s="232"/>
      <c r="N36" s="268"/>
      <c r="S36" s="262"/>
    </row>
    <row r="37" spans="1:19" ht="15" customHeight="1">
      <c r="A37" s="84">
        <f>MAX($A$15:A36)+1</f>
        <v>22</v>
      </c>
      <c r="B37" s="12" t="str">
        <f t="shared" si="1"/>
        <v>[22]</v>
      </c>
      <c r="C37" s="115" t="s">
        <v>164</v>
      </c>
      <c r="D37" s="114">
        <v>0</v>
      </c>
      <c r="E37" s="34">
        <v>0</v>
      </c>
      <c r="F37" s="34">
        <v>0</v>
      </c>
      <c r="H37" s="19">
        <f t="shared" si="5"/>
        <v>0</v>
      </c>
      <c r="I37" s="19">
        <f t="shared" si="6"/>
        <v>0</v>
      </c>
      <c r="J37" s="19">
        <f t="shared" si="7"/>
        <v>0</v>
      </c>
      <c r="L37" s="220"/>
      <c r="M37" s="232"/>
      <c r="N37" s="268"/>
      <c r="S37" s="262"/>
    </row>
    <row r="38" spans="1:19" ht="15" customHeight="1">
      <c r="A38" s="84">
        <f>MAX($A$15:A37)+1</f>
        <v>23</v>
      </c>
      <c r="B38" s="12" t="str">
        <f t="shared" si="1"/>
        <v>[23]</v>
      </c>
      <c r="C38" s="115" t="s">
        <v>394</v>
      </c>
      <c r="D38" s="114">
        <v>0</v>
      </c>
      <c r="E38" s="34">
        <v>0</v>
      </c>
      <c r="F38" s="34">
        <v>0</v>
      </c>
      <c r="H38" s="19">
        <f t="shared" si="5"/>
        <v>0</v>
      </c>
      <c r="I38" s="19">
        <f t="shared" si="6"/>
        <v>0</v>
      </c>
      <c r="J38" s="19">
        <f t="shared" si="7"/>
        <v>0</v>
      </c>
      <c r="L38" s="220"/>
      <c r="M38" s="232"/>
      <c r="N38" s="268"/>
      <c r="S38" s="262"/>
    </row>
    <row r="39" spans="1:19" ht="15" customHeight="1">
      <c r="A39" s="84">
        <f>MAX($A$15:A38)+1</f>
        <v>24</v>
      </c>
      <c r="B39" s="12" t="str">
        <f t="shared" si="1"/>
        <v>[24]</v>
      </c>
      <c r="C39" s="115" t="s">
        <v>395</v>
      </c>
      <c r="D39" s="114">
        <v>0</v>
      </c>
      <c r="E39" s="34">
        <v>0</v>
      </c>
      <c r="F39" s="34">
        <v>0</v>
      </c>
      <c r="H39" s="19">
        <f t="shared" si="5"/>
        <v>0</v>
      </c>
      <c r="I39" s="19">
        <f t="shared" si="6"/>
        <v>0</v>
      </c>
      <c r="J39" s="19">
        <f t="shared" si="7"/>
        <v>0</v>
      </c>
      <c r="L39" s="220"/>
      <c r="M39" s="232"/>
      <c r="N39" s="268"/>
      <c r="S39" s="262"/>
    </row>
    <row r="40" spans="1:19" ht="15" customHeight="1">
      <c r="A40" s="84">
        <f>MAX($A$15:A39)+1</f>
        <v>25</v>
      </c>
      <c r="B40" s="12" t="str">
        <f t="shared" si="1"/>
        <v>[25]</v>
      </c>
      <c r="C40" s="115" t="s">
        <v>165</v>
      </c>
      <c r="D40" s="114">
        <v>0.46939999999999998</v>
      </c>
      <c r="E40" s="34">
        <v>0</v>
      </c>
      <c r="F40" s="34">
        <v>0</v>
      </c>
      <c r="H40" s="19">
        <f t="shared" ref="H40:H57" si="8">E40*$D40</f>
        <v>0</v>
      </c>
      <c r="I40" s="19">
        <f t="shared" ref="I40:I57" si="9">F40*$D40</f>
        <v>0</v>
      </c>
      <c r="J40" s="19">
        <f t="shared" si="4"/>
        <v>0</v>
      </c>
      <c r="L40" s="220"/>
      <c r="M40" s="232"/>
      <c r="N40" s="268"/>
      <c r="S40" s="262"/>
    </row>
    <row r="41" spans="1:19" ht="15" customHeight="1">
      <c r="A41" s="84">
        <f>MAX($A$15:A40)+1</f>
        <v>26</v>
      </c>
      <c r="B41" s="12" t="str">
        <f t="shared" si="1"/>
        <v>[26]</v>
      </c>
      <c r="C41" s="115" t="s">
        <v>166</v>
      </c>
      <c r="D41" s="114">
        <v>0</v>
      </c>
      <c r="E41" s="34">
        <v>955</v>
      </c>
      <c r="F41" s="34">
        <v>1609.55</v>
      </c>
      <c r="H41" s="19">
        <f t="shared" si="8"/>
        <v>0</v>
      </c>
      <c r="I41" s="19">
        <f t="shared" si="9"/>
        <v>0</v>
      </c>
      <c r="J41" s="19">
        <f t="shared" si="4"/>
        <v>0</v>
      </c>
      <c r="L41" s="220"/>
      <c r="M41" s="232"/>
      <c r="N41" s="268"/>
      <c r="S41" s="262"/>
    </row>
    <row r="42" spans="1:19" ht="15" customHeight="1">
      <c r="A42" s="84">
        <f>MAX($A$15:A41)+1</f>
        <v>27</v>
      </c>
      <c r="B42" s="12" t="str">
        <f t="shared" si="1"/>
        <v>[27]</v>
      </c>
      <c r="C42" s="115" t="s">
        <v>167</v>
      </c>
      <c r="D42" s="114">
        <v>0.36549999999999999</v>
      </c>
      <c r="E42" s="34">
        <v>420</v>
      </c>
      <c r="F42" s="34">
        <v>104.25</v>
      </c>
      <c r="H42" s="19">
        <f t="shared" si="8"/>
        <v>153.51</v>
      </c>
      <c r="I42" s="19">
        <f t="shared" si="9"/>
        <v>38.103375</v>
      </c>
      <c r="J42" s="19">
        <f t="shared" si="4"/>
        <v>191.61337499999999</v>
      </c>
      <c r="L42" s="220"/>
      <c r="M42" s="232"/>
      <c r="N42" s="268"/>
      <c r="S42" s="262"/>
    </row>
    <row r="43" spans="1:19" ht="15" customHeight="1">
      <c r="A43" s="84">
        <f>MAX($A$15:A42)+1</f>
        <v>28</v>
      </c>
      <c r="B43" s="12" t="str">
        <f t="shared" si="1"/>
        <v>[28]</v>
      </c>
      <c r="C43" s="115" t="s">
        <v>168</v>
      </c>
      <c r="D43" s="114">
        <v>0</v>
      </c>
      <c r="E43" s="34">
        <v>1385</v>
      </c>
      <c r="F43" s="34">
        <v>2324.35</v>
      </c>
      <c r="H43" s="19">
        <f t="shared" si="8"/>
        <v>0</v>
      </c>
      <c r="I43" s="19">
        <f t="shared" si="9"/>
        <v>0</v>
      </c>
      <c r="J43" s="19">
        <f t="shared" si="4"/>
        <v>0</v>
      </c>
      <c r="L43" s="220"/>
      <c r="M43" s="232"/>
      <c r="N43" s="268"/>
      <c r="S43" s="262"/>
    </row>
    <row r="44" spans="1:19" ht="15" customHeight="1">
      <c r="A44" s="84">
        <f>MAX($A$15:A43)+1</f>
        <v>29</v>
      </c>
      <c r="B44" s="12" t="str">
        <f t="shared" si="1"/>
        <v>[29]</v>
      </c>
      <c r="C44" s="115" t="s">
        <v>169</v>
      </c>
      <c r="D44" s="114">
        <v>0.31109999999999999</v>
      </c>
      <c r="E44" s="34">
        <v>6000</v>
      </c>
      <c r="F44" s="34">
        <v>4204.5</v>
      </c>
      <c r="H44" s="19">
        <f t="shared" si="8"/>
        <v>1866.6</v>
      </c>
      <c r="I44" s="19">
        <f t="shared" si="9"/>
        <v>1308.0199499999999</v>
      </c>
      <c r="J44" s="19">
        <f t="shared" si="4"/>
        <v>3174.6199499999998</v>
      </c>
      <c r="L44" s="220"/>
      <c r="M44" s="232"/>
      <c r="N44" s="268"/>
      <c r="S44" s="262"/>
    </row>
    <row r="45" spans="1:19" ht="15" customHeight="1">
      <c r="A45" s="84">
        <f>MAX($A$15:A44)+1</f>
        <v>30</v>
      </c>
      <c r="B45" s="12" t="str">
        <f t="shared" si="1"/>
        <v>[30]</v>
      </c>
      <c r="C45" s="115" t="s">
        <v>170</v>
      </c>
      <c r="D45" s="114">
        <v>0.11137787706036385</v>
      </c>
      <c r="E45" s="34">
        <v>11250</v>
      </c>
      <c r="F45" s="34">
        <v>6323.65</v>
      </c>
      <c r="H45" s="19">
        <f t="shared" si="8"/>
        <v>1253.0011169290933</v>
      </c>
      <c r="I45" s="19">
        <f t="shared" si="9"/>
        <v>704.31471227276984</v>
      </c>
      <c r="J45" s="19">
        <f t="shared" si="4"/>
        <v>1957.3158292018632</v>
      </c>
      <c r="L45" s="220"/>
      <c r="M45" s="232"/>
      <c r="N45" s="268"/>
      <c r="S45" s="262"/>
    </row>
    <row r="46" spans="1:19" ht="15" customHeight="1">
      <c r="A46" s="84">
        <f>MAX($A$15:A45)+1</f>
        <v>31</v>
      </c>
      <c r="B46" s="12" t="str">
        <f t="shared" si="1"/>
        <v>[31]</v>
      </c>
      <c r="C46" s="115" t="s">
        <v>171</v>
      </c>
      <c r="D46" s="114">
        <v>0.99778009156635328</v>
      </c>
      <c r="E46" s="34">
        <v>7155</v>
      </c>
      <c r="F46" s="34">
        <v>669</v>
      </c>
      <c r="H46" s="19">
        <f t="shared" si="8"/>
        <v>7139.1165551572576</v>
      </c>
      <c r="I46" s="19">
        <f t="shared" si="9"/>
        <v>667.51488125789035</v>
      </c>
      <c r="J46" s="19">
        <f t="shared" si="4"/>
        <v>7806.6314364151476</v>
      </c>
      <c r="L46" s="220"/>
      <c r="M46" s="232"/>
      <c r="N46" s="268"/>
      <c r="S46" s="262"/>
    </row>
    <row r="47" spans="1:19" ht="15" customHeight="1">
      <c r="A47" s="84">
        <f>MAX($A$15:A46)+1</f>
        <v>32</v>
      </c>
      <c r="B47" s="12" t="str">
        <f t="shared" si="1"/>
        <v>[32]</v>
      </c>
      <c r="C47" s="115" t="s">
        <v>172</v>
      </c>
      <c r="D47" s="114">
        <v>0.45850000000000002</v>
      </c>
      <c r="E47" s="34">
        <v>10000</v>
      </c>
      <c r="F47" s="34">
        <v>3323</v>
      </c>
      <c r="H47" s="19">
        <f t="shared" si="8"/>
        <v>4585</v>
      </c>
      <c r="I47" s="19">
        <f t="shared" si="9"/>
        <v>1523.5955000000001</v>
      </c>
      <c r="J47" s="19">
        <f t="shared" si="4"/>
        <v>6108.5955000000004</v>
      </c>
      <c r="L47" s="220"/>
      <c r="M47" s="232"/>
      <c r="N47" s="268"/>
      <c r="S47" s="262"/>
    </row>
    <row r="48" spans="1:19" ht="15" customHeight="1">
      <c r="A48" s="84">
        <f>MAX($A$15:A47)+1</f>
        <v>33</v>
      </c>
      <c r="B48" s="12" t="str">
        <f t="shared" si="1"/>
        <v>[33]</v>
      </c>
      <c r="C48" s="115" t="s">
        <v>173</v>
      </c>
      <c r="D48" s="114">
        <v>0.49309999999999998</v>
      </c>
      <c r="E48" s="34">
        <v>2490</v>
      </c>
      <c r="F48" s="34">
        <v>977</v>
      </c>
      <c r="H48" s="19">
        <f t="shared" si="8"/>
        <v>1227.819</v>
      </c>
      <c r="I48" s="19">
        <f t="shared" si="9"/>
        <v>481.75869999999998</v>
      </c>
      <c r="J48" s="19">
        <f t="shared" si="4"/>
        <v>1709.5776999999998</v>
      </c>
      <c r="L48" s="220"/>
      <c r="M48" s="232"/>
      <c r="N48" s="268"/>
      <c r="S48" s="262"/>
    </row>
    <row r="49" spans="1:19" ht="15" customHeight="1">
      <c r="A49" s="84">
        <f>MAX($A$15:A48)+1</f>
        <v>34</v>
      </c>
      <c r="B49" s="12" t="str">
        <f t="shared" si="1"/>
        <v>[34]</v>
      </c>
      <c r="C49" s="115" t="s">
        <v>174</v>
      </c>
      <c r="D49" s="114">
        <v>0.624</v>
      </c>
      <c r="E49" s="34">
        <v>3665</v>
      </c>
      <c r="F49" s="34">
        <v>7138.15</v>
      </c>
      <c r="H49" s="19">
        <f t="shared" si="8"/>
        <v>2286.96</v>
      </c>
      <c r="I49" s="19">
        <f t="shared" si="9"/>
        <v>4454.2055999999993</v>
      </c>
      <c r="J49" s="19">
        <f t="shared" si="4"/>
        <v>6741.1655999999994</v>
      </c>
      <c r="L49" s="220"/>
      <c r="M49" s="232"/>
      <c r="N49" s="268"/>
      <c r="S49" s="262"/>
    </row>
    <row r="50" spans="1:19" ht="15" customHeight="1">
      <c r="A50" s="84">
        <f>MAX($A$15:A49)+1</f>
        <v>35</v>
      </c>
      <c r="B50" s="12" t="str">
        <f t="shared" si="1"/>
        <v>[35]</v>
      </c>
      <c r="C50" s="115" t="s">
        <v>175</v>
      </c>
      <c r="D50" s="114">
        <v>0.2742</v>
      </c>
      <c r="E50" s="34">
        <v>3835</v>
      </c>
      <c r="F50" s="34">
        <v>5007.8500000000004</v>
      </c>
      <c r="H50" s="19">
        <f t="shared" si="8"/>
        <v>1051.557</v>
      </c>
      <c r="I50" s="19">
        <f t="shared" si="9"/>
        <v>1373.15247</v>
      </c>
      <c r="J50" s="19">
        <f t="shared" si="4"/>
        <v>2424.7094699999998</v>
      </c>
      <c r="L50" s="220"/>
      <c r="M50" s="232"/>
      <c r="N50" s="268"/>
      <c r="S50" s="262"/>
    </row>
    <row r="51" spans="1:19" ht="15" customHeight="1">
      <c r="A51" s="84">
        <f>MAX($A$15:A50)+1</f>
        <v>36</v>
      </c>
      <c r="B51" s="12" t="str">
        <f t="shared" si="1"/>
        <v>[36]</v>
      </c>
      <c r="C51" s="115" t="s">
        <v>176</v>
      </c>
      <c r="D51" s="114">
        <v>0.58309999999999995</v>
      </c>
      <c r="E51" s="34">
        <v>3355</v>
      </c>
      <c r="F51" s="34">
        <v>8139.8</v>
      </c>
      <c r="H51" s="19">
        <f t="shared" si="8"/>
        <v>1956.3004999999998</v>
      </c>
      <c r="I51" s="19">
        <f t="shared" si="9"/>
        <v>4746.3173799999995</v>
      </c>
      <c r="J51" s="19">
        <f t="shared" si="4"/>
        <v>6702.6178799999998</v>
      </c>
      <c r="L51" s="220"/>
      <c r="M51" s="232"/>
      <c r="N51" s="268"/>
      <c r="S51" s="262"/>
    </row>
    <row r="52" spans="1:19" ht="15" customHeight="1">
      <c r="A52" s="84">
        <f>MAX($A$15:A51)+1</f>
        <v>37</v>
      </c>
      <c r="B52" s="12" t="str">
        <f t="shared" si="1"/>
        <v>[37]</v>
      </c>
      <c r="C52" s="115" t="s">
        <v>396</v>
      </c>
      <c r="D52" s="114">
        <v>0.51939999999999997</v>
      </c>
      <c r="E52" s="34">
        <v>0</v>
      </c>
      <c r="F52" s="34">
        <v>10347.4</v>
      </c>
      <c r="H52" s="19">
        <f t="shared" si="8"/>
        <v>0</v>
      </c>
      <c r="I52" s="19">
        <f t="shared" si="9"/>
        <v>5374.4395599999998</v>
      </c>
      <c r="J52" s="19">
        <f t="shared" si="4"/>
        <v>5374.4395599999998</v>
      </c>
      <c r="L52" s="220"/>
      <c r="M52" s="232"/>
      <c r="N52" s="268"/>
      <c r="S52" s="262"/>
    </row>
    <row r="53" spans="1:19" ht="15" customHeight="1">
      <c r="A53" s="84">
        <f>MAX($A$15:A52)+1</f>
        <v>38</v>
      </c>
      <c r="B53" s="12" t="str">
        <f t="shared" si="1"/>
        <v>[38]</v>
      </c>
      <c r="C53" s="115" t="s">
        <v>397</v>
      </c>
      <c r="D53" s="114">
        <v>0.21886583948074967</v>
      </c>
      <c r="E53" s="34">
        <v>10065</v>
      </c>
      <c r="F53" s="34">
        <v>7326.6750000000002</v>
      </c>
      <c r="H53" s="19">
        <f t="shared" si="8"/>
        <v>2202.8846743737454</v>
      </c>
      <c r="I53" s="19">
        <f t="shared" si="9"/>
        <v>1603.5588744776217</v>
      </c>
      <c r="J53" s="19">
        <f t="shared" si="4"/>
        <v>3806.4435488513673</v>
      </c>
      <c r="L53" s="220"/>
      <c r="M53" s="232"/>
      <c r="N53" s="268"/>
      <c r="S53" s="262"/>
    </row>
    <row r="54" spans="1:19" ht="15" customHeight="1">
      <c r="A54" s="84">
        <f>MAX($A$15:A53)+1</f>
        <v>39</v>
      </c>
      <c r="B54" s="12" t="str">
        <f t="shared" si="1"/>
        <v>[39]</v>
      </c>
      <c r="C54" s="115" t="s">
        <v>398</v>
      </c>
      <c r="D54" s="114">
        <v>0.62560000000000004</v>
      </c>
      <c r="E54" s="34">
        <v>0</v>
      </c>
      <c r="F54" s="34">
        <v>14673.7125</v>
      </c>
      <c r="H54" s="19">
        <f t="shared" si="8"/>
        <v>0</v>
      </c>
      <c r="I54" s="19">
        <f t="shared" si="9"/>
        <v>9179.8745400000007</v>
      </c>
      <c r="J54" s="19">
        <f t="shared" si="4"/>
        <v>9179.8745400000007</v>
      </c>
      <c r="L54" s="220"/>
      <c r="M54" s="232"/>
      <c r="N54" s="268"/>
      <c r="S54" s="262"/>
    </row>
    <row r="55" spans="1:19" ht="15" customHeight="1">
      <c r="A55" s="84">
        <f>MAX($A$15:A54)+1</f>
        <v>40</v>
      </c>
      <c r="B55" s="12" t="str">
        <f t="shared" si="1"/>
        <v>[40]</v>
      </c>
      <c r="C55" s="115" t="s">
        <v>399</v>
      </c>
      <c r="D55" s="114">
        <v>0.1145</v>
      </c>
      <c r="E55" s="34">
        <v>2825</v>
      </c>
      <c r="F55" s="34">
        <v>3651</v>
      </c>
      <c r="H55" s="19">
        <f t="shared" si="8"/>
        <v>323.46250000000003</v>
      </c>
      <c r="I55" s="19">
        <f t="shared" si="9"/>
        <v>418.03950000000003</v>
      </c>
      <c r="J55" s="19">
        <f t="shared" si="4"/>
        <v>741.50200000000007</v>
      </c>
      <c r="L55" s="220"/>
      <c r="M55" s="232"/>
      <c r="N55" s="268"/>
      <c r="S55" s="262"/>
    </row>
    <row r="56" spans="1:19" ht="15" customHeight="1">
      <c r="A56" s="84">
        <f>MAX($A$15:A55)+1</f>
        <v>41</v>
      </c>
      <c r="B56" s="12" t="str">
        <f t="shared" si="1"/>
        <v>[41]</v>
      </c>
      <c r="C56" s="115" t="s">
        <v>450</v>
      </c>
      <c r="D56" s="114">
        <v>0.66890000000000005</v>
      </c>
      <c r="E56" s="34">
        <v>0</v>
      </c>
      <c r="F56" s="34">
        <v>35944.400000000001</v>
      </c>
      <c r="H56" s="19">
        <f t="shared" si="8"/>
        <v>0</v>
      </c>
      <c r="I56" s="19">
        <f t="shared" si="9"/>
        <v>24043.209160000002</v>
      </c>
      <c r="J56" s="19">
        <f t="shared" si="4"/>
        <v>24043.209160000002</v>
      </c>
      <c r="L56" s="220"/>
      <c r="N56" s="268"/>
      <c r="S56" s="262"/>
    </row>
    <row r="57" spans="1:19" ht="15" customHeight="1">
      <c r="A57" s="84">
        <f>MAX($A$15:A56)+1</f>
        <v>42</v>
      </c>
      <c r="B57" s="12" t="str">
        <f t="shared" si="1"/>
        <v>[42]</v>
      </c>
      <c r="C57" s="115" t="s">
        <v>451</v>
      </c>
      <c r="D57" s="114">
        <v>0.24529999999999999</v>
      </c>
      <c r="E57" s="34">
        <v>11555</v>
      </c>
      <c r="F57" s="34">
        <v>1820.5</v>
      </c>
      <c r="H57" s="19">
        <f t="shared" si="8"/>
        <v>2834.4414999999999</v>
      </c>
      <c r="I57" s="19">
        <f t="shared" si="9"/>
        <v>446.56864999999999</v>
      </c>
      <c r="J57" s="19">
        <f t="shared" si="4"/>
        <v>3281.0101500000001</v>
      </c>
      <c r="L57" s="220"/>
      <c r="N57" s="268"/>
      <c r="S57" s="262"/>
    </row>
    <row r="58" spans="1:19" ht="6" customHeight="1">
      <c r="B58" s="9"/>
      <c r="C58" s="9"/>
      <c r="D58" s="9"/>
      <c r="E58" s="9"/>
      <c r="F58" s="9"/>
      <c r="G58" s="9"/>
      <c r="H58" s="9"/>
      <c r="I58" s="9"/>
      <c r="J58" s="9"/>
      <c r="L58" s="234"/>
    </row>
    <row r="59" spans="1:19" ht="6" customHeight="1">
      <c r="B59" s="18"/>
      <c r="C59" s="18"/>
      <c r="D59" s="18"/>
      <c r="E59" s="18"/>
      <c r="F59" s="18"/>
      <c r="G59" s="18"/>
      <c r="H59" s="18"/>
      <c r="I59" s="18"/>
      <c r="J59" s="18"/>
      <c r="L59" s="234"/>
    </row>
    <row r="60" spans="1:19" s="25" customFormat="1" ht="15" customHeight="1">
      <c r="A60" s="84">
        <f>MAX($A$15:A59)+1</f>
        <v>43</v>
      </c>
      <c r="B60" s="12" t="str">
        <f t="shared" ref="B60" si="10">"["&amp;A60&amp;"]"</f>
        <v>[43]</v>
      </c>
      <c r="C60" s="109" t="s">
        <v>177</v>
      </c>
      <c r="D60" s="34"/>
      <c r="E60" s="34">
        <v>0</v>
      </c>
      <c r="F60" s="34">
        <v>0</v>
      </c>
      <c r="G60" s="34">
        <v>0</v>
      </c>
      <c r="H60" s="34">
        <v>0</v>
      </c>
      <c r="I60" s="34">
        <v>0</v>
      </c>
      <c r="J60" s="34">
        <v>12349.562298000001</v>
      </c>
      <c r="L60" s="267"/>
    </row>
    <row r="61" spans="1:19" s="25" customFormat="1" ht="6" customHeight="1">
      <c r="A61" s="84"/>
      <c r="B61" s="12"/>
      <c r="C61" s="109"/>
      <c r="D61" s="19"/>
      <c r="E61" s="19"/>
      <c r="F61" s="19"/>
      <c r="G61" s="19"/>
      <c r="H61" s="19"/>
      <c r="I61" s="19"/>
      <c r="J61" s="19"/>
      <c r="L61" s="267"/>
    </row>
    <row r="62" spans="1:19" ht="15" customHeight="1">
      <c r="A62" s="84">
        <f>MAX($A$15:A60)+1</f>
        <v>44</v>
      </c>
      <c r="B62" s="12" t="str">
        <f t="shared" ref="B62" si="11">"["&amp;A62&amp;"]"</f>
        <v>[44]</v>
      </c>
      <c r="C62" s="11" t="s">
        <v>13</v>
      </c>
      <c r="E62" s="19">
        <f t="shared" ref="E62:J62" si="12">SUM(E$16:E$57,E$60)</f>
        <v>106770.21442</v>
      </c>
      <c r="F62" s="19">
        <f t="shared" si="12"/>
        <v>144619.11934013697</v>
      </c>
      <c r="G62" s="19">
        <f t="shared" si="12"/>
        <v>0</v>
      </c>
      <c r="H62" s="19">
        <f t="shared" si="12"/>
        <v>39237.608009042844</v>
      </c>
      <c r="I62" s="19">
        <f t="shared" si="12"/>
        <v>71640.748979537733</v>
      </c>
      <c r="J62" s="19">
        <f t="shared" si="12"/>
        <v>123227.91928658058</v>
      </c>
      <c r="L62" s="234"/>
    </row>
    <row r="63" spans="1:19" ht="6" customHeight="1">
      <c r="B63" s="120"/>
      <c r="C63" s="120"/>
      <c r="D63" s="120"/>
      <c r="E63" s="120"/>
      <c r="F63" s="120"/>
      <c r="G63" s="120"/>
      <c r="H63" s="120"/>
      <c r="I63" s="120"/>
      <c r="J63" s="120"/>
      <c r="L63" s="234"/>
    </row>
    <row r="64" spans="1:19" ht="6" customHeight="1">
      <c r="B64" s="18"/>
      <c r="C64" s="18"/>
      <c r="D64" s="18"/>
      <c r="E64" s="18"/>
      <c r="F64" s="18"/>
      <c r="G64" s="18"/>
      <c r="H64" s="18"/>
      <c r="I64" s="18"/>
      <c r="J64" s="18"/>
      <c r="L64" s="234"/>
    </row>
    <row r="65" spans="2:12" ht="15" customHeight="1">
      <c r="B65" s="134" t="s">
        <v>422</v>
      </c>
      <c r="J65" s="212"/>
      <c r="L65" s="234"/>
    </row>
    <row r="66" spans="2:12" ht="15" customHeight="1">
      <c r="J66" s="52"/>
      <c r="L66" s="234"/>
    </row>
    <row r="67" spans="2:12" ht="15" customHeight="1">
      <c r="L67" s="234"/>
    </row>
    <row r="68" spans="2:12" ht="15" customHeight="1">
      <c r="E68" s="220"/>
      <c r="F68" s="220"/>
      <c r="G68" s="220"/>
      <c r="H68" s="220"/>
      <c r="I68" s="220"/>
      <c r="J68" s="220"/>
      <c r="L68" s="220"/>
    </row>
    <row r="72" spans="2:12" ht="15" customHeight="1">
      <c r="L72" s="234"/>
    </row>
    <row r="74" spans="2:12" ht="15" customHeight="1">
      <c r="L74" s="230"/>
    </row>
  </sheetData>
  <printOptions horizontalCentered="1"/>
  <pageMargins left="0.7" right="0.7" top="0.75" bottom="0.75" header="0.3" footer="0.3"/>
  <pageSetup orientation="landscape" horizontalDpi="1200" verticalDpi="1200"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57D10-ABC7-49AE-A621-AE179A79147A}">
  <sheetPr>
    <tabColor theme="7"/>
    <pageSetUpPr autoPageBreaks="0" fitToPage="1"/>
  </sheetPr>
  <dimension ref="A1:S63"/>
  <sheetViews>
    <sheetView topLeftCell="B2" zoomScaleNormal="100" workbookViewId="0">
      <selection activeCell="B2" sqref="B2"/>
    </sheetView>
  </sheetViews>
  <sheetFormatPr defaultColWidth="8.7109375" defaultRowHeight="15" customHeight="1" outlineLevelRow="1" outlineLevelCol="1"/>
  <cols>
    <col min="1" max="1" width="8.7109375" style="84" hidden="1" customWidth="1" outlineLevel="1"/>
    <col min="2" max="2" width="8.7109375" style="1" collapsed="1"/>
    <col min="3" max="3" width="14.85546875" style="1" bestFit="1" customWidth="1"/>
    <col min="4" max="4" width="17.28515625" style="1" bestFit="1" customWidth="1"/>
    <col min="5" max="5" width="28.140625" style="1" bestFit="1" customWidth="1"/>
    <col min="6" max="6" width="12.28515625" style="1" bestFit="1" customWidth="1"/>
    <col min="7" max="7" width="0.85546875" style="1" customWidth="1"/>
    <col min="8" max="8" width="37.140625" style="1" bestFit="1" customWidth="1"/>
    <col min="9" max="9" width="19.42578125" style="1" bestFit="1" customWidth="1"/>
    <col min="10" max="16384" width="8.7109375" style="1"/>
  </cols>
  <sheetData>
    <row r="1" spans="1:19" s="84" customFormat="1" ht="15" hidden="1" customHeight="1" outlineLevel="1">
      <c r="C1" s="84">
        <v>65</v>
      </c>
      <c r="D1" s="84">
        <f>C1+1</f>
        <v>66</v>
      </c>
      <c r="E1" s="84">
        <f t="shared" ref="E1:I1" si="0">D1+1</f>
        <v>67</v>
      </c>
      <c r="F1" s="84">
        <f t="shared" si="0"/>
        <v>68</v>
      </c>
      <c r="H1" s="84">
        <f>F1+1</f>
        <v>69</v>
      </c>
      <c r="I1" s="84">
        <f t="shared" si="0"/>
        <v>70</v>
      </c>
    </row>
    <row r="2" spans="1:19" ht="15" customHeight="1" collapsed="1">
      <c r="B2" s="2" t="str">
        <f>'Control + Instructions'!$A$1</f>
        <v>Colorado Springs Utilities</v>
      </c>
      <c r="C2" s="45"/>
    </row>
    <row r="3" spans="1:19" ht="15" customHeight="1">
      <c r="B3" s="2" t="str">
        <f>'Control + Instructions'!$A$2</f>
        <v>Formula Rate Workbook</v>
      </c>
      <c r="C3" s="45"/>
    </row>
    <row r="4" spans="1:19" ht="15" customHeight="1">
      <c r="B4" s="2" t="str">
        <f>'Control + Instructions'!$A$3</f>
        <v>Projections for Rate Year 2027</v>
      </c>
      <c r="C4" s="45"/>
    </row>
    <row r="5" spans="1:19" ht="15" customHeight="1">
      <c r="C5" s="45"/>
    </row>
    <row r="6" spans="1:19" ht="15" customHeight="1">
      <c r="B6" s="96" t="str">
        <f>'Table of Contents'!$D$34</f>
        <v>Table C4</v>
      </c>
      <c r="C6" s="45"/>
    </row>
    <row r="7" spans="1:19" ht="15" customHeight="1">
      <c r="B7" s="81" t="str">
        <f>B6&amp;": "&amp;'Table of Contents'!$E$34</f>
        <v>Table C4: Amortization of Premium or Discount</v>
      </c>
      <c r="C7" s="45"/>
    </row>
    <row r="8" spans="1:19" ht="6" customHeight="1">
      <c r="B8" s="9"/>
      <c r="C8" s="71"/>
      <c r="D8" s="9"/>
      <c r="E8" s="9"/>
      <c r="F8" s="9"/>
      <c r="G8" s="9"/>
      <c r="H8" s="9"/>
      <c r="I8" s="9"/>
    </row>
    <row r="9" spans="1:19" ht="6" customHeight="1">
      <c r="B9" s="10"/>
      <c r="C9" s="72"/>
      <c r="D9" s="10"/>
      <c r="E9" s="10"/>
      <c r="F9" s="10"/>
      <c r="G9" s="10"/>
      <c r="H9" s="10"/>
      <c r="I9" s="10"/>
    </row>
    <row r="10" spans="1:19" ht="15" customHeight="1">
      <c r="C10" s="62" t="s">
        <v>178</v>
      </c>
      <c r="D10" s="62" t="s">
        <v>125</v>
      </c>
      <c r="E10" s="62" t="s">
        <v>124</v>
      </c>
      <c r="F10" s="62" t="s">
        <v>179</v>
      </c>
      <c r="G10" s="11"/>
      <c r="H10" s="62" t="s">
        <v>180</v>
      </c>
      <c r="I10" s="62" t="s">
        <v>181</v>
      </c>
    </row>
    <row r="11" spans="1:19" ht="15" customHeight="1">
      <c r="B11" s="11" t="s">
        <v>4</v>
      </c>
      <c r="C11" s="12" t="str">
        <f>"["&amp;CHAR(C1)&amp;"]"</f>
        <v>[A]</v>
      </c>
      <c r="D11" s="12" t="str">
        <f>"["&amp;CHAR(D1)&amp;"]"</f>
        <v>[B]</v>
      </c>
      <c r="E11" s="12" t="str">
        <f>"["&amp;CHAR(E1)&amp;"]"</f>
        <v>[C]</v>
      </c>
      <c r="F11" s="12" t="str">
        <f>"["&amp;CHAR(F1)&amp;"]"</f>
        <v>[D]</v>
      </c>
      <c r="H11" s="12" t="str">
        <f>"["&amp;CHAR(H1)&amp;"]"</f>
        <v>[E]</v>
      </c>
      <c r="I11" s="12" t="str">
        <f>"["&amp;CHAR(I1)&amp;"]"</f>
        <v>[F]</v>
      </c>
    </row>
    <row r="12" spans="1:19" ht="6" customHeight="1">
      <c r="B12" s="9"/>
      <c r="C12" s="71"/>
      <c r="D12" s="9"/>
      <c r="E12" s="9"/>
      <c r="F12" s="9"/>
      <c r="G12" s="9"/>
      <c r="H12" s="9"/>
      <c r="I12" s="9"/>
    </row>
    <row r="13" spans="1:19" ht="6" customHeight="1">
      <c r="B13" s="10"/>
      <c r="C13" s="72"/>
      <c r="D13" s="10"/>
      <c r="E13" s="10"/>
      <c r="F13" s="10"/>
      <c r="G13" s="10"/>
      <c r="H13" s="10"/>
      <c r="I13" s="10"/>
    </row>
    <row r="14" spans="1:19" ht="15" customHeight="1">
      <c r="A14" s="84">
        <f>MAX($A$13:A13)+1</f>
        <v>1</v>
      </c>
      <c r="B14" s="12" t="str">
        <f>"["&amp;A14&amp;"]"</f>
        <v>[1]</v>
      </c>
      <c r="C14" s="115">
        <v>2027</v>
      </c>
      <c r="D14" s="116">
        <v>428000</v>
      </c>
      <c r="E14" s="34" t="s">
        <v>182</v>
      </c>
      <c r="F14" s="117">
        <v>90</v>
      </c>
      <c r="G14" s="67"/>
      <c r="H14" s="34" t="s">
        <v>186</v>
      </c>
      <c r="I14" s="34">
        <v>667837.32224967203</v>
      </c>
      <c r="M14" s="202"/>
      <c r="N14" s="202"/>
      <c r="O14" s="202"/>
      <c r="P14" s="202"/>
      <c r="Q14" s="202"/>
      <c r="R14" s="202"/>
      <c r="S14" s="202"/>
    </row>
    <row r="15" spans="1:19" ht="15" customHeight="1">
      <c r="A15" s="84">
        <f>MAX($A$13:A14)+1</f>
        <v>2</v>
      </c>
      <c r="B15" s="12" t="str">
        <f t="shared" ref="B15:B58" si="1">"["&amp;A15&amp;"]"</f>
        <v>[2]</v>
      </c>
      <c r="C15" s="115">
        <v>2027</v>
      </c>
      <c r="D15" s="116">
        <v>428010</v>
      </c>
      <c r="E15" s="34" t="s">
        <v>183</v>
      </c>
      <c r="F15" s="117">
        <v>1027</v>
      </c>
      <c r="G15" s="67"/>
      <c r="H15" s="34" t="s">
        <v>187</v>
      </c>
      <c r="I15" s="266">
        <v>954.15</v>
      </c>
    </row>
    <row r="16" spans="1:19" ht="15" customHeight="1">
      <c r="A16" s="84">
        <f>MAX($A$13:A15)+1</f>
        <v>3</v>
      </c>
      <c r="B16" s="12" t="str">
        <f t="shared" si="1"/>
        <v>[3]</v>
      </c>
      <c r="C16" s="115">
        <v>2027</v>
      </c>
      <c r="D16" s="116">
        <v>428010</v>
      </c>
      <c r="E16" s="34" t="s">
        <v>183</v>
      </c>
      <c r="F16" s="117">
        <v>1034</v>
      </c>
      <c r="G16" s="67"/>
      <c r="H16" s="34" t="s">
        <v>188</v>
      </c>
      <c r="I16" s="266">
        <v>87.99</v>
      </c>
    </row>
    <row r="17" spans="1:9" ht="15" customHeight="1">
      <c r="A17" s="84">
        <f>MAX($A$13:A16)+1</f>
        <v>4</v>
      </c>
      <c r="B17" s="12" t="str">
        <f t="shared" si="1"/>
        <v>[4]</v>
      </c>
      <c r="C17" s="115">
        <v>2027</v>
      </c>
      <c r="D17" s="116">
        <v>428010</v>
      </c>
      <c r="E17" s="34" t="s">
        <v>183</v>
      </c>
      <c r="F17" s="117">
        <v>1050</v>
      </c>
      <c r="G17" s="67"/>
      <c r="H17" s="34" t="s">
        <v>189</v>
      </c>
      <c r="I17" s="266">
        <v>3050.04</v>
      </c>
    </row>
    <row r="18" spans="1:9" ht="15" customHeight="1">
      <c r="A18" s="84">
        <f>MAX($A$13:A17)+1</f>
        <v>5</v>
      </c>
      <c r="B18" s="12" t="str">
        <f t="shared" si="1"/>
        <v>[5]</v>
      </c>
      <c r="C18" s="115">
        <v>2027</v>
      </c>
      <c r="D18" s="116">
        <v>428100</v>
      </c>
      <c r="E18" s="34" t="s">
        <v>184</v>
      </c>
      <c r="F18" s="117">
        <v>1036</v>
      </c>
      <c r="G18" s="67"/>
      <c r="H18" s="34" t="s">
        <v>190</v>
      </c>
      <c r="I18" s="266">
        <v>0</v>
      </c>
    </row>
    <row r="19" spans="1:9" ht="15" customHeight="1">
      <c r="A19" s="84">
        <f>MAX($A$13:A18)+1</f>
        <v>6</v>
      </c>
      <c r="B19" s="12" t="str">
        <f t="shared" si="1"/>
        <v>[6]</v>
      </c>
      <c r="C19" s="115">
        <v>2027</v>
      </c>
      <c r="D19" s="116">
        <v>428100</v>
      </c>
      <c r="E19" s="34" t="s">
        <v>184</v>
      </c>
      <c r="F19" s="117">
        <v>1039</v>
      </c>
      <c r="G19" s="67"/>
      <c r="H19" s="34" t="s">
        <v>191</v>
      </c>
      <c r="I19" s="266">
        <v>1489.63</v>
      </c>
    </row>
    <row r="20" spans="1:9" ht="15" customHeight="1">
      <c r="A20" s="84">
        <f>MAX($A$13:A19)+1</f>
        <v>7</v>
      </c>
      <c r="B20" s="12" t="str">
        <f t="shared" si="1"/>
        <v>[7]</v>
      </c>
      <c r="C20" s="115">
        <v>2027</v>
      </c>
      <c r="D20" s="116">
        <v>428100</v>
      </c>
      <c r="E20" s="34" t="s">
        <v>184</v>
      </c>
      <c r="F20" s="117">
        <v>1042</v>
      </c>
      <c r="G20" s="67"/>
      <c r="H20" s="34" t="s">
        <v>192</v>
      </c>
      <c r="I20" s="266">
        <v>23659.93</v>
      </c>
    </row>
    <row r="21" spans="1:9" ht="15" customHeight="1">
      <c r="A21" s="84">
        <f>MAX($A$13:A20)+1</f>
        <v>8</v>
      </c>
      <c r="B21" s="12" t="str">
        <f t="shared" si="1"/>
        <v>[8]</v>
      </c>
      <c r="C21" s="115">
        <v>2027</v>
      </c>
      <c r="D21" s="116">
        <v>428100</v>
      </c>
      <c r="E21" s="34" t="s">
        <v>184</v>
      </c>
      <c r="F21" s="117">
        <v>1044</v>
      </c>
      <c r="G21" s="67"/>
      <c r="H21" s="34" t="s">
        <v>193</v>
      </c>
      <c r="I21" s="266">
        <v>19738.46</v>
      </c>
    </row>
    <row r="22" spans="1:9" ht="15" customHeight="1">
      <c r="A22" s="84">
        <f>MAX($A$13:A21)+1</f>
        <v>9</v>
      </c>
      <c r="B22" s="12" t="str">
        <f t="shared" si="1"/>
        <v>[9]</v>
      </c>
      <c r="C22" s="115">
        <v>2027</v>
      </c>
      <c r="D22" s="116">
        <v>428100</v>
      </c>
      <c r="E22" s="34" t="s">
        <v>184</v>
      </c>
      <c r="F22" s="117">
        <v>1047</v>
      </c>
      <c r="G22" s="67"/>
      <c r="H22" s="34" t="s">
        <v>194</v>
      </c>
      <c r="I22" s="266">
        <v>68398.89</v>
      </c>
    </row>
    <row r="23" spans="1:9" ht="15" customHeight="1">
      <c r="A23" s="84">
        <f>MAX($A$13:A22)+1</f>
        <v>10</v>
      </c>
      <c r="B23" s="12" t="str">
        <f t="shared" si="1"/>
        <v>[10]</v>
      </c>
      <c r="C23" s="115">
        <v>2027</v>
      </c>
      <c r="D23" s="116">
        <v>428100</v>
      </c>
      <c r="E23" s="34" t="s">
        <v>184</v>
      </c>
      <c r="F23" s="117">
        <v>1051</v>
      </c>
      <c r="G23" s="67"/>
      <c r="H23" s="34" t="s">
        <v>195</v>
      </c>
      <c r="I23" s="266">
        <v>208682.68</v>
      </c>
    </row>
    <row r="24" spans="1:9" ht="15" customHeight="1">
      <c r="A24" s="84">
        <f>MAX($A$13:A23)+1</f>
        <v>11</v>
      </c>
      <c r="B24" s="12" t="str">
        <f t="shared" si="1"/>
        <v>[11]</v>
      </c>
      <c r="C24" s="115">
        <v>2027</v>
      </c>
      <c r="D24" s="116">
        <v>428100</v>
      </c>
      <c r="E24" s="34" t="s">
        <v>184</v>
      </c>
      <c r="F24" s="117">
        <v>1053</v>
      </c>
      <c r="G24" s="67"/>
      <c r="H24" s="34" t="s">
        <v>196</v>
      </c>
      <c r="I24" s="266">
        <v>32075.02</v>
      </c>
    </row>
    <row r="25" spans="1:9" ht="15" customHeight="1">
      <c r="A25" s="84">
        <f>MAX($A$13:A24)+1</f>
        <v>12</v>
      </c>
      <c r="B25" s="12" t="str">
        <f t="shared" si="1"/>
        <v>[12]</v>
      </c>
      <c r="C25" s="115">
        <v>2027</v>
      </c>
      <c r="D25" s="116">
        <v>428100</v>
      </c>
      <c r="E25" s="34" t="s">
        <v>184</v>
      </c>
      <c r="F25" s="117">
        <v>1055</v>
      </c>
      <c r="G25" s="67"/>
      <c r="H25" s="34" t="s">
        <v>197</v>
      </c>
      <c r="I25" s="266">
        <v>55984.17</v>
      </c>
    </row>
    <row r="26" spans="1:9" ht="15" customHeight="1">
      <c r="A26" s="84">
        <f>MAX($A$13:A25)+1</f>
        <v>13</v>
      </c>
      <c r="B26" s="12" t="str">
        <f t="shared" si="1"/>
        <v>[13]</v>
      </c>
      <c r="C26" s="115">
        <v>2027</v>
      </c>
      <c r="D26" s="116">
        <v>428100</v>
      </c>
      <c r="E26" s="34" t="s">
        <v>184</v>
      </c>
      <c r="F26" s="117">
        <v>1066</v>
      </c>
      <c r="G26" s="67"/>
      <c r="H26" s="34" t="s">
        <v>198</v>
      </c>
      <c r="I26" s="266">
        <v>0</v>
      </c>
    </row>
    <row r="27" spans="1:9" ht="15" customHeight="1">
      <c r="A27" s="84">
        <f>MAX($A$13:A26)+1</f>
        <v>14</v>
      </c>
      <c r="B27" s="12" t="str">
        <f t="shared" si="1"/>
        <v>[14]</v>
      </c>
      <c r="C27" s="115">
        <v>2027</v>
      </c>
      <c r="D27" s="116">
        <v>428100</v>
      </c>
      <c r="E27" s="34" t="s">
        <v>184</v>
      </c>
      <c r="F27" s="117">
        <v>1068</v>
      </c>
      <c r="G27" s="67"/>
      <c r="H27" s="34" t="s">
        <v>199</v>
      </c>
      <c r="I27" s="266">
        <v>965.71</v>
      </c>
    </row>
    <row r="28" spans="1:9" ht="15" customHeight="1">
      <c r="A28" s="84">
        <f>MAX($A$13:A27)+1</f>
        <v>15</v>
      </c>
      <c r="B28" s="12" t="str">
        <f t="shared" si="1"/>
        <v>[15]</v>
      </c>
      <c r="C28" s="115">
        <v>2027</v>
      </c>
      <c r="D28" s="116">
        <v>429000</v>
      </c>
      <c r="E28" s="34" t="s">
        <v>185</v>
      </c>
      <c r="F28" s="117">
        <v>1043</v>
      </c>
      <c r="G28" s="67"/>
      <c r="H28" s="34" t="s">
        <v>200</v>
      </c>
      <c r="I28" s="266">
        <v>-12845.82</v>
      </c>
    </row>
    <row r="29" spans="1:9" ht="15" customHeight="1">
      <c r="A29" s="84">
        <f>MAX($A$13:A28)+1</f>
        <v>16</v>
      </c>
      <c r="B29" s="12" t="str">
        <f t="shared" si="1"/>
        <v>[16]</v>
      </c>
      <c r="C29" s="115">
        <v>2027</v>
      </c>
      <c r="D29" s="116">
        <v>429000</v>
      </c>
      <c r="E29" s="34" t="s">
        <v>185</v>
      </c>
      <c r="F29" s="117">
        <v>1050</v>
      </c>
      <c r="G29" s="67"/>
      <c r="H29" s="34" t="s">
        <v>201</v>
      </c>
      <c r="I29" s="266">
        <v>-48192.959999999999</v>
      </c>
    </row>
    <row r="30" spans="1:9" ht="15" customHeight="1">
      <c r="A30" s="84">
        <f>MAX($A$13:A29)+1</f>
        <v>17</v>
      </c>
      <c r="B30" s="12" t="str">
        <f t="shared" si="1"/>
        <v>[17]</v>
      </c>
      <c r="C30" s="115">
        <v>2027</v>
      </c>
      <c r="D30" s="116">
        <v>429000</v>
      </c>
      <c r="E30" s="34" t="s">
        <v>185</v>
      </c>
      <c r="F30" s="117">
        <v>1060</v>
      </c>
      <c r="G30" s="67"/>
      <c r="H30" s="34" t="s">
        <v>202</v>
      </c>
      <c r="I30" s="266">
        <v>-14421.17</v>
      </c>
    </row>
    <row r="31" spans="1:9" ht="15" customHeight="1">
      <c r="A31" s="84">
        <f>MAX($A$13:A30)+1</f>
        <v>18</v>
      </c>
      <c r="B31" s="12" t="str">
        <f t="shared" si="1"/>
        <v>[18]</v>
      </c>
      <c r="C31" s="115">
        <v>2027</v>
      </c>
      <c r="D31" s="116">
        <v>429000</v>
      </c>
      <c r="E31" s="34" t="s">
        <v>185</v>
      </c>
      <c r="F31" s="117">
        <v>1063</v>
      </c>
      <c r="G31" s="67"/>
      <c r="H31" s="34" t="s">
        <v>203</v>
      </c>
      <c r="I31" s="266">
        <v>-522217.29</v>
      </c>
    </row>
    <row r="32" spans="1:9" ht="15" customHeight="1">
      <c r="A32" s="84">
        <f>MAX($A$13:A31)+1</f>
        <v>19</v>
      </c>
      <c r="B32" s="12" t="str">
        <f t="shared" si="1"/>
        <v>[19]</v>
      </c>
      <c r="C32" s="115">
        <v>2027</v>
      </c>
      <c r="D32" s="116">
        <v>429000</v>
      </c>
      <c r="E32" s="34" t="s">
        <v>185</v>
      </c>
      <c r="F32" s="117">
        <v>1064</v>
      </c>
      <c r="G32" s="67"/>
      <c r="H32" s="34" t="s">
        <v>204</v>
      </c>
      <c r="I32" s="266">
        <v>-67012.47</v>
      </c>
    </row>
    <row r="33" spans="1:9" ht="15" customHeight="1">
      <c r="A33" s="84">
        <f>MAX($A$13:A32)+1</f>
        <v>20</v>
      </c>
      <c r="B33" s="12" t="str">
        <f t="shared" si="1"/>
        <v>[20]</v>
      </c>
      <c r="C33" s="115">
        <v>2027</v>
      </c>
      <c r="D33" s="116">
        <v>429000</v>
      </c>
      <c r="E33" s="34" t="s">
        <v>185</v>
      </c>
      <c r="F33" s="117">
        <v>1066</v>
      </c>
      <c r="G33" s="67"/>
      <c r="H33" s="34" t="s">
        <v>205</v>
      </c>
      <c r="I33" s="266">
        <v>0</v>
      </c>
    </row>
    <row r="34" spans="1:9" ht="15" customHeight="1">
      <c r="A34" s="84">
        <f>MAX($A$13:A33)+1</f>
        <v>21</v>
      </c>
      <c r="B34" s="12" t="str">
        <f t="shared" si="1"/>
        <v>[21]</v>
      </c>
      <c r="C34" s="115">
        <v>2027</v>
      </c>
      <c r="D34" s="116">
        <v>429000</v>
      </c>
      <c r="E34" s="34" t="s">
        <v>185</v>
      </c>
      <c r="F34" s="117">
        <v>1067</v>
      </c>
      <c r="G34" s="67"/>
      <c r="H34" s="34" t="s">
        <v>206</v>
      </c>
      <c r="I34" s="266">
        <v>0</v>
      </c>
    </row>
    <row r="35" spans="1:9" ht="15" customHeight="1">
      <c r="A35" s="84">
        <f>MAX($A$13:A34)+1</f>
        <v>22</v>
      </c>
      <c r="B35" s="12" t="str">
        <f t="shared" si="1"/>
        <v>[22]</v>
      </c>
      <c r="C35" s="115">
        <v>2027</v>
      </c>
      <c r="D35" s="116">
        <v>429000</v>
      </c>
      <c r="E35" s="34" t="s">
        <v>185</v>
      </c>
      <c r="F35" s="117">
        <v>1068</v>
      </c>
      <c r="G35" s="67"/>
      <c r="H35" s="34" t="s">
        <v>207</v>
      </c>
      <c r="I35" s="266">
        <v>-17037.07</v>
      </c>
    </row>
    <row r="36" spans="1:9" ht="15" customHeight="1">
      <c r="A36" s="84">
        <f>MAX($A$13:A35)+1</f>
        <v>23</v>
      </c>
      <c r="B36" s="12" t="str">
        <f t="shared" si="1"/>
        <v>[23]</v>
      </c>
      <c r="C36" s="115">
        <v>2027</v>
      </c>
      <c r="D36" s="116">
        <v>429000</v>
      </c>
      <c r="E36" s="34" t="s">
        <v>185</v>
      </c>
      <c r="F36" s="117">
        <v>1069</v>
      </c>
      <c r="G36" s="67"/>
      <c r="H36" s="34" t="s">
        <v>208</v>
      </c>
      <c r="I36" s="266">
        <v>0</v>
      </c>
    </row>
    <row r="37" spans="1:9" ht="15" customHeight="1">
      <c r="A37" s="84">
        <f>MAX($A$13:A36)+1</f>
        <v>24</v>
      </c>
      <c r="B37" s="12" t="str">
        <f t="shared" si="1"/>
        <v>[24]</v>
      </c>
      <c r="C37" s="115">
        <v>2027</v>
      </c>
      <c r="D37" s="116">
        <v>429000</v>
      </c>
      <c r="E37" s="34" t="s">
        <v>185</v>
      </c>
      <c r="F37" s="117">
        <v>1070</v>
      </c>
      <c r="G37" s="67"/>
      <c r="H37" s="34" t="s">
        <v>209</v>
      </c>
      <c r="I37" s="266">
        <v>-818841.81</v>
      </c>
    </row>
    <row r="38" spans="1:9" ht="15" customHeight="1">
      <c r="A38" s="84">
        <f>MAX($A$13:A37)+1</f>
        <v>25</v>
      </c>
      <c r="B38" s="12" t="str">
        <f t="shared" si="1"/>
        <v>[25]</v>
      </c>
      <c r="C38" s="115">
        <v>2027</v>
      </c>
      <c r="D38" s="116">
        <v>429000</v>
      </c>
      <c r="E38" s="34" t="s">
        <v>185</v>
      </c>
      <c r="F38" s="117">
        <v>1071</v>
      </c>
      <c r="G38" s="67"/>
      <c r="H38" s="34" t="s">
        <v>210</v>
      </c>
      <c r="I38" s="266">
        <v>-239520.04</v>
      </c>
    </row>
    <row r="39" spans="1:9" ht="15" customHeight="1">
      <c r="A39" s="84">
        <f>MAX($A$13:A38)+1</f>
        <v>26</v>
      </c>
      <c r="B39" s="12" t="str">
        <f t="shared" si="1"/>
        <v>[26]</v>
      </c>
      <c r="C39" s="115">
        <v>2027</v>
      </c>
      <c r="D39" s="116">
        <v>429000</v>
      </c>
      <c r="E39" s="34" t="s">
        <v>185</v>
      </c>
      <c r="F39" s="117">
        <v>1072</v>
      </c>
      <c r="G39" s="67"/>
      <c r="H39" s="34" t="s">
        <v>211</v>
      </c>
      <c r="I39" s="266">
        <v>-1322540.23</v>
      </c>
    </row>
    <row r="40" spans="1:9" ht="15" customHeight="1">
      <c r="A40" s="84">
        <f>MAX($A$13:A39)+1</f>
        <v>27</v>
      </c>
      <c r="B40" s="12" t="str">
        <f t="shared" si="1"/>
        <v>[27]</v>
      </c>
      <c r="C40" s="115">
        <v>2027</v>
      </c>
      <c r="D40" s="116">
        <v>429000</v>
      </c>
      <c r="E40" s="34" t="s">
        <v>185</v>
      </c>
      <c r="F40" s="117">
        <v>1073</v>
      </c>
      <c r="G40" s="67"/>
      <c r="H40" s="34" t="s">
        <v>212</v>
      </c>
      <c r="I40" s="266">
        <v>-378036.31</v>
      </c>
    </row>
    <row r="41" spans="1:9" ht="15" customHeight="1">
      <c r="A41" s="84">
        <f>MAX($A$13:A40)+1</f>
        <v>28</v>
      </c>
      <c r="B41" s="12" t="str">
        <f t="shared" si="1"/>
        <v>[28]</v>
      </c>
      <c r="C41" s="115">
        <v>2027</v>
      </c>
      <c r="D41" s="116">
        <v>429000</v>
      </c>
      <c r="E41" s="34" t="s">
        <v>185</v>
      </c>
      <c r="F41" s="117">
        <v>1074</v>
      </c>
      <c r="G41" s="67"/>
      <c r="H41" s="34" t="s">
        <v>213</v>
      </c>
      <c r="I41" s="266">
        <v>-351443.99</v>
      </c>
    </row>
    <row r="42" spans="1:9" ht="15" customHeight="1">
      <c r="A42" s="84">
        <f>MAX($A$13:A41)+1</f>
        <v>29</v>
      </c>
      <c r="B42" s="12" t="str">
        <f t="shared" si="1"/>
        <v>[29]</v>
      </c>
      <c r="C42" s="115">
        <v>2027</v>
      </c>
      <c r="D42" s="116">
        <v>429000</v>
      </c>
      <c r="E42" s="34" t="s">
        <v>185</v>
      </c>
      <c r="F42" s="117">
        <v>1075</v>
      </c>
      <c r="G42" s="67"/>
      <c r="H42" s="34" t="s">
        <v>214</v>
      </c>
      <c r="I42" s="266">
        <v>-947009.38</v>
      </c>
    </row>
    <row r="43" spans="1:9" ht="15" customHeight="1">
      <c r="A43" s="84">
        <f>MAX($A$13:A42)+1</f>
        <v>30</v>
      </c>
      <c r="B43" s="12" t="str">
        <f t="shared" si="1"/>
        <v>[30]</v>
      </c>
      <c r="C43" s="115">
        <v>2027</v>
      </c>
      <c r="D43" s="116">
        <v>429000</v>
      </c>
      <c r="E43" s="34" t="s">
        <v>185</v>
      </c>
      <c r="F43" s="117">
        <v>1076</v>
      </c>
      <c r="G43" s="67"/>
      <c r="H43" s="34" t="s">
        <v>215</v>
      </c>
      <c r="I43" s="266">
        <v>-188503.79</v>
      </c>
    </row>
    <row r="44" spans="1:9" ht="15" customHeight="1">
      <c r="A44" s="84">
        <f>MAX($A$13:A43)+1</f>
        <v>31</v>
      </c>
      <c r="B44" s="12" t="str">
        <f t="shared" si="1"/>
        <v>[31]</v>
      </c>
      <c r="C44" s="115">
        <v>2027</v>
      </c>
      <c r="D44" s="116">
        <v>429000</v>
      </c>
      <c r="E44" s="34" t="s">
        <v>185</v>
      </c>
      <c r="F44" s="117">
        <v>1077</v>
      </c>
      <c r="G44" s="67"/>
      <c r="H44" s="34" t="s">
        <v>216</v>
      </c>
      <c r="I44" s="266">
        <v>-332562.99</v>
      </c>
    </row>
    <row r="45" spans="1:9" ht="15" customHeight="1">
      <c r="A45" s="84">
        <f>MAX($A$13:A44)+1</f>
        <v>32</v>
      </c>
      <c r="B45" s="12" t="str">
        <f t="shared" si="1"/>
        <v>[32]</v>
      </c>
      <c r="C45" s="115">
        <v>2027</v>
      </c>
      <c r="D45" s="116">
        <v>429000</v>
      </c>
      <c r="E45" s="34" t="s">
        <v>185</v>
      </c>
      <c r="F45" s="117">
        <v>1078</v>
      </c>
      <c r="G45" s="67"/>
      <c r="H45" s="34" t="s">
        <v>401</v>
      </c>
      <c r="I45" s="266">
        <v>-392366.42</v>
      </c>
    </row>
    <row r="46" spans="1:9" ht="15" customHeight="1">
      <c r="A46" s="84">
        <f>MAX($A$13:A45)+1</f>
        <v>33</v>
      </c>
      <c r="B46" s="12" t="str">
        <f t="shared" si="1"/>
        <v>[33]</v>
      </c>
      <c r="C46" s="115">
        <v>2027</v>
      </c>
      <c r="D46" s="116">
        <v>429000</v>
      </c>
      <c r="E46" s="34" t="s">
        <v>185</v>
      </c>
      <c r="F46" s="117">
        <v>1079</v>
      </c>
      <c r="G46" s="67"/>
      <c r="H46" s="34" t="s">
        <v>402</v>
      </c>
      <c r="I46" s="266">
        <v>-194779.29</v>
      </c>
    </row>
    <row r="47" spans="1:9" ht="15" customHeight="1">
      <c r="A47" s="84">
        <f>MAX($A$13:A46)+1</f>
        <v>34</v>
      </c>
      <c r="B47" s="12" t="str">
        <f t="shared" si="1"/>
        <v>[34]</v>
      </c>
      <c r="C47" s="115">
        <v>2027</v>
      </c>
      <c r="D47" s="116">
        <v>429000</v>
      </c>
      <c r="E47" s="34" t="s">
        <v>185</v>
      </c>
      <c r="F47" s="117">
        <v>217</v>
      </c>
      <c r="G47" s="67"/>
      <c r="H47" s="34" t="s">
        <v>403</v>
      </c>
      <c r="I47" s="266">
        <v>-768601.85</v>
      </c>
    </row>
    <row r="48" spans="1:9" ht="15" customHeight="1">
      <c r="A48" s="84">
        <f>MAX($A$13:A47)+1</f>
        <v>35</v>
      </c>
      <c r="B48" s="12" t="str">
        <f t="shared" si="1"/>
        <v>[35]</v>
      </c>
      <c r="C48" s="115">
        <v>2027</v>
      </c>
      <c r="D48" s="116">
        <v>429000</v>
      </c>
      <c r="E48" s="34" t="s">
        <v>185</v>
      </c>
      <c r="F48" s="117">
        <v>218</v>
      </c>
      <c r="G48" s="67"/>
      <c r="H48" s="34" t="s">
        <v>404</v>
      </c>
      <c r="I48" s="266">
        <v>-64468.03</v>
      </c>
    </row>
    <row r="49" spans="1:9" ht="15" customHeight="1">
      <c r="A49" s="84">
        <f>MAX($A$13:A48)+1</f>
        <v>36</v>
      </c>
      <c r="B49" s="12" t="str">
        <f t="shared" si="1"/>
        <v>[36]</v>
      </c>
      <c r="C49" s="115">
        <v>2027</v>
      </c>
      <c r="D49" s="116">
        <v>429000</v>
      </c>
      <c r="E49" s="34" t="s">
        <v>185</v>
      </c>
      <c r="F49" s="117">
        <v>219</v>
      </c>
      <c r="G49" s="67"/>
      <c r="H49" s="34" t="s">
        <v>452</v>
      </c>
      <c r="I49" s="266">
        <v>-927518.65</v>
      </c>
    </row>
    <row r="50" spans="1:9" ht="15" customHeight="1">
      <c r="A50" s="84">
        <f>MAX($A$13:A49)+1</f>
        <v>37</v>
      </c>
      <c r="B50" s="12" t="str">
        <f t="shared" si="1"/>
        <v>[37]</v>
      </c>
      <c r="C50" s="115">
        <v>2027</v>
      </c>
      <c r="D50" s="116">
        <v>429000</v>
      </c>
      <c r="E50" s="34" t="s">
        <v>185</v>
      </c>
      <c r="F50" s="117">
        <v>220</v>
      </c>
      <c r="G50" s="67"/>
      <c r="H50" s="34" t="s">
        <v>453</v>
      </c>
      <c r="I50" s="266">
        <v>-145194.1</v>
      </c>
    </row>
    <row r="51" spans="1:9" ht="15" customHeight="1">
      <c r="A51" s="84">
        <f>MAX($A$13:A50)+1</f>
        <v>38</v>
      </c>
      <c r="B51" s="12" t="str">
        <f t="shared" si="1"/>
        <v>[38]</v>
      </c>
      <c r="C51" s="115">
        <v>2027</v>
      </c>
      <c r="D51" s="116">
        <v>429100</v>
      </c>
      <c r="E51" s="34" t="s">
        <v>400</v>
      </c>
      <c r="F51" s="117">
        <v>1016</v>
      </c>
      <c r="G51" s="67"/>
      <c r="H51" s="34" t="s">
        <v>405</v>
      </c>
      <c r="I51" s="266">
        <v>-37678.04</v>
      </c>
    </row>
    <row r="52" spans="1:9" ht="15" customHeight="1">
      <c r="A52" s="84">
        <f>MAX($A$13:A51)+1</f>
        <v>39</v>
      </c>
      <c r="B52" s="12" t="str">
        <f t="shared" si="1"/>
        <v>[39]</v>
      </c>
      <c r="C52" s="115">
        <v>2027</v>
      </c>
      <c r="D52" s="116">
        <v>429100</v>
      </c>
      <c r="E52" s="34" t="s">
        <v>400</v>
      </c>
      <c r="F52" s="117">
        <v>1071</v>
      </c>
      <c r="G52" s="67"/>
      <c r="H52" s="34" t="s">
        <v>406</v>
      </c>
      <c r="I52" s="266">
        <v>-41949.22</v>
      </c>
    </row>
    <row r="53" spans="1:9" ht="15" customHeight="1">
      <c r="A53" s="84">
        <f>MAX($A$13:A52)+1</f>
        <v>40</v>
      </c>
      <c r="B53" s="12" t="str">
        <f t="shared" si="1"/>
        <v>[40]</v>
      </c>
      <c r="C53" s="115">
        <v>2027</v>
      </c>
      <c r="D53" s="116">
        <v>429100</v>
      </c>
      <c r="E53" s="34" t="s">
        <v>400</v>
      </c>
      <c r="F53" s="117">
        <v>1072</v>
      </c>
      <c r="G53" s="67"/>
      <c r="H53" s="34" t="s">
        <v>407</v>
      </c>
      <c r="I53" s="266">
        <v>-88717.46</v>
      </c>
    </row>
    <row r="54" spans="1:9" ht="15" customHeight="1">
      <c r="A54" s="84">
        <f>MAX($A$13:A53)+1</f>
        <v>41</v>
      </c>
      <c r="B54" s="12" t="str">
        <f t="shared" si="1"/>
        <v>[41]</v>
      </c>
      <c r="C54" s="115">
        <v>2027</v>
      </c>
      <c r="D54" s="116">
        <v>429100</v>
      </c>
      <c r="E54" s="34" t="s">
        <v>400</v>
      </c>
      <c r="F54" s="117">
        <v>1074</v>
      </c>
      <c r="G54" s="67"/>
      <c r="H54" s="34" t="s">
        <v>408</v>
      </c>
      <c r="I54" s="266">
        <v>-401568.06</v>
      </c>
    </row>
    <row r="55" spans="1:9" ht="15" customHeight="1">
      <c r="A55" s="84">
        <f>MAX($A$13:A54)+1</f>
        <v>42</v>
      </c>
      <c r="B55" s="12" t="str">
        <f t="shared" si="1"/>
        <v>[42]</v>
      </c>
      <c r="C55" s="115">
        <v>2027</v>
      </c>
      <c r="D55" s="116">
        <v>429100</v>
      </c>
      <c r="E55" s="34" t="s">
        <v>400</v>
      </c>
      <c r="F55" s="117">
        <v>1076</v>
      </c>
      <c r="G55" s="67"/>
      <c r="H55" s="34" t="s">
        <v>409</v>
      </c>
      <c r="I55" s="266">
        <v>-202962.57</v>
      </c>
    </row>
    <row r="56" spans="1:9" ht="15" customHeight="1">
      <c r="A56" s="84">
        <f>MAX($A$13:A55)+1</f>
        <v>43</v>
      </c>
      <c r="B56" s="12" t="str">
        <f t="shared" si="1"/>
        <v>[43]</v>
      </c>
      <c r="C56" s="115">
        <v>2027</v>
      </c>
      <c r="D56" s="116">
        <v>429100</v>
      </c>
      <c r="E56" s="34" t="s">
        <v>400</v>
      </c>
      <c r="F56" s="117">
        <v>1079</v>
      </c>
      <c r="G56" s="67"/>
      <c r="H56" s="34" t="s">
        <v>410</v>
      </c>
      <c r="I56" s="266">
        <v>-126179.74</v>
      </c>
    </row>
    <row r="57" spans="1:9" ht="15" customHeight="1">
      <c r="A57" s="84">
        <f>MAX($A$13:A56)+1</f>
        <v>44</v>
      </c>
      <c r="B57" s="12" t="str">
        <f t="shared" si="1"/>
        <v>[44]</v>
      </c>
      <c r="C57" s="115">
        <v>2027</v>
      </c>
      <c r="D57" s="116">
        <v>429100</v>
      </c>
      <c r="E57" s="34" t="s">
        <v>400</v>
      </c>
      <c r="F57" s="117">
        <v>218</v>
      </c>
      <c r="G57" s="67"/>
      <c r="H57" s="34" t="s">
        <v>411</v>
      </c>
      <c r="I57" s="266">
        <v>-65595.570000000007</v>
      </c>
    </row>
    <row r="58" spans="1:9" ht="15" customHeight="1">
      <c r="A58" s="84">
        <f>MAX($A$13:A57)+1</f>
        <v>45</v>
      </c>
      <c r="B58" s="12" t="str">
        <f t="shared" si="1"/>
        <v>[45]</v>
      </c>
      <c r="C58" s="115">
        <v>2027</v>
      </c>
      <c r="D58" s="116">
        <v>429100</v>
      </c>
      <c r="E58" s="34" t="s">
        <v>400</v>
      </c>
      <c r="F58" s="117">
        <v>220</v>
      </c>
      <c r="G58" s="67"/>
      <c r="H58" s="34" t="s">
        <v>454</v>
      </c>
      <c r="I58" s="266">
        <v>-177334.39</v>
      </c>
    </row>
    <row r="59" spans="1:9" ht="15" customHeight="1">
      <c r="B59" s="18"/>
      <c r="C59" s="18"/>
      <c r="D59" s="18"/>
      <c r="E59" s="18"/>
      <c r="F59" s="18"/>
      <c r="G59" s="18"/>
      <c r="H59" s="18"/>
      <c r="I59" s="18"/>
    </row>
    <row r="60" spans="1:9" ht="15" customHeight="1">
      <c r="A60" s="84">
        <f>MAX($A$13:A59)+1</f>
        <v>46</v>
      </c>
      <c r="B60" s="12" t="str">
        <f t="shared" ref="B60" si="2">"["&amp;A60&amp;"]"</f>
        <v>[46]</v>
      </c>
      <c r="C60" s="11" t="s">
        <v>217</v>
      </c>
      <c r="E60" s="19"/>
      <c r="F60" s="19"/>
      <c r="G60" s="19"/>
      <c r="H60" s="19"/>
      <c r="I60" s="19">
        <f>SUM(I$14:I$58)</f>
        <v>-7812174.7177503277</v>
      </c>
    </row>
    <row r="61" spans="1:9" ht="6" customHeight="1">
      <c r="B61" s="120"/>
      <c r="C61" s="120"/>
      <c r="D61" s="120"/>
      <c r="E61" s="120"/>
      <c r="F61" s="120"/>
      <c r="G61" s="120"/>
      <c r="H61" s="120"/>
      <c r="I61" s="120"/>
    </row>
    <row r="62" spans="1:9" ht="6" customHeight="1">
      <c r="B62" s="18"/>
      <c r="C62" s="18"/>
      <c r="D62" s="18"/>
      <c r="E62" s="18"/>
      <c r="F62" s="18"/>
      <c r="G62" s="18"/>
      <c r="H62" s="18"/>
      <c r="I62" s="18"/>
    </row>
    <row r="63" spans="1:9" ht="15" customHeight="1">
      <c r="B63" s="134" t="s">
        <v>421</v>
      </c>
    </row>
  </sheetData>
  <printOptions horizontalCentered="1"/>
  <pageMargins left="0.7" right="0.7" top="0.75" bottom="0.75" header="0.3" footer="0.3"/>
  <pageSetup scale="88" fitToHeight="0" orientation="landscape" horizontalDpi="1200" verticalDpi="1200"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D211-3874-4780-8EEA-EB54EE530E7A}">
  <sheetPr>
    <tabColor theme="6"/>
    <pageSetUpPr autoPageBreaks="0"/>
  </sheetPr>
  <dimension ref="A1"/>
  <sheetViews>
    <sheetView topLeftCell="A1048576" zoomScale="115" zoomScaleNormal="115" workbookViewId="0"/>
  </sheetViews>
  <sheetFormatPr defaultColWidth="8.7109375" defaultRowHeight="15" customHeight="1" zeroHeight="1"/>
  <cols>
    <col min="1" max="16384" width="8.7109375" style="1"/>
  </cols>
  <sheetData/>
  <printOptions horizontalCentered="1"/>
  <pageMargins left="0.7" right="0.7" top="0.75" bottom="0.75" header="0.3" footer="0.3"/>
  <pageSetup orientation="landscape" horizontalDpi="1200" verticalDpi="1200" r:id="rId1"/>
  <headerFooter scaleWithDoc="0"/>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79103-A125-40EF-9D81-A7D0315193FA}">
  <sheetPr>
    <tabColor theme="6" tint="0.39997558519241921"/>
    <pageSetUpPr autoPageBreaks="0"/>
  </sheetPr>
  <dimension ref="A1:V52"/>
  <sheetViews>
    <sheetView topLeftCell="B2" zoomScale="115" zoomScaleNormal="115" workbookViewId="0">
      <selection activeCell="B2" sqref="B2"/>
    </sheetView>
  </sheetViews>
  <sheetFormatPr defaultColWidth="8.7109375" defaultRowHeight="15" customHeight="1" outlineLevelRow="1" outlineLevelCol="1"/>
  <cols>
    <col min="1" max="1" width="8.7109375" style="17" hidden="1" customWidth="1" outlineLevel="1"/>
    <col min="2" max="2" width="8.7109375" style="1" collapsed="1"/>
    <col min="3" max="3" width="54.5703125" style="1" bestFit="1" customWidth="1"/>
    <col min="4" max="4" width="27" style="1" bestFit="1" customWidth="1"/>
    <col min="5" max="5" width="1" style="1" customWidth="1"/>
    <col min="6" max="6" width="14.5703125" style="1" bestFit="1" customWidth="1"/>
    <col min="7" max="7" width="1" style="1" customWidth="1"/>
    <col min="8" max="8" width="12.5703125" style="1" bestFit="1" customWidth="1"/>
    <col min="9" max="9" width="1" style="1" customWidth="1"/>
    <col min="10" max="10" width="12.28515625" style="1" bestFit="1" customWidth="1"/>
    <col min="11" max="11" width="1" style="1" customWidth="1"/>
    <col min="12" max="12" width="12.28515625" style="1" bestFit="1" customWidth="1"/>
    <col min="13" max="13" width="11.140625" style="1" bestFit="1" customWidth="1"/>
    <col min="14" max="14" width="8.7109375" style="1" customWidth="1"/>
    <col min="15" max="16" width="8.7109375" style="1"/>
    <col min="17" max="17" width="11.140625" style="1" bestFit="1" customWidth="1"/>
    <col min="18" max="19" width="11.7109375" style="1" customWidth="1"/>
    <col min="20" max="20" width="8.7109375" style="1"/>
    <col min="21" max="22" width="11.42578125" style="1" bestFit="1" customWidth="1"/>
    <col min="23" max="16384" width="8.7109375" style="1"/>
  </cols>
  <sheetData>
    <row r="1" spans="1:19" s="17" customFormat="1" ht="15" hidden="1" customHeight="1" outlineLevel="1">
      <c r="C1" s="17">
        <v>64</v>
      </c>
      <c r="F1" s="17">
        <f>C1+1</f>
        <v>65</v>
      </c>
      <c r="H1" s="17">
        <f>F1+1</f>
        <v>66</v>
      </c>
      <c r="J1" s="17">
        <f>H1+1</f>
        <v>67</v>
      </c>
      <c r="L1" s="17">
        <f>J1+1</f>
        <v>68</v>
      </c>
      <c r="M1" s="17">
        <f>L1+1</f>
        <v>69</v>
      </c>
      <c r="N1" s="17">
        <f>M1+1</f>
        <v>70</v>
      </c>
    </row>
    <row r="2" spans="1:19" ht="15" customHeight="1" collapsed="1">
      <c r="B2" s="2" t="str">
        <f>'Control + Instructions'!$A$1</f>
        <v>Colorado Springs Utilities</v>
      </c>
    </row>
    <row r="3" spans="1:19" ht="15" customHeight="1">
      <c r="B3" s="2" t="str">
        <f>'Control + Instructions'!$A$2</f>
        <v>Formula Rate Workbook</v>
      </c>
    </row>
    <row r="4" spans="1:19" ht="15" customHeight="1">
      <c r="B4" s="2" t="str">
        <f>'Control + Instructions'!$A$3</f>
        <v>Projections for Rate Year 2027</v>
      </c>
    </row>
    <row r="7" spans="1:19" ht="15" customHeight="1">
      <c r="B7" s="96" t="str">
        <f>'Table of Contents'!$D$36</f>
        <v>Table E1</v>
      </c>
    </row>
    <row r="8" spans="1:19" ht="18" customHeight="1">
      <c r="B8" s="81" t="str">
        <f>B7&amp;": "&amp;'Table of Contents'!$E$36</f>
        <v>Table E1: Transmission Operations and Maintenance (O&amp;M) Expenses</v>
      </c>
    </row>
    <row r="9" spans="1:19" ht="6" customHeight="1">
      <c r="B9" s="9"/>
      <c r="C9" s="9"/>
      <c r="D9" s="9"/>
      <c r="E9" s="9"/>
      <c r="F9" s="9"/>
      <c r="G9" s="9"/>
      <c r="H9" s="9"/>
      <c r="J9" s="9"/>
      <c r="L9" s="9"/>
    </row>
    <row r="10" spans="1:19" ht="6" customHeight="1">
      <c r="B10" s="10"/>
      <c r="C10" s="10"/>
      <c r="D10" s="10"/>
      <c r="E10" s="10"/>
      <c r="F10" s="10"/>
      <c r="G10" s="10"/>
      <c r="H10" s="10"/>
      <c r="J10" s="10"/>
      <c r="L10" s="10"/>
    </row>
    <row r="11" spans="1:19" ht="45">
      <c r="B11" s="11" t="s">
        <v>4</v>
      </c>
      <c r="C11" s="11" t="s">
        <v>5</v>
      </c>
      <c r="D11" s="28" t="s">
        <v>122</v>
      </c>
      <c r="E11" s="11"/>
      <c r="F11" s="215" t="s">
        <v>382</v>
      </c>
      <c r="G11" s="11"/>
      <c r="H11" s="215" t="s">
        <v>381</v>
      </c>
      <c r="J11" s="215" t="s">
        <v>383</v>
      </c>
      <c r="K11" s="11"/>
      <c r="L11" s="215" t="s">
        <v>384</v>
      </c>
      <c r="Q11" s="134"/>
      <c r="R11" s="134"/>
    </row>
    <row r="12" spans="1:19" ht="15" customHeight="1">
      <c r="A12" s="84"/>
      <c r="B12" s="11"/>
      <c r="C12" s="12"/>
      <c r="D12" s="12"/>
      <c r="E12" s="12"/>
      <c r="F12" s="12" t="str">
        <f>"["&amp;CHAR(F1)&amp;"]"</f>
        <v>[A]</v>
      </c>
      <c r="G12" s="219"/>
      <c r="H12" s="12" t="str">
        <f>"["&amp;CHAR(H1)&amp;"]"</f>
        <v>[B]</v>
      </c>
      <c r="I12" s="27"/>
      <c r="J12" s="12" t="str">
        <f>"["&amp;CHAR(J1)&amp;"]"</f>
        <v>[C]</v>
      </c>
      <c r="K12" s="219"/>
      <c r="L12" s="12" t="str">
        <f>"["&amp;CHAR(L1)&amp;"]"</f>
        <v>[D]</v>
      </c>
      <c r="Q12" s="27"/>
      <c r="R12" s="27"/>
      <c r="S12" s="27"/>
    </row>
    <row r="13" spans="1:19" ht="6" customHeight="1">
      <c r="B13" s="9"/>
      <c r="C13" s="9"/>
      <c r="D13" s="71"/>
      <c r="E13" s="9"/>
      <c r="F13" s="9"/>
      <c r="G13" s="9"/>
      <c r="H13" s="159"/>
      <c r="J13" s="159"/>
      <c r="L13" s="159"/>
    </row>
    <row r="14" spans="1:19" ht="6" customHeight="1">
      <c r="B14" s="10"/>
      <c r="C14" s="10"/>
      <c r="D14" s="72"/>
      <c r="E14" s="10"/>
      <c r="F14" s="10"/>
      <c r="G14" s="10"/>
      <c r="H14" s="160"/>
      <c r="J14" s="160"/>
      <c r="L14" s="160"/>
    </row>
    <row r="15" spans="1:19" ht="15" customHeight="1">
      <c r="A15" s="17">
        <f>MAX($A$14:A14)+1</f>
        <v>1</v>
      </c>
      <c r="B15" s="12" t="str">
        <f>"["&amp;A15&amp;"]"</f>
        <v>[1]</v>
      </c>
      <c r="C15" s="11" t="s">
        <v>14</v>
      </c>
      <c r="D15" s="45"/>
      <c r="F15" s="19"/>
      <c r="R15" s="134"/>
      <c r="S15" s="134"/>
    </row>
    <row r="16" spans="1:19" ht="15" customHeight="1">
      <c r="A16" s="17">
        <f>MAX($A$14:A15)+1</f>
        <v>2</v>
      </c>
      <c r="B16" s="12" t="str">
        <f t="shared" ref="B16:B32" si="0">"["&amp;A16&amp;"]"</f>
        <v>[2]</v>
      </c>
      <c r="C16" s="32" t="s">
        <v>15</v>
      </c>
      <c r="D16" s="45">
        <v>560</v>
      </c>
      <c r="F16" s="34">
        <v>10268650.790000001</v>
      </c>
      <c r="H16" s="34">
        <v>4217458.43</v>
      </c>
      <c r="J16" s="34">
        <v>5509720</v>
      </c>
      <c r="L16" s="34">
        <v>4979296</v>
      </c>
      <c r="N16" s="19"/>
      <c r="Q16" s="218"/>
    </row>
    <row r="17" spans="1:22" ht="15" customHeight="1">
      <c r="A17" s="17">
        <f>MAX($A$14:A16)+1</f>
        <v>3</v>
      </c>
      <c r="B17" s="12" t="str">
        <f t="shared" si="0"/>
        <v>[3]</v>
      </c>
      <c r="C17" s="32" t="s">
        <v>16</v>
      </c>
      <c r="D17" s="45">
        <v>561</v>
      </c>
      <c r="F17" s="34">
        <v>812730.09</v>
      </c>
      <c r="H17" s="34">
        <v>228815.64999999997</v>
      </c>
      <c r="J17" s="34">
        <v>519054</v>
      </c>
      <c r="L17" s="34">
        <v>267468</v>
      </c>
      <c r="N17" s="19"/>
      <c r="Q17" s="218"/>
    </row>
    <row r="18" spans="1:22" ht="15" customHeight="1">
      <c r="A18" s="17">
        <f>MAX($A$14:A17)+1</f>
        <v>4</v>
      </c>
      <c r="B18" s="12" t="str">
        <f t="shared" si="0"/>
        <v>[4]</v>
      </c>
      <c r="C18" s="32" t="s">
        <v>17</v>
      </c>
      <c r="D18" s="45">
        <v>561.1</v>
      </c>
      <c r="F18" s="34">
        <v>0</v>
      </c>
      <c r="H18" s="34">
        <v>0</v>
      </c>
      <c r="J18" s="34">
        <v>0</v>
      </c>
      <c r="L18" s="34">
        <v>0</v>
      </c>
      <c r="N18" s="19"/>
      <c r="Q18" s="218"/>
    </row>
    <row r="19" spans="1:22" ht="15" customHeight="1">
      <c r="A19" s="17">
        <f>MAX($A$14:A18)+1</f>
        <v>5</v>
      </c>
      <c r="B19" s="12" t="str">
        <f t="shared" si="0"/>
        <v>[5]</v>
      </c>
      <c r="C19" s="32" t="s">
        <v>18</v>
      </c>
      <c r="D19" s="45">
        <v>561.20000000000005</v>
      </c>
      <c r="F19" s="34">
        <v>0</v>
      </c>
      <c r="H19" s="34">
        <v>0</v>
      </c>
      <c r="J19" s="34">
        <v>0</v>
      </c>
      <c r="L19" s="34">
        <v>0</v>
      </c>
      <c r="N19" s="19"/>
      <c r="Q19" s="218"/>
    </row>
    <row r="20" spans="1:22" ht="15" customHeight="1">
      <c r="A20" s="17">
        <f>MAX($A$14:A19)+1</f>
        <v>6</v>
      </c>
      <c r="B20" s="12" t="str">
        <f t="shared" si="0"/>
        <v>[6]</v>
      </c>
      <c r="C20" s="32" t="s">
        <v>19</v>
      </c>
      <c r="D20" s="45">
        <v>561.29999999999995</v>
      </c>
      <c r="F20" s="34">
        <v>0</v>
      </c>
      <c r="H20" s="34">
        <v>0</v>
      </c>
      <c r="J20" s="34">
        <v>0</v>
      </c>
      <c r="L20" s="34">
        <v>0</v>
      </c>
      <c r="N20" s="19"/>
      <c r="Q20" s="218"/>
    </row>
    <row r="21" spans="1:22" ht="15" customHeight="1">
      <c r="A21" s="17">
        <f>MAX($A$14:A20)+1</f>
        <v>7</v>
      </c>
      <c r="B21" s="12" t="str">
        <f t="shared" si="0"/>
        <v>[7]</v>
      </c>
      <c r="C21" s="32" t="s">
        <v>20</v>
      </c>
      <c r="D21" s="45">
        <v>561.4</v>
      </c>
      <c r="F21" s="34">
        <v>0</v>
      </c>
      <c r="H21" s="34">
        <v>0</v>
      </c>
      <c r="J21" s="34">
        <v>0</v>
      </c>
      <c r="L21" s="34">
        <v>0</v>
      </c>
      <c r="N21" s="19"/>
      <c r="Q21" s="218"/>
    </row>
    <row r="22" spans="1:22" ht="15" customHeight="1">
      <c r="A22" s="17">
        <f>MAX($A$14:A21)+1</f>
        <v>8</v>
      </c>
      <c r="B22" s="12" t="str">
        <f t="shared" si="0"/>
        <v>[8]</v>
      </c>
      <c r="C22" s="32" t="s">
        <v>21</v>
      </c>
      <c r="D22" s="45">
        <v>561.5</v>
      </c>
      <c r="F22" s="34">
        <v>0</v>
      </c>
      <c r="H22" s="34">
        <v>0</v>
      </c>
      <c r="J22" s="34">
        <v>0</v>
      </c>
      <c r="L22" s="34">
        <v>0</v>
      </c>
      <c r="N22" s="19"/>
      <c r="Q22" s="218"/>
    </row>
    <row r="23" spans="1:22" ht="15" customHeight="1">
      <c r="A23" s="17">
        <f>MAX($A$14:A22)+1</f>
        <v>9</v>
      </c>
      <c r="B23" s="12" t="str">
        <f t="shared" si="0"/>
        <v>[9]</v>
      </c>
      <c r="C23" s="32" t="s">
        <v>22</v>
      </c>
      <c r="D23" s="45">
        <v>561.6</v>
      </c>
      <c r="F23" s="34">
        <v>0</v>
      </c>
      <c r="H23" s="34">
        <v>0</v>
      </c>
      <c r="J23" s="34">
        <v>0</v>
      </c>
      <c r="L23" s="34">
        <v>0</v>
      </c>
      <c r="N23" s="19"/>
      <c r="Q23" s="218"/>
    </row>
    <row r="24" spans="1:22" ht="15" customHeight="1">
      <c r="A24" s="17">
        <f>MAX($A$14:A23)+1</f>
        <v>10</v>
      </c>
      <c r="B24" s="12" t="str">
        <f t="shared" si="0"/>
        <v>[10]</v>
      </c>
      <c r="C24" s="32" t="s">
        <v>23</v>
      </c>
      <c r="D24" s="45">
        <v>561.70000000000005</v>
      </c>
      <c r="F24" s="34">
        <v>0</v>
      </c>
      <c r="H24" s="34">
        <v>0</v>
      </c>
      <c r="J24" s="34">
        <v>0</v>
      </c>
      <c r="L24" s="34">
        <v>0</v>
      </c>
      <c r="N24" s="19"/>
      <c r="Q24" s="218"/>
    </row>
    <row r="25" spans="1:22" ht="15" customHeight="1">
      <c r="A25" s="17">
        <f>MAX($A$14:A24)+1</f>
        <v>11</v>
      </c>
      <c r="B25" s="12" t="str">
        <f t="shared" si="0"/>
        <v>[11]</v>
      </c>
      <c r="C25" s="32" t="s">
        <v>24</v>
      </c>
      <c r="D25" s="45">
        <v>561.79999999999995</v>
      </c>
      <c r="F25" s="34">
        <v>0</v>
      </c>
      <c r="H25" s="34">
        <v>0</v>
      </c>
      <c r="J25" s="34">
        <v>0</v>
      </c>
      <c r="L25" s="34">
        <v>0</v>
      </c>
      <c r="N25" s="19"/>
      <c r="Q25" s="218"/>
    </row>
    <row r="26" spans="1:22" ht="15" customHeight="1">
      <c r="A26" s="17">
        <f>MAX($A$14:A25)+1</f>
        <v>12</v>
      </c>
      <c r="B26" s="12" t="str">
        <f t="shared" si="0"/>
        <v>[12]</v>
      </c>
      <c r="C26" s="32" t="s">
        <v>25</v>
      </c>
      <c r="D26" s="45">
        <v>562</v>
      </c>
      <c r="F26" s="34">
        <v>0</v>
      </c>
      <c r="H26" s="34">
        <v>0</v>
      </c>
      <c r="J26" s="34">
        <v>0</v>
      </c>
      <c r="L26" s="34">
        <v>0</v>
      </c>
      <c r="N26" s="19"/>
      <c r="Q26" s="218"/>
    </row>
    <row r="27" spans="1:22" ht="15" customHeight="1">
      <c r="A27" s="17">
        <f>MAX($A$14:A26)+1</f>
        <v>13</v>
      </c>
      <c r="B27" s="12" t="str">
        <f t="shared" si="0"/>
        <v>[13]</v>
      </c>
      <c r="C27" s="32" t="s">
        <v>26</v>
      </c>
      <c r="D27" s="45">
        <v>563</v>
      </c>
      <c r="F27" s="34">
        <v>13690.78</v>
      </c>
      <c r="H27" s="34">
        <v>0</v>
      </c>
      <c r="J27" s="34">
        <v>19500</v>
      </c>
      <c r="L27" s="34">
        <v>0</v>
      </c>
      <c r="N27" s="19"/>
      <c r="Q27" s="218"/>
    </row>
    <row r="28" spans="1:22" ht="15" customHeight="1">
      <c r="A28" s="17">
        <f>MAX($A$14:A27)+1</f>
        <v>14</v>
      </c>
      <c r="B28" s="12" t="str">
        <f t="shared" si="0"/>
        <v>[14]</v>
      </c>
      <c r="C28" s="32" t="s">
        <v>27</v>
      </c>
      <c r="D28" s="45">
        <v>564</v>
      </c>
      <c r="F28" s="34">
        <v>0</v>
      </c>
      <c r="H28" s="34">
        <v>0</v>
      </c>
      <c r="J28" s="34">
        <v>0</v>
      </c>
      <c r="L28" s="34">
        <v>0</v>
      </c>
      <c r="N28" s="19"/>
      <c r="Q28" s="218"/>
    </row>
    <row r="29" spans="1:22" ht="15" customHeight="1">
      <c r="A29" s="17">
        <f>MAX($A$14:A28)+1</f>
        <v>15</v>
      </c>
      <c r="B29" s="12" t="str">
        <f t="shared" si="0"/>
        <v>[15]</v>
      </c>
      <c r="C29" s="32" t="s">
        <v>28</v>
      </c>
      <c r="D29" s="45">
        <v>565</v>
      </c>
      <c r="F29" s="34">
        <v>0</v>
      </c>
      <c r="H29" s="34">
        <v>0</v>
      </c>
      <c r="J29" s="34">
        <v>0</v>
      </c>
      <c r="L29" s="34">
        <v>0</v>
      </c>
      <c r="N29" s="19"/>
      <c r="Q29" s="218"/>
    </row>
    <row r="30" spans="1:22" ht="15" customHeight="1">
      <c r="A30" s="17">
        <f>MAX($A$14:A29)+1</f>
        <v>16</v>
      </c>
      <c r="B30" s="12" t="str">
        <f t="shared" si="0"/>
        <v>[16]</v>
      </c>
      <c r="C30" s="32" t="s">
        <v>391</v>
      </c>
      <c r="D30" s="45">
        <v>566</v>
      </c>
      <c r="F30" s="34">
        <v>49238.81</v>
      </c>
      <c r="H30" s="34">
        <v>0</v>
      </c>
      <c r="J30" s="34">
        <v>96192</v>
      </c>
      <c r="L30" s="34">
        <v>0</v>
      </c>
      <c r="N30" s="19"/>
      <c r="Q30" s="218"/>
    </row>
    <row r="31" spans="1:22" ht="15" customHeight="1">
      <c r="A31" s="17">
        <f>MAX($A$14:A30)+1</f>
        <v>17</v>
      </c>
      <c r="B31" s="12" t="str">
        <f t="shared" si="0"/>
        <v>[17]</v>
      </c>
      <c r="C31" s="41" t="s">
        <v>29</v>
      </c>
      <c r="D31" s="118">
        <v>567</v>
      </c>
      <c r="E31" s="38"/>
      <c r="F31" s="69">
        <v>0</v>
      </c>
      <c r="G31" s="38"/>
      <c r="H31" s="69">
        <v>0</v>
      </c>
      <c r="J31" s="69">
        <v>0</v>
      </c>
      <c r="L31" s="69">
        <v>0</v>
      </c>
      <c r="N31" s="19"/>
      <c r="Q31" s="218"/>
    </row>
    <row r="32" spans="1:22" ht="15" customHeight="1">
      <c r="A32" s="17">
        <f>MAX($A$14:A31)+1</f>
        <v>18</v>
      </c>
      <c r="B32" s="12" t="str">
        <f t="shared" si="0"/>
        <v>[18]</v>
      </c>
      <c r="C32" s="11" t="s">
        <v>30</v>
      </c>
      <c r="D32" s="45"/>
      <c r="F32" s="19">
        <f>SUM(F16:F31)</f>
        <v>11144310.470000001</v>
      </c>
      <c r="H32" s="19">
        <f>SUM(H16:H31)</f>
        <v>4446274.08</v>
      </c>
      <c r="J32" s="19">
        <f>SUM(J16:J31)</f>
        <v>6144466</v>
      </c>
      <c r="L32" s="19">
        <f>SUM(L16:L31)</f>
        <v>5246764</v>
      </c>
      <c r="N32" s="19"/>
      <c r="Q32" s="218"/>
      <c r="R32" s="218"/>
      <c r="S32" s="218"/>
      <c r="U32" s="218"/>
      <c r="V32" s="218"/>
    </row>
    <row r="33" spans="1:22" ht="15" customHeight="1">
      <c r="B33" s="12"/>
      <c r="C33" s="11"/>
      <c r="D33" s="45"/>
      <c r="F33" s="19"/>
    </row>
    <row r="34" spans="1:22" ht="15" customHeight="1">
      <c r="A34" s="17">
        <f>MAX($A$14:A32)+1</f>
        <v>19</v>
      </c>
      <c r="B34" s="12" t="str">
        <f t="shared" ref="B34:B45" si="1">"["&amp;A34&amp;"]"</f>
        <v>[19]</v>
      </c>
      <c r="C34" s="11" t="s">
        <v>31</v>
      </c>
      <c r="D34" s="45"/>
      <c r="F34" s="19"/>
    </row>
    <row r="35" spans="1:22" ht="15" customHeight="1">
      <c r="A35" s="17">
        <f>MAX($A$14:A34)+1</f>
        <v>20</v>
      </c>
      <c r="B35" s="12" t="str">
        <f t="shared" si="1"/>
        <v>[20]</v>
      </c>
      <c r="C35" s="32" t="s">
        <v>32</v>
      </c>
      <c r="D35" s="45">
        <v>568</v>
      </c>
      <c r="F35" s="34">
        <v>183024.05</v>
      </c>
      <c r="H35" s="34">
        <v>183024.05</v>
      </c>
      <c r="J35" s="34">
        <v>147630</v>
      </c>
      <c r="L35" s="34">
        <v>147630</v>
      </c>
      <c r="N35" s="19"/>
      <c r="Q35" s="218"/>
      <c r="R35" s="218"/>
    </row>
    <row r="36" spans="1:22" ht="15" customHeight="1">
      <c r="A36" s="17">
        <f>MAX($A$14:A35)+1</f>
        <v>21</v>
      </c>
      <c r="B36" s="12" t="str">
        <f t="shared" si="1"/>
        <v>[21]</v>
      </c>
      <c r="C36" s="32" t="s">
        <v>33</v>
      </c>
      <c r="D36" s="45">
        <v>569</v>
      </c>
      <c r="F36" s="34">
        <v>843722.14</v>
      </c>
      <c r="H36" s="34">
        <v>6087.76</v>
      </c>
      <c r="J36" s="34">
        <v>0</v>
      </c>
      <c r="L36" s="34">
        <v>0</v>
      </c>
      <c r="N36" s="19"/>
      <c r="Q36" s="218"/>
      <c r="R36" s="218"/>
    </row>
    <row r="37" spans="1:22" ht="15" customHeight="1">
      <c r="A37" s="17">
        <f>MAX($A$14:A36)+1</f>
        <v>22</v>
      </c>
      <c r="B37" s="12" t="str">
        <f t="shared" si="1"/>
        <v>[22]</v>
      </c>
      <c r="C37" s="32" t="s">
        <v>34</v>
      </c>
      <c r="D37" s="45">
        <v>569.1</v>
      </c>
      <c r="F37" s="34">
        <v>0</v>
      </c>
      <c r="H37" s="34">
        <v>0</v>
      </c>
      <c r="J37" s="34">
        <v>0</v>
      </c>
      <c r="L37" s="34">
        <v>0</v>
      </c>
      <c r="N37" s="19"/>
      <c r="Q37" s="218"/>
      <c r="R37" s="218"/>
    </row>
    <row r="38" spans="1:22" ht="15" customHeight="1">
      <c r="A38" s="17">
        <f>MAX($A$14:A37)+1</f>
        <v>23</v>
      </c>
      <c r="B38" s="12" t="str">
        <f t="shared" si="1"/>
        <v>[23]</v>
      </c>
      <c r="C38" s="32" t="s">
        <v>35</v>
      </c>
      <c r="D38" s="45">
        <v>569.20000000000005</v>
      </c>
      <c r="F38" s="34">
        <v>0</v>
      </c>
      <c r="H38" s="34">
        <v>0</v>
      </c>
      <c r="J38" s="34">
        <v>0</v>
      </c>
      <c r="L38" s="34">
        <v>0</v>
      </c>
      <c r="N38" s="19"/>
      <c r="Q38" s="218"/>
      <c r="R38" s="218"/>
    </row>
    <row r="39" spans="1:22" ht="15" customHeight="1">
      <c r="A39" s="17">
        <f>MAX($A$14:A38)+1</f>
        <v>24</v>
      </c>
      <c r="B39" s="12" t="str">
        <f t="shared" si="1"/>
        <v>[24]</v>
      </c>
      <c r="C39" s="32" t="s">
        <v>36</v>
      </c>
      <c r="D39" s="45">
        <v>569.29999999999995</v>
      </c>
      <c r="F39" s="34">
        <v>0</v>
      </c>
      <c r="H39" s="34">
        <v>0</v>
      </c>
      <c r="J39" s="34">
        <v>0</v>
      </c>
      <c r="L39" s="34">
        <v>0</v>
      </c>
      <c r="N39" s="19"/>
      <c r="Q39" s="218"/>
      <c r="R39" s="218"/>
    </row>
    <row r="40" spans="1:22" ht="15" customHeight="1">
      <c r="A40" s="17">
        <f>MAX($A$14:A39)+1</f>
        <v>25</v>
      </c>
      <c r="B40" s="12" t="str">
        <f t="shared" si="1"/>
        <v>[25]</v>
      </c>
      <c r="C40" s="32" t="s">
        <v>37</v>
      </c>
      <c r="D40" s="45">
        <v>569.4</v>
      </c>
      <c r="F40" s="34">
        <v>0</v>
      </c>
      <c r="H40" s="34">
        <v>0</v>
      </c>
      <c r="J40" s="34">
        <v>0</v>
      </c>
      <c r="L40" s="34">
        <v>0</v>
      </c>
      <c r="N40" s="19"/>
      <c r="Q40" s="218"/>
      <c r="R40" s="218"/>
    </row>
    <row r="41" spans="1:22" ht="15" customHeight="1">
      <c r="A41" s="17">
        <f>MAX($A$14:A40)+1</f>
        <v>26</v>
      </c>
      <c r="B41" s="12" t="str">
        <f t="shared" si="1"/>
        <v>[26]</v>
      </c>
      <c r="C41" s="32" t="s">
        <v>38</v>
      </c>
      <c r="D41" s="45">
        <v>570</v>
      </c>
      <c r="F41" s="34">
        <v>647753.09000000008</v>
      </c>
      <c r="H41" s="34">
        <v>429790.11</v>
      </c>
      <c r="J41" s="34">
        <v>929469</v>
      </c>
      <c r="L41" s="34">
        <v>732956</v>
      </c>
      <c r="N41" s="19"/>
      <c r="Q41" s="218"/>
      <c r="R41" s="218"/>
    </row>
    <row r="42" spans="1:22" ht="15" customHeight="1">
      <c r="A42" s="17">
        <f>MAX($A$14:A41)+1</f>
        <v>27</v>
      </c>
      <c r="B42" s="12" t="str">
        <f t="shared" si="1"/>
        <v>[27]</v>
      </c>
      <c r="C42" s="32" t="s">
        <v>39</v>
      </c>
      <c r="D42" s="45">
        <v>571</v>
      </c>
      <c r="F42" s="34">
        <v>245371.8</v>
      </c>
      <c r="H42" s="34">
        <v>99357.81</v>
      </c>
      <c r="J42" s="34">
        <v>109678</v>
      </c>
      <c r="L42" s="34">
        <v>109678</v>
      </c>
      <c r="N42" s="19"/>
      <c r="Q42" s="218"/>
      <c r="R42" s="218"/>
    </row>
    <row r="43" spans="1:22" ht="15" customHeight="1">
      <c r="A43" s="17">
        <f>MAX($A$14:A42)+1</f>
        <v>28</v>
      </c>
      <c r="B43" s="12" t="str">
        <f t="shared" si="1"/>
        <v>[28]</v>
      </c>
      <c r="C43" s="32" t="s">
        <v>40</v>
      </c>
      <c r="D43" s="45">
        <v>572</v>
      </c>
      <c r="F43" s="34">
        <v>48135.12999999999</v>
      </c>
      <c r="H43" s="34">
        <v>23631.73</v>
      </c>
      <c r="J43" s="34">
        <v>17186</v>
      </c>
      <c r="L43" s="34">
        <v>11918</v>
      </c>
      <c r="N43" s="19"/>
      <c r="Q43" s="218"/>
      <c r="R43" s="218"/>
    </row>
    <row r="44" spans="1:22" ht="15" customHeight="1">
      <c r="A44" s="17">
        <f>MAX($A$14:A43)+1</f>
        <v>29</v>
      </c>
      <c r="B44" s="12" t="str">
        <f t="shared" si="1"/>
        <v>[29]</v>
      </c>
      <c r="C44" s="41" t="s">
        <v>41</v>
      </c>
      <c r="D44" s="118">
        <v>573</v>
      </c>
      <c r="E44" s="38"/>
      <c r="F44" s="69"/>
      <c r="G44" s="38"/>
      <c r="H44" s="69"/>
      <c r="J44" s="69"/>
      <c r="L44" s="69"/>
      <c r="N44" s="19"/>
      <c r="Q44" s="218"/>
      <c r="R44" s="218"/>
    </row>
    <row r="45" spans="1:22" ht="15" customHeight="1">
      <c r="A45" s="17">
        <f>MAX($A$14:A44)+1</f>
        <v>30</v>
      </c>
      <c r="B45" s="12" t="str">
        <f t="shared" si="1"/>
        <v>[30]</v>
      </c>
      <c r="C45" s="11" t="s">
        <v>42</v>
      </c>
      <c r="D45" s="45"/>
      <c r="F45" s="19">
        <f>SUM(F35:F44)</f>
        <v>1968006.21</v>
      </c>
      <c r="H45" s="19">
        <f>SUM(H35:H44)</f>
        <v>741891.46</v>
      </c>
      <c r="J45" s="19">
        <f>SUM(J35:J44)</f>
        <v>1203963</v>
      </c>
      <c r="L45" s="19">
        <f>SUM(L35:L44)</f>
        <v>1002182</v>
      </c>
      <c r="N45" s="19"/>
      <c r="Q45" s="218"/>
      <c r="R45" s="218"/>
      <c r="S45" s="218"/>
      <c r="U45" s="218"/>
      <c r="V45" s="218"/>
    </row>
    <row r="46" spans="1:22" ht="6" customHeight="1">
      <c r="B46" s="30"/>
      <c r="C46" s="9"/>
      <c r="D46" s="71"/>
      <c r="E46" s="9"/>
      <c r="F46" s="20"/>
      <c r="G46" s="9"/>
      <c r="H46" s="38"/>
      <c r="J46" s="20"/>
      <c r="K46" s="9"/>
      <c r="L46" s="38"/>
    </row>
    <row r="47" spans="1:22" ht="6" customHeight="1">
      <c r="B47" s="31"/>
      <c r="C47" s="10"/>
      <c r="D47" s="72"/>
      <c r="E47" s="10"/>
      <c r="F47" s="21"/>
      <c r="G47" s="10"/>
      <c r="J47" s="21"/>
      <c r="K47" s="10"/>
    </row>
    <row r="48" spans="1:22" ht="15" customHeight="1">
      <c r="A48" s="17">
        <f>MAX($A$14:A47)+1</f>
        <v>31</v>
      </c>
      <c r="B48" s="12" t="str">
        <f t="shared" ref="B48" si="2">"["&amp;A48&amp;"]"</f>
        <v>[31]</v>
      </c>
      <c r="C48" s="11" t="s">
        <v>121</v>
      </c>
      <c r="D48" s="28" t="str">
        <f>B32&amp;" + "&amp;$B$45</f>
        <v>[18] + [30]</v>
      </c>
      <c r="E48" s="11"/>
      <c r="F48" s="47">
        <f>F32+F45</f>
        <v>13112316.68</v>
      </c>
      <c r="G48" s="11"/>
      <c r="H48" s="47">
        <f>H32+H45</f>
        <v>5188165.54</v>
      </c>
      <c r="J48" s="47">
        <f>J32+J45</f>
        <v>7348429</v>
      </c>
      <c r="K48" s="11"/>
      <c r="L48" s="47">
        <f>L32+L45</f>
        <v>6248946</v>
      </c>
      <c r="N48" s="19"/>
      <c r="Q48" s="218"/>
      <c r="R48" s="218"/>
      <c r="S48" s="218"/>
      <c r="U48" s="218"/>
      <c r="V48" s="218"/>
    </row>
    <row r="49" spans="2:22" ht="6" customHeight="1">
      <c r="B49" s="120"/>
      <c r="C49" s="120"/>
      <c r="D49" s="120"/>
      <c r="E49" s="120"/>
      <c r="F49" s="120"/>
      <c r="G49" s="120"/>
      <c r="H49" s="38"/>
      <c r="J49" s="120"/>
      <c r="K49" s="120"/>
      <c r="L49" s="38"/>
    </row>
    <row r="50" spans="2:22" ht="6" customHeight="1">
      <c r="B50" s="18"/>
      <c r="C50" s="18"/>
      <c r="D50" s="18"/>
      <c r="E50" s="18"/>
      <c r="F50" s="18"/>
      <c r="G50" s="18"/>
    </row>
    <row r="51" spans="2:22" ht="15" customHeight="1">
      <c r="B51" s="134" t="s">
        <v>420</v>
      </c>
      <c r="U51" s="218"/>
      <c r="V51" s="218"/>
    </row>
    <row r="52" spans="2:22" ht="15" customHeight="1">
      <c r="F52" s="134"/>
      <c r="J52" s="134"/>
    </row>
  </sheetData>
  <printOptions horizontalCentered="1"/>
  <pageMargins left="0.7" right="0.7" top="0.75" bottom="0.75" header="0.3" footer="0.3"/>
  <pageSetup orientation="landscape" horizontalDpi="1200" verticalDpi="1200" r:id="rId1"/>
  <headerFooter scaleWithDoc="0"/>
  <rowBreaks count="1" manualBreakCount="1">
    <brk id="33" max="11" man="1"/>
  </row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1F85-79CE-490D-A3C1-F3E6915C6FCB}">
  <sheetPr>
    <tabColor theme="6" tint="0.39997558519241921"/>
    <pageSetUpPr autoPageBreaks="0"/>
  </sheetPr>
  <dimension ref="A1:U34"/>
  <sheetViews>
    <sheetView topLeftCell="B2" zoomScaleNormal="100" workbookViewId="0">
      <selection activeCell="B2" sqref="B2"/>
    </sheetView>
  </sheetViews>
  <sheetFormatPr defaultColWidth="8.7109375" defaultRowHeight="15" customHeight="1" outlineLevelRow="1" outlineLevelCol="1"/>
  <cols>
    <col min="1" max="1" width="8.7109375" style="17" hidden="1" customWidth="1" outlineLevel="1"/>
    <col min="2" max="2" width="8.7109375" style="1" collapsed="1"/>
    <col min="3" max="3" width="56" style="1" bestFit="1" customWidth="1"/>
    <col min="4" max="4" width="14.5703125" style="45" customWidth="1"/>
    <col min="5" max="5" width="1" style="1" customWidth="1"/>
    <col min="6" max="6" width="14.5703125" style="1" bestFit="1" customWidth="1"/>
    <col min="7" max="7" width="1" style="1" customWidth="1"/>
    <col min="8" max="8" width="14.5703125" style="1" customWidth="1"/>
    <col min="9" max="9" width="13.28515625" style="1" bestFit="1" customWidth="1"/>
    <col min="10" max="10" width="11.5703125" style="1" bestFit="1" customWidth="1"/>
    <col min="11" max="13" width="8.7109375" style="1"/>
    <col min="14" max="14" width="14.28515625" style="1" bestFit="1" customWidth="1"/>
    <col min="15" max="15" width="11.5703125" style="1" bestFit="1" customWidth="1"/>
    <col min="16" max="16" width="8.7109375" style="1"/>
    <col min="17" max="17" width="12.140625" style="1" customWidth="1"/>
    <col min="18" max="16384" width="8.7109375" style="1"/>
  </cols>
  <sheetData>
    <row r="1" spans="1:19" s="17" customFormat="1" ht="15" hidden="1" customHeight="1" outlineLevel="1">
      <c r="C1" s="17">
        <v>64</v>
      </c>
      <c r="F1" s="17">
        <f>C1+1</f>
        <v>65</v>
      </c>
      <c r="H1" s="17">
        <f>F1+1</f>
        <v>66</v>
      </c>
      <c r="J1" s="17">
        <f>H1+1</f>
        <v>67</v>
      </c>
    </row>
    <row r="2" spans="1:19" ht="15" customHeight="1" collapsed="1">
      <c r="B2" s="2" t="str">
        <f>'Control + Instructions'!$A$1</f>
        <v>Colorado Springs Utilities</v>
      </c>
    </row>
    <row r="3" spans="1:19" ht="15" customHeight="1">
      <c r="B3" s="2" t="str">
        <f>'Control + Instructions'!$A$2</f>
        <v>Formula Rate Workbook</v>
      </c>
    </row>
    <row r="4" spans="1:19" ht="15" customHeight="1">
      <c r="B4" s="2" t="str">
        <f>'Control + Instructions'!$A$3</f>
        <v>Projections for Rate Year 2027</v>
      </c>
    </row>
    <row r="7" spans="1:19" ht="15" customHeight="1">
      <c r="B7" s="96" t="str">
        <f>'Table of Contents'!$D$37</f>
        <v>Table E2</v>
      </c>
    </row>
    <row r="8" spans="1:19" ht="18" customHeight="1">
      <c r="B8" s="81" t="str">
        <f>B7&amp;": "&amp;'Table of Contents'!$E$37</f>
        <v>Table E2: Administrative and General (A&amp;G) Expenses</v>
      </c>
    </row>
    <row r="9" spans="1:19" ht="6" customHeight="1">
      <c r="B9" s="9"/>
      <c r="C9" s="9"/>
      <c r="D9" s="71"/>
      <c r="E9" s="9"/>
      <c r="F9" s="9"/>
    </row>
    <row r="10" spans="1:19" ht="6" customHeight="1">
      <c r="B10" s="10"/>
      <c r="C10" s="10"/>
      <c r="D10" s="72"/>
      <c r="E10" s="10"/>
      <c r="F10" s="10"/>
      <c r="H10" s="10"/>
    </row>
    <row r="11" spans="1:19" s="210" customFormat="1" ht="45">
      <c r="A11" s="223"/>
      <c r="B11" s="224" t="s">
        <v>4</v>
      </c>
      <c r="C11" s="224" t="s">
        <v>5</v>
      </c>
      <c r="D11" s="225" t="s">
        <v>387</v>
      </c>
      <c r="E11" s="224"/>
      <c r="F11" s="215" t="s">
        <v>386</v>
      </c>
      <c r="H11" s="215" t="s">
        <v>385</v>
      </c>
      <c r="O11" s="226"/>
      <c r="Q11" s="226"/>
    </row>
    <row r="12" spans="1:19" ht="15" customHeight="1">
      <c r="A12" s="84"/>
      <c r="B12" s="11"/>
      <c r="C12" s="12"/>
      <c r="D12" s="12"/>
      <c r="E12" s="12"/>
      <c r="F12" s="12" t="str">
        <f>"["&amp;CHAR(F1)&amp;"]"</f>
        <v>[A]</v>
      </c>
      <c r="G12" s="219"/>
      <c r="H12" s="12" t="str">
        <f>"["&amp;CHAR(H1)&amp;"]"</f>
        <v>[B]</v>
      </c>
      <c r="I12" s="27"/>
      <c r="J12" s="12"/>
      <c r="K12" s="219"/>
      <c r="L12" s="12"/>
      <c r="Q12" s="27"/>
      <c r="R12" s="27"/>
      <c r="S12" s="27"/>
    </row>
    <row r="13" spans="1:19" ht="6" customHeight="1">
      <c r="B13" s="9"/>
      <c r="C13" s="9"/>
      <c r="D13" s="71"/>
      <c r="E13" s="9"/>
      <c r="F13" s="9"/>
      <c r="H13" s="9"/>
    </row>
    <row r="14" spans="1:19" ht="6" customHeight="1">
      <c r="B14" s="18"/>
      <c r="C14" s="18"/>
      <c r="D14" s="76"/>
      <c r="E14" s="18"/>
      <c r="F14" s="18"/>
      <c r="H14" s="18"/>
    </row>
    <row r="15" spans="1:19" ht="15" customHeight="1">
      <c r="A15" s="17">
        <f>MAX($A$14:A14)+1</f>
        <v>1</v>
      </c>
      <c r="B15" s="12" t="str">
        <f>"["&amp;A15&amp;"]"</f>
        <v>[1]</v>
      </c>
      <c r="C15" s="32" t="s">
        <v>218</v>
      </c>
      <c r="D15" s="45">
        <v>920</v>
      </c>
      <c r="F15" s="34">
        <v>27503356.75</v>
      </c>
      <c r="H15" s="34">
        <v>31552536</v>
      </c>
      <c r="N15" s="230"/>
      <c r="O15" s="218"/>
      <c r="Q15" s="218"/>
    </row>
    <row r="16" spans="1:19" ht="15" customHeight="1">
      <c r="A16" s="17">
        <f>MAX($A$14:A15)+1</f>
        <v>2</v>
      </c>
      <c r="B16" s="12" t="str">
        <f t="shared" ref="B16:B28" si="0">"["&amp;A16&amp;"]"</f>
        <v>[2]</v>
      </c>
      <c r="C16" s="32" t="s">
        <v>43</v>
      </c>
      <c r="D16" s="45">
        <v>921</v>
      </c>
      <c r="F16" s="34">
        <v>17184953.16</v>
      </c>
      <c r="H16" s="34">
        <v>20599773</v>
      </c>
      <c r="N16" s="230"/>
      <c r="O16" s="218"/>
      <c r="Q16" s="218"/>
    </row>
    <row r="17" spans="1:21" ht="15" customHeight="1">
      <c r="A17" s="17">
        <f>MAX($A$14:A16)+1</f>
        <v>3</v>
      </c>
      <c r="B17" s="12" t="str">
        <f t="shared" si="0"/>
        <v>[3]</v>
      </c>
      <c r="C17" s="35" t="s">
        <v>52</v>
      </c>
      <c r="D17" s="45">
        <v>922</v>
      </c>
      <c r="F17" s="34">
        <v>-5315908.95</v>
      </c>
      <c r="H17" s="34">
        <v>-6286320</v>
      </c>
      <c r="N17" s="230"/>
      <c r="O17" s="218"/>
      <c r="Q17" s="218"/>
    </row>
    <row r="18" spans="1:21" ht="15" customHeight="1">
      <c r="A18" s="17">
        <f>MAX($A$14:A17)+1</f>
        <v>4</v>
      </c>
      <c r="B18" s="12" t="str">
        <f t="shared" si="0"/>
        <v>[4]</v>
      </c>
      <c r="C18" s="32" t="s">
        <v>44</v>
      </c>
      <c r="D18" s="45">
        <v>923</v>
      </c>
      <c r="F18" s="34">
        <v>3788114.23</v>
      </c>
      <c r="H18" s="34">
        <v>3610132</v>
      </c>
      <c r="N18" s="230"/>
      <c r="O18" s="218"/>
      <c r="Q18" s="218"/>
    </row>
    <row r="19" spans="1:21" ht="15" customHeight="1">
      <c r="A19" s="17">
        <f>MAX($A$14:A18)+1</f>
        <v>5</v>
      </c>
      <c r="B19" s="12" t="str">
        <f t="shared" si="0"/>
        <v>[5]</v>
      </c>
      <c r="C19" s="32" t="s">
        <v>45</v>
      </c>
      <c r="D19" s="45">
        <v>924</v>
      </c>
      <c r="F19" s="34">
        <v>2482681.2000000002</v>
      </c>
      <c r="H19" s="34">
        <f>1388487+1886168</f>
        <v>3274655</v>
      </c>
      <c r="I19" s="234"/>
      <c r="N19" s="230"/>
      <c r="O19" s="218"/>
      <c r="P19" s="218"/>
      <c r="Q19" s="218"/>
      <c r="R19" s="218"/>
      <c r="U19" s="218"/>
    </row>
    <row r="20" spans="1:21" ht="15" customHeight="1">
      <c r="A20" s="17">
        <f>MAX($A$14:A19)+1</f>
        <v>6</v>
      </c>
      <c r="B20" s="12" t="str">
        <f t="shared" si="0"/>
        <v>[6]</v>
      </c>
      <c r="C20" s="32" t="s">
        <v>46</v>
      </c>
      <c r="D20" s="45">
        <v>925</v>
      </c>
      <c r="F20" s="34">
        <v>111855.32</v>
      </c>
      <c r="H20" s="34">
        <f>63000+49</f>
        <v>63049</v>
      </c>
      <c r="N20" s="230"/>
      <c r="O20" s="218"/>
      <c r="P20" s="218"/>
      <c r="Q20" s="218"/>
    </row>
    <row r="21" spans="1:21" ht="15" customHeight="1">
      <c r="A21" s="17">
        <f>MAX($A$14:A20)+1</f>
        <v>7</v>
      </c>
      <c r="B21" s="12" t="str">
        <f t="shared" si="0"/>
        <v>[7]</v>
      </c>
      <c r="C21" s="32" t="s">
        <v>47</v>
      </c>
      <c r="D21" s="45">
        <v>926</v>
      </c>
      <c r="F21" s="34">
        <v>26972524.229999997</v>
      </c>
      <c r="H21" s="34">
        <v>35626436</v>
      </c>
      <c r="N21" s="230"/>
      <c r="O21" s="218"/>
      <c r="Q21" s="218"/>
      <c r="R21" s="218"/>
    </row>
    <row r="22" spans="1:21" ht="15" customHeight="1">
      <c r="A22" s="17">
        <f>MAX($A$14:A21)+1</f>
        <v>8</v>
      </c>
      <c r="B22" s="12" t="str">
        <f t="shared" si="0"/>
        <v>[8]</v>
      </c>
      <c r="C22" s="32" t="s">
        <v>220</v>
      </c>
      <c r="D22" s="45">
        <v>927</v>
      </c>
      <c r="F22" s="34">
        <v>0</v>
      </c>
      <c r="H22" s="34">
        <v>0</v>
      </c>
      <c r="Q22" s="218"/>
    </row>
    <row r="23" spans="1:21" ht="15" customHeight="1">
      <c r="A23" s="17">
        <f>MAX($A$14:A22)+1</f>
        <v>9</v>
      </c>
      <c r="B23" s="12" t="str">
        <f t="shared" si="0"/>
        <v>[9]</v>
      </c>
      <c r="C23" s="32" t="s">
        <v>51</v>
      </c>
      <c r="D23" s="45">
        <v>928</v>
      </c>
      <c r="F23" s="34">
        <v>232023.54</v>
      </c>
      <c r="H23" s="34">
        <f>14047+200000</f>
        <v>214047</v>
      </c>
      <c r="N23" s="230"/>
      <c r="O23" s="218"/>
      <c r="P23" s="218"/>
      <c r="Q23" s="218"/>
    </row>
    <row r="24" spans="1:21" ht="15" customHeight="1">
      <c r="A24" s="17">
        <f>MAX($A$14:A23)+1</f>
        <v>10</v>
      </c>
      <c r="B24" s="12" t="str">
        <f t="shared" si="0"/>
        <v>[10]</v>
      </c>
      <c r="C24" s="35" t="s">
        <v>219</v>
      </c>
      <c r="D24" s="45">
        <v>929</v>
      </c>
      <c r="F24" s="34"/>
      <c r="H24" s="34"/>
    </row>
    <row r="25" spans="1:21" ht="15" customHeight="1">
      <c r="A25" s="17">
        <f>MAX($A$14:A24)+1</f>
        <v>11</v>
      </c>
      <c r="B25" s="12" t="str">
        <f t="shared" si="0"/>
        <v>[11]</v>
      </c>
      <c r="C25" s="32" t="s">
        <v>48</v>
      </c>
      <c r="D25" s="45">
        <v>930.1</v>
      </c>
      <c r="F25" s="34">
        <f>220282.99+195338</f>
        <v>415620.99</v>
      </c>
      <c r="H25" s="34"/>
      <c r="Q25" s="218"/>
    </row>
    <row r="26" spans="1:21" ht="15" customHeight="1">
      <c r="A26" s="17">
        <f>MAX($A$14:A25)+1</f>
        <v>12</v>
      </c>
      <c r="B26" s="12" t="str">
        <f t="shared" si="0"/>
        <v>[12]</v>
      </c>
      <c r="C26" s="32" t="s">
        <v>49</v>
      </c>
      <c r="D26" s="45">
        <v>930.2</v>
      </c>
      <c r="F26" s="34">
        <v>0</v>
      </c>
      <c r="H26" s="34">
        <f>12728+285800</f>
        <v>298528</v>
      </c>
      <c r="N26" s="230"/>
      <c r="O26" s="218"/>
      <c r="P26" s="218"/>
      <c r="Q26" s="218"/>
      <c r="R26" s="218"/>
    </row>
    <row r="27" spans="1:21" ht="15" customHeight="1">
      <c r="A27" s="17">
        <f>MAX($A$14:A26)+1</f>
        <v>13</v>
      </c>
      <c r="B27" s="12" t="str">
        <f t="shared" si="0"/>
        <v>[13]</v>
      </c>
      <c r="C27" s="32" t="s">
        <v>29</v>
      </c>
      <c r="D27" s="45">
        <v>931</v>
      </c>
      <c r="F27" s="34"/>
      <c r="H27" s="34"/>
      <c r="Q27" s="218"/>
    </row>
    <row r="28" spans="1:21" ht="15" customHeight="1">
      <c r="A28" s="17">
        <f>MAX($A$14:A27)+1</f>
        <v>14</v>
      </c>
      <c r="B28" s="12" t="str">
        <f t="shared" si="0"/>
        <v>[14]</v>
      </c>
      <c r="C28" s="32" t="s">
        <v>50</v>
      </c>
      <c r="D28" s="45">
        <v>932</v>
      </c>
      <c r="F28" s="34">
        <v>3697315.1900000013</v>
      </c>
      <c r="H28" s="34">
        <v>4913561</v>
      </c>
      <c r="N28" s="230"/>
      <c r="O28" s="218"/>
      <c r="Q28" s="218"/>
    </row>
    <row r="29" spans="1:21" ht="6" customHeight="1">
      <c r="B29" s="30"/>
      <c r="C29" s="9"/>
      <c r="D29" s="71"/>
      <c r="E29" s="9"/>
    </row>
    <row r="30" spans="1:21" ht="6" customHeight="1">
      <c r="B30" s="31"/>
      <c r="C30" s="10"/>
      <c r="D30" s="72"/>
      <c r="E30" s="10"/>
      <c r="F30" s="21"/>
      <c r="H30" s="21"/>
    </row>
    <row r="31" spans="1:21" ht="15" customHeight="1">
      <c r="A31" s="17">
        <f>MAX($A$14:A30)+1</f>
        <v>15</v>
      </c>
      <c r="B31" s="12" t="str">
        <f>"["&amp;A31&amp;"]"</f>
        <v>[15]</v>
      </c>
      <c r="C31" s="11" t="s">
        <v>53</v>
      </c>
      <c r="F31" s="19">
        <f>SUM(F15:F28)</f>
        <v>77072535.659999996</v>
      </c>
      <c r="H31" s="19">
        <f>SUM(H15:H28)</f>
        <v>93866397</v>
      </c>
      <c r="N31" s="218"/>
      <c r="O31" s="218"/>
      <c r="Q31" s="218"/>
    </row>
    <row r="32" spans="1:21" ht="6" customHeight="1">
      <c r="B32" s="120"/>
      <c r="C32" s="120"/>
      <c r="D32" s="141"/>
      <c r="E32" s="120"/>
      <c r="F32" s="120"/>
      <c r="H32" s="120"/>
    </row>
    <row r="33" spans="2:8" ht="6" customHeight="1">
      <c r="B33" s="18"/>
      <c r="C33" s="18"/>
      <c r="D33" s="76"/>
      <c r="E33" s="18"/>
      <c r="F33" s="18"/>
    </row>
    <row r="34" spans="2:8" ht="15" customHeight="1">
      <c r="B34" s="134" t="s">
        <v>420</v>
      </c>
      <c r="F34" s="134"/>
      <c r="H34" s="134"/>
    </row>
  </sheetData>
  <printOptions horizontalCentered="1"/>
  <pageMargins left="0.7" right="0.7" top="0.75" bottom="0.75" header="0.3" footer="0.3"/>
  <pageSetup orientation="landscape" horizontalDpi="1200" verticalDpi="1200" r:id="rId1"/>
  <headerFooter scaleWithDoc="0"/>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7200-4387-47BF-84B8-42691CBA9352}">
  <sheetPr>
    <tabColor theme="6" tint="0.39997558519241921"/>
    <pageSetUpPr autoPageBreaks="0"/>
  </sheetPr>
  <dimension ref="A1:I38"/>
  <sheetViews>
    <sheetView topLeftCell="B1" zoomScaleNormal="100" workbookViewId="0">
      <selection activeCell="B1" sqref="B1"/>
    </sheetView>
  </sheetViews>
  <sheetFormatPr defaultColWidth="8.7109375" defaultRowHeight="15" customHeight="1" outlineLevelCol="1"/>
  <cols>
    <col min="1" max="1" width="8.7109375" style="17" hidden="1" customWidth="1" outlineLevel="1"/>
    <col min="2" max="2" width="8.7109375" style="12" collapsed="1"/>
    <col min="3" max="3" width="40.85546875" style="1" bestFit="1" customWidth="1"/>
    <col min="4" max="4" width="17.140625" style="1" bestFit="1" customWidth="1"/>
    <col min="5" max="5" width="15.85546875" style="12" bestFit="1" customWidth="1"/>
    <col min="6" max="6" width="19.140625" style="19" bestFit="1" customWidth="1"/>
    <col min="7" max="16384" width="8.7109375" style="1"/>
  </cols>
  <sheetData>
    <row r="1" spans="1:6" ht="15" customHeight="1">
      <c r="B1" s="2" t="str">
        <f>'Control + Instructions'!$A$1</f>
        <v>Colorado Springs Utilities</v>
      </c>
    </row>
    <row r="2" spans="1:6" ht="15" customHeight="1">
      <c r="B2" s="2" t="str">
        <f>'Control + Instructions'!$A$2</f>
        <v>Formula Rate Workbook</v>
      </c>
    </row>
    <row r="3" spans="1:6" ht="15" customHeight="1">
      <c r="B3" s="2" t="str">
        <f>'Control + Instructions'!$A$3</f>
        <v>Projections for Rate Year 2027</v>
      </c>
    </row>
    <row r="4" spans="1:6" ht="15" customHeight="1">
      <c r="B4" s="1"/>
    </row>
    <row r="5" spans="1:6" ht="15" customHeight="1">
      <c r="B5" s="1"/>
    </row>
    <row r="6" spans="1:6" ht="15" customHeight="1">
      <c r="B6" s="96" t="str">
        <f>'Table of Contents'!$D$38</f>
        <v>Table E3</v>
      </c>
    </row>
    <row r="7" spans="1:6" ht="18" customHeight="1">
      <c r="B7" s="81" t="str">
        <f>B6&amp;": "&amp;'Table of Contents'!$E$38</f>
        <v>Table E3: Revenue Credits</v>
      </c>
    </row>
    <row r="8" spans="1:6" ht="6" customHeight="1">
      <c r="B8" s="9"/>
      <c r="C8" s="9"/>
      <c r="D8" s="9"/>
      <c r="E8" s="30"/>
      <c r="F8" s="20"/>
    </row>
    <row r="9" spans="1:6" ht="6" customHeight="1">
      <c r="B9" s="10"/>
      <c r="C9" s="10"/>
      <c r="D9" s="10"/>
      <c r="E9" s="31"/>
      <c r="F9" s="21"/>
    </row>
    <row r="10" spans="1:6" s="11" customFormat="1" ht="15" customHeight="1">
      <c r="A10" s="66"/>
      <c r="B10" s="11" t="s">
        <v>4</v>
      </c>
      <c r="C10" s="11" t="s">
        <v>5</v>
      </c>
      <c r="D10" s="11" t="s">
        <v>59</v>
      </c>
      <c r="E10" s="62" t="s">
        <v>6</v>
      </c>
      <c r="F10" s="61" t="s">
        <v>302</v>
      </c>
    </row>
    <row r="11" spans="1:6" ht="6" customHeight="1">
      <c r="B11" s="9"/>
      <c r="C11" s="9"/>
      <c r="D11" s="9"/>
      <c r="E11" s="30"/>
      <c r="F11" s="20"/>
    </row>
    <row r="12" spans="1:6" ht="6" customHeight="1">
      <c r="B12" s="10"/>
      <c r="C12" s="10"/>
      <c r="D12" s="10"/>
      <c r="E12" s="31"/>
      <c r="F12" s="21"/>
    </row>
    <row r="13" spans="1:6" ht="15" customHeight="1">
      <c r="C13" s="28" t="s">
        <v>221</v>
      </c>
      <c r="D13" s="28"/>
    </row>
    <row r="14" spans="1:6" ht="15" customHeight="1">
      <c r="A14" s="17">
        <f>MAX($A$12:A13)+1</f>
        <v>1</v>
      </c>
      <c r="B14" s="12" t="str">
        <f>"["&amp;A14&amp;"]"</f>
        <v>[1]</v>
      </c>
      <c r="C14" s="32" t="s">
        <v>222</v>
      </c>
      <c r="D14" s="32"/>
      <c r="E14" s="12">
        <v>447</v>
      </c>
      <c r="F14" s="34">
        <v>0</v>
      </c>
    </row>
    <row r="15" spans="1:6" ht="15" customHeight="1">
      <c r="A15" s="17">
        <f>MAX($A$12:A14)+1</f>
        <v>2</v>
      </c>
      <c r="B15" s="12" t="str">
        <f>"["&amp;A15&amp;"]"</f>
        <v>[2]</v>
      </c>
      <c r="C15" s="41" t="s">
        <v>223</v>
      </c>
      <c r="D15" s="41"/>
      <c r="E15" s="64">
        <v>447</v>
      </c>
      <c r="F15" s="69">
        <v>0</v>
      </c>
    </row>
    <row r="16" spans="1:6" ht="15" customHeight="1">
      <c r="A16" s="17">
        <f>MAX($A$12:A15)+1</f>
        <v>3</v>
      </c>
      <c r="B16" s="12" t="str">
        <f>"["&amp;A16&amp;"]"</f>
        <v>[3]</v>
      </c>
      <c r="C16" s="11" t="s">
        <v>224</v>
      </c>
      <c r="D16" s="11" t="str">
        <f>B14&amp;" + "&amp;B15</f>
        <v>[1] + [2]</v>
      </c>
      <c r="F16" s="19">
        <f>SUM(F14:F15)</f>
        <v>0</v>
      </c>
    </row>
    <row r="17" spans="1:9" ht="15" customHeight="1">
      <c r="I17" s="265"/>
    </row>
    <row r="18" spans="1:9" ht="15" customHeight="1">
      <c r="C18" s="11" t="s">
        <v>86</v>
      </c>
      <c r="D18" s="11"/>
    </row>
    <row r="19" spans="1:9" ht="15" customHeight="1">
      <c r="A19" s="17">
        <f>MAX($A$12:A18)+1</f>
        <v>4</v>
      </c>
      <c r="B19" s="12" t="str">
        <f t="shared" ref="B19:B29" si="0">"["&amp;A19&amp;"]"</f>
        <v>[4]</v>
      </c>
      <c r="C19" s="161"/>
      <c r="D19" s="161"/>
      <c r="E19" s="12">
        <v>454</v>
      </c>
      <c r="F19" s="34">
        <v>0</v>
      </c>
    </row>
    <row r="20" spans="1:9" ht="15" customHeight="1">
      <c r="A20" s="17">
        <f>MAX($A$12:A19)+1</f>
        <v>5</v>
      </c>
      <c r="B20" s="12" t="str">
        <f t="shared" si="0"/>
        <v>[5]</v>
      </c>
      <c r="C20" s="161"/>
      <c r="D20" s="161"/>
      <c r="E20" s="12">
        <v>454</v>
      </c>
      <c r="F20" s="34">
        <v>0</v>
      </c>
    </row>
    <row r="21" spans="1:9" ht="15" customHeight="1">
      <c r="A21" s="17">
        <f>MAX($A$12:A20)+1</f>
        <v>6</v>
      </c>
      <c r="B21" s="12" t="str">
        <f t="shared" si="0"/>
        <v>[6]</v>
      </c>
      <c r="C21" s="161"/>
      <c r="D21" s="161"/>
      <c r="E21" s="12">
        <v>454</v>
      </c>
      <c r="F21" s="34">
        <v>0</v>
      </c>
    </row>
    <row r="22" spans="1:9" ht="15" customHeight="1">
      <c r="A22" s="17">
        <f>MAX($A$12:A21)+1</f>
        <v>7</v>
      </c>
      <c r="B22" s="12" t="str">
        <f t="shared" si="0"/>
        <v>[7]</v>
      </c>
      <c r="C22" s="161"/>
      <c r="D22" s="161"/>
      <c r="E22" s="12">
        <v>454</v>
      </c>
      <c r="F22" s="34">
        <v>0</v>
      </c>
    </row>
    <row r="23" spans="1:9" ht="15" customHeight="1">
      <c r="A23" s="17">
        <f>MAX($A$12:A22)+1</f>
        <v>8</v>
      </c>
      <c r="B23" s="12" t="str">
        <f t="shared" si="0"/>
        <v>[8]</v>
      </c>
      <c r="C23" s="161"/>
      <c r="D23" s="161"/>
      <c r="E23" s="12">
        <v>454</v>
      </c>
      <c r="F23" s="34">
        <v>0</v>
      </c>
    </row>
    <row r="24" spans="1:9" ht="15" customHeight="1">
      <c r="A24" s="17">
        <f>MAX($A$12:A23)+1</f>
        <v>9</v>
      </c>
      <c r="B24" s="12" t="str">
        <f t="shared" ref="B24:B28" si="1">"["&amp;A24&amp;"]"</f>
        <v>[9]</v>
      </c>
      <c r="C24" s="161"/>
      <c r="D24" s="161"/>
      <c r="E24" s="12">
        <v>454</v>
      </c>
      <c r="F24" s="34">
        <v>0</v>
      </c>
    </row>
    <row r="25" spans="1:9" ht="15" customHeight="1">
      <c r="A25" s="17">
        <f>MAX($A$12:A24)+1</f>
        <v>10</v>
      </c>
      <c r="B25" s="12" t="str">
        <f t="shared" si="1"/>
        <v>[10]</v>
      </c>
      <c r="C25" s="161"/>
      <c r="D25" s="161"/>
      <c r="E25" s="12">
        <v>454</v>
      </c>
      <c r="F25" s="34">
        <v>0</v>
      </c>
    </row>
    <row r="26" spans="1:9" ht="15" customHeight="1">
      <c r="A26" s="17">
        <f>MAX($A$12:A25)+1</f>
        <v>11</v>
      </c>
      <c r="B26" s="12" t="str">
        <f t="shared" si="1"/>
        <v>[11]</v>
      </c>
      <c r="C26" s="161"/>
      <c r="D26" s="161"/>
      <c r="E26" s="12">
        <v>454</v>
      </c>
      <c r="F26" s="34">
        <v>0</v>
      </c>
    </row>
    <row r="27" spans="1:9" ht="15" customHeight="1">
      <c r="A27" s="17">
        <f>MAX($A$12:A26)+1</f>
        <v>12</v>
      </c>
      <c r="B27" s="12" t="str">
        <f t="shared" si="1"/>
        <v>[12]</v>
      </c>
      <c r="C27" s="161"/>
      <c r="D27" s="161"/>
      <c r="E27" s="12">
        <v>454</v>
      </c>
      <c r="F27" s="34">
        <v>0</v>
      </c>
    </row>
    <row r="28" spans="1:9" ht="15" customHeight="1">
      <c r="A28" s="17">
        <f>MAX($A$12:A27)+1</f>
        <v>13</v>
      </c>
      <c r="B28" s="12" t="str">
        <f t="shared" si="1"/>
        <v>[13]</v>
      </c>
      <c r="C28" s="162"/>
      <c r="D28" s="162"/>
      <c r="E28" s="64">
        <v>454</v>
      </c>
      <c r="F28" s="69">
        <v>0</v>
      </c>
    </row>
    <row r="29" spans="1:9" ht="15" customHeight="1">
      <c r="A29" s="17">
        <f>MAX($A$12:A28)+1</f>
        <v>14</v>
      </c>
      <c r="B29" s="12" t="str">
        <f t="shared" si="0"/>
        <v>[14]</v>
      </c>
      <c r="C29" s="11" t="s">
        <v>87</v>
      </c>
      <c r="D29" s="11" t="str">
        <f>"SUM("&amp;B19&amp;":"&amp;B28&amp;")"</f>
        <v>SUM([4]:[13])</v>
      </c>
      <c r="F29" s="19">
        <f>SUM(F19:F28)</f>
        <v>0</v>
      </c>
    </row>
    <row r="30" spans="1:9" ht="6" customHeight="1">
      <c r="C30" s="11"/>
      <c r="D30" s="11"/>
    </row>
    <row r="31" spans="1:9" ht="15" customHeight="1">
      <c r="A31" s="17">
        <f>MAX($A$12:A30)+1</f>
        <v>15</v>
      </c>
      <c r="B31" s="12" t="str">
        <f t="shared" ref="B31" si="2">"["&amp;A31&amp;"]"</f>
        <v>[15]</v>
      </c>
      <c r="C31" s="11" t="s">
        <v>374</v>
      </c>
      <c r="D31" s="11" t="str">
        <f>'E4 Other Electric Revenues'!$B$6&amp;": "&amp;'E4 Other Electric Revenues'!$B$29</f>
        <v>Table E4: [15]</v>
      </c>
      <c r="E31" s="12">
        <v>456</v>
      </c>
      <c r="F31" s="19">
        <f>'E4 Other Electric Revenues'!$E$29</f>
        <v>0</v>
      </c>
    </row>
    <row r="32" spans="1:9" ht="6" customHeight="1">
      <c r="C32" s="11"/>
      <c r="D32" s="11"/>
    </row>
    <row r="33" spans="1:6" ht="6" customHeight="1">
      <c r="B33" s="30"/>
      <c r="C33" s="9"/>
      <c r="D33" s="9"/>
      <c r="E33" s="30"/>
      <c r="F33" s="20"/>
    </row>
    <row r="34" spans="1:6" ht="6" customHeight="1">
      <c r="B34" s="31"/>
      <c r="C34" s="10"/>
      <c r="D34" s="10"/>
      <c r="E34" s="31"/>
      <c r="F34" s="21"/>
    </row>
    <row r="35" spans="1:6" ht="15" customHeight="1">
      <c r="A35" s="17">
        <f>MAX($A$12:A34)+1</f>
        <v>16</v>
      </c>
      <c r="B35" s="12" t="str">
        <f>"["&amp;A35&amp;"]"</f>
        <v>[16]</v>
      </c>
      <c r="C35" s="11" t="s">
        <v>88</v>
      </c>
      <c r="D35" s="11" t="str">
        <f>B16&amp;" + "&amp;B29&amp;" + "&amp;B31</f>
        <v>[3] + [14] + [15]</v>
      </c>
      <c r="F35" s="19">
        <f>F16+F29+$F$31</f>
        <v>0</v>
      </c>
    </row>
    <row r="36" spans="1:6" ht="6" customHeight="1">
      <c r="B36" s="143"/>
      <c r="C36" s="120"/>
      <c r="D36" s="120"/>
      <c r="E36" s="143"/>
      <c r="F36" s="119"/>
    </row>
    <row r="37" spans="1:6" ht="6" customHeight="1">
      <c r="B37" s="65"/>
      <c r="C37" s="18"/>
      <c r="D37" s="18"/>
      <c r="E37" s="65"/>
      <c r="F37" s="60"/>
    </row>
    <row r="38" spans="1:6" ht="15" customHeight="1">
      <c r="B38" s="134" t="s">
        <v>419</v>
      </c>
    </row>
  </sheetData>
  <printOptions horizontalCentered="1"/>
  <pageMargins left="0.7" right="0.7" top="0.75" bottom="0.75" header="0.3" footer="0.3"/>
  <pageSetup orientation="landscape" horizontalDpi="1200" verticalDpi="1200" r:id="rId1"/>
  <headerFooter scaleWithDoc="0"/>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9D4E-C5CF-44A4-A764-9DE87C4379E1}">
  <sheetPr>
    <tabColor theme="6" tint="0.39997558519241921"/>
    <pageSetUpPr autoPageBreaks="0"/>
  </sheetPr>
  <dimension ref="A1:H32"/>
  <sheetViews>
    <sheetView topLeftCell="B1" zoomScaleNormal="100" workbookViewId="0">
      <selection activeCell="B1" sqref="B1"/>
    </sheetView>
  </sheetViews>
  <sheetFormatPr defaultColWidth="8.7109375" defaultRowHeight="15" customHeight="1" outlineLevelCol="1"/>
  <cols>
    <col min="1" max="1" width="8.7109375" style="17" hidden="1" customWidth="1" outlineLevel="1"/>
    <col min="2" max="2" width="8.7109375" style="12" collapsed="1"/>
    <col min="3" max="3" width="59.28515625" style="1" bestFit="1" customWidth="1"/>
    <col min="4" max="4" width="15.85546875" style="12" bestFit="1" customWidth="1"/>
    <col min="5" max="5" width="19.140625" style="19" bestFit="1" customWidth="1"/>
    <col min="6" max="7" width="8.7109375" style="1"/>
    <col min="8" max="8" width="13.28515625" style="1" bestFit="1" customWidth="1"/>
    <col min="9" max="16384" width="8.7109375" style="1"/>
  </cols>
  <sheetData>
    <row r="1" spans="1:8" ht="15" customHeight="1">
      <c r="B1" s="2" t="str">
        <f>'Control + Instructions'!$A$1</f>
        <v>Colorado Springs Utilities</v>
      </c>
    </row>
    <row r="2" spans="1:8" ht="15" customHeight="1">
      <c r="B2" s="2" t="str">
        <f>'Control + Instructions'!$A$2</f>
        <v>Formula Rate Workbook</v>
      </c>
    </row>
    <row r="3" spans="1:8" ht="15" customHeight="1">
      <c r="B3" s="2" t="str">
        <f>'Control + Instructions'!$A$3</f>
        <v>Projections for Rate Year 2027</v>
      </c>
    </row>
    <row r="4" spans="1:8" ht="15" customHeight="1">
      <c r="B4" s="1"/>
    </row>
    <row r="5" spans="1:8" ht="15" customHeight="1">
      <c r="B5" s="1"/>
    </row>
    <row r="6" spans="1:8" ht="15" customHeight="1">
      <c r="B6" s="96" t="str">
        <f>'Table of Contents'!$D$39</f>
        <v>Table E4</v>
      </c>
    </row>
    <row r="7" spans="1:8" ht="18" customHeight="1">
      <c r="B7" s="81" t="str">
        <f>B6&amp;": "&amp;'Table of Contents'!$E$39</f>
        <v>Table E4: Other Electric Revenues</v>
      </c>
    </row>
    <row r="8" spans="1:8" ht="6" customHeight="1">
      <c r="B8" s="9"/>
      <c r="C8" s="9"/>
      <c r="D8" s="30"/>
      <c r="E8" s="20"/>
    </row>
    <row r="9" spans="1:8" ht="6" customHeight="1">
      <c r="B9" s="10"/>
      <c r="C9" s="10"/>
      <c r="D9" s="31"/>
      <c r="E9" s="21"/>
    </row>
    <row r="10" spans="1:8" s="11" customFormat="1" ht="15" customHeight="1">
      <c r="A10" s="66"/>
      <c r="B10" s="11" t="s">
        <v>4</v>
      </c>
      <c r="C10" s="11" t="s">
        <v>363</v>
      </c>
      <c r="D10" s="62" t="s">
        <v>364</v>
      </c>
      <c r="E10" s="61" t="s">
        <v>301</v>
      </c>
    </row>
    <row r="11" spans="1:8" ht="6" customHeight="1">
      <c r="B11" s="9"/>
      <c r="C11" s="9"/>
      <c r="D11" s="30"/>
      <c r="E11" s="20"/>
    </row>
    <row r="12" spans="1:8" ht="6" customHeight="1">
      <c r="B12" s="10"/>
      <c r="C12" s="10"/>
      <c r="D12" s="31"/>
      <c r="E12" s="21"/>
    </row>
    <row r="13" spans="1:8" ht="15" customHeight="1">
      <c r="A13" s="17">
        <f>MAX($A$12:A12)+1</f>
        <v>1</v>
      </c>
      <c r="B13" s="12" t="str">
        <f>"["&amp;A13&amp;"]"</f>
        <v>[1]</v>
      </c>
      <c r="C13" s="199" t="s">
        <v>365</v>
      </c>
      <c r="D13" s="115" t="s">
        <v>372</v>
      </c>
      <c r="E13" s="34">
        <v>0</v>
      </c>
    </row>
    <row r="14" spans="1:8" ht="15" customHeight="1">
      <c r="A14" s="17">
        <f>MAX($A$12:A13)+1</f>
        <v>2</v>
      </c>
      <c r="B14" s="12" t="str">
        <f t="shared" ref="B14:B26" si="0">"["&amp;A14&amp;"]"</f>
        <v>[2]</v>
      </c>
      <c r="C14" s="199" t="s">
        <v>366</v>
      </c>
      <c r="D14" s="115" t="s">
        <v>372</v>
      </c>
      <c r="E14" s="34">
        <v>0</v>
      </c>
      <c r="H14" s="234"/>
    </row>
    <row r="15" spans="1:8" ht="15" customHeight="1">
      <c r="A15" s="17">
        <f>MAX($A$12:A14)+1</f>
        <v>3</v>
      </c>
      <c r="B15" s="12" t="str">
        <f t="shared" si="0"/>
        <v>[3]</v>
      </c>
      <c r="C15" s="199" t="s">
        <v>367</v>
      </c>
      <c r="D15" s="115" t="s">
        <v>372</v>
      </c>
      <c r="E15" s="34">
        <v>0</v>
      </c>
      <c r="H15" s="265"/>
    </row>
    <row r="16" spans="1:8" ht="15" customHeight="1">
      <c r="A16" s="17">
        <f>MAX($A$12:A15)+1</f>
        <v>4</v>
      </c>
      <c r="B16" s="12" t="str">
        <f t="shared" si="0"/>
        <v>[4]</v>
      </c>
      <c r="C16" s="199" t="s">
        <v>368</v>
      </c>
      <c r="D16" s="115" t="s">
        <v>373</v>
      </c>
      <c r="E16" s="34">
        <v>0</v>
      </c>
      <c r="H16" s="234"/>
    </row>
    <row r="17" spans="1:8" ht="15" customHeight="1">
      <c r="A17" s="17">
        <f>MAX($A$12:A16)+1</f>
        <v>5</v>
      </c>
      <c r="B17" s="12" t="str">
        <f t="shared" si="0"/>
        <v>[5]</v>
      </c>
      <c r="C17" s="199" t="s">
        <v>369</v>
      </c>
      <c r="D17" s="115" t="s">
        <v>373</v>
      </c>
      <c r="E17" s="34">
        <v>0</v>
      </c>
      <c r="H17" s="234"/>
    </row>
    <row r="18" spans="1:8" ht="15" customHeight="1">
      <c r="A18" s="17">
        <f>MAX($A$12:A17)+1</f>
        <v>6</v>
      </c>
      <c r="B18" s="12" t="str">
        <f t="shared" si="0"/>
        <v>[6]</v>
      </c>
      <c r="C18" s="199" t="s">
        <v>370</v>
      </c>
      <c r="D18" s="115" t="s">
        <v>372</v>
      </c>
      <c r="E18" s="34">
        <v>0</v>
      </c>
      <c r="H18" s="234"/>
    </row>
    <row r="19" spans="1:8" ht="15" customHeight="1">
      <c r="A19" s="17">
        <f>MAX($A$12:A18)+1</f>
        <v>7</v>
      </c>
      <c r="B19" s="12" t="str">
        <f t="shared" si="0"/>
        <v>[7]</v>
      </c>
      <c r="C19" s="199" t="s">
        <v>298</v>
      </c>
      <c r="D19" s="115" t="s">
        <v>372</v>
      </c>
      <c r="E19" s="34">
        <v>-32.92</v>
      </c>
      <c r="H19" s="234"/>
    </row>
    <row r="20" spans="1:8" ht="15" customHeight="1">
      <c r="A20" s="17">
        <f>MAX($A$12:A19)+1</f>
        <v>8</v>
      </c>
      <c r="B20" s="12" t="str">
        <f t="shared" si="0"/>
        <v>[8]</v>
      </c>
      <c r="C20" s="199" t="s">
        <v>300</v>
      </c>
      <c r="D20" s="115" t="s">
        <v>373</v>
      </c>
      <c r="E20" s="34">
        <v>0</v>
      </c>
      <c r="H20" s="234"/>
    </row>
    <row r="21" spans="1:8" ht="15" customHeight="1">
      <c r="A21" s="17">
        <f>MAX($A$12:A20)+1</f>
        <v>9</v>
      </c>
      <c r="B21" s="12" t="str">
        <f t="shared" si="0"/>
        <v>[9]</v>
      </c>
      <c r="C21" s="199" t="s">
        <v>299</v>
      </c>
      <c r="D21" s="115" t="s">
        <v>372</v>
      </c>
      <c r="E21" s="34">
        <v>-1485737.7499999998</v>
      </c>
      <c r="H21" s="234"/>
    </row>
    <row r="22" spans="1:8" ht="15" customHeight="1">
      <c r="A22" s="17">
        <f>MAX($A$12:A21)+1</f>
        <v>10</v>
      </c>
      <c r="B22" s="12" t="str">
        <f t="shared" si="0"/>
        <v>[10]</v>
      </c>
      <c r="C22" s="199"/>
      <c r="D22" s="115"/>
      <c r="E22" s="34">
        <v>0</v>
      </c>
      <c r="G22" s="134"/>
      <c r="H22" s="234"/>
    </row>
    <row r="23" spans="1:8" ht="15" customHeight="1">
      <c r="A23" s="17">
        <f>MAX($A$12:A22)+1</f>
        <v>11</v>
      </c>
      <c r="B23" s="12" t="str">
        <f t="shared" si="0"/>
        <v>[11]</v>
      </c>
      <c r="C23" s="205"/>
      <c r="D23" s="115"/>
      <c r="E23" s="34">
        <v>0</v>
      </c>
      <c r="H23" s="234"/>
    </row>
    <row r="24" spans="1:8" ht="15" customHeight="1">
      <c r="A24" s="17">
        <f>MAX($A$12:A23)+1</f>
        <v>12</v>
      </c>
      <c r="B24" s="12" t="str">
        <f t="shared" si="0"/>
        <v>[12]</v>
      </c>
      <c r="C24" s="205"/>
      <c r="D24" s="115"/>
      <c r="E24" s="34">
        <v>0</v>
      </c>
    </row>
    <row r="25" spans="1:8" ht="15" customHeight="1">
      <c r="A25" s="17">
        <f>MAX($A$12:A24)+1</f>
        <v>13</v>
      </c>
      <c r="B25" s="12" t="str">
        <f t="shared" si="0"/>
        <v>[13]</v>
      </c>
      <c r="C25" s="205"/>
      <c r="D25" s="115"/>
      <c r="E25" s="34">
        <v>0</v>
      </c>
    </row>
    <row r="26" spans="1:8" ht="15" customHeight="1">
      <c r="A26" s="17">
        <f>MAX($A$12:A25)+1</f>
        <v>14</v>
      </c>
      <c r="B26" s="12" t="str">
        <f t="shared" si="0"/>
        <v>[14]</v>
      </c>
      <c r="C26" s="205"/>
      <c r="D26" s="115"/>
      <c r="E26" s="34">
        <v>0</v>
      </c>
    </row>
    <row r="27" spans="1:8" ht="6" customHeight="1">
      <c r="B27" s="30"/>
      <c r="C27" s="203"/>
      <c r="D27" s="30"/>
      <c r="E27" s="20"/>
    </row>
    <row r="28" spans="1:8" ht="6" customHeight="1">
      <c r="B28" s="31"/>
      <c r="C28" s="204"/>
      <c r="D28" s="31"/>
      <c r="E28" s="21"/>
    </row>
    <row r="29" spans="1:8" ht="15" customHeight="1">
      <c r="A29" s="17">
        <f>MAX($A$12:A28)+1</f>
        <v>15</v>
      </c>
      <c r="B29" s="12" t="str">
        <f>"["&amp;A29&amp;"]"</f>
        <v>[15]</v>
      </c>
      <c r="C29" s="28" t="s">
        <v>371</v>
      </c>
      <c r="E29" s="19">
        <f>SUMIFS($E$13:$E$26,$D$13:$D$26,"Credit")</f>
        <v>0</v>
      </c>
    </row>
    <row r="30" spans="1:8" ht="6" customHeight="1">
      <c r="B30" s="143"/>
      <c r="C30" s="120"/>
      <c r="D30" s="143"/>
      <c r="E30" s="119"/>
    </row>
    <row r="31" spans="1:8" ht="6" customHeight="1">
      <c r="B31" s="65"/>
      <c r="C31" s="18"/>
      <c r="D31" s="65"/>
      <c r="E31" s="60"/>
    </row>
    <row r="32" spans="1:8" ht="15" customHeight="1">
      <c r="B32" s="134" t="s">
        <v>419</v>
      </c>
    </row>
  </sheetData>
  <printOptions horizontalCentered="1"/>
  <pageMargins left="0.7" right="0.7" top="0.75" bottom="0.75" header="0.3" footer="0.3"/>
  <pageSetup orientation="landscape" horizontalDpi="1200" verticalDpi="1200" r:id="rId1"/>
  <headerFooter scaleWithDoc="0"/>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86597-94CD-4A54-A4ED-2861F47E81F5}">
  <sheetPr>
    <tabColor theme="8" tint="-0.249977111117893"/>
    <pageSetUpPr autoPageBreaks="0" fitToPage="1"/>
  </sheetPr>
  <dimension ref="A1:K49"/>
  <sheetViews>
    <sheetView topLeftCell="B1" zoomScaleNormal="100" workbookViewId="0">
      <selection activeCell="B1" sqref="B1"/>
    </sheetView>
  </sheetViews>
  <sheetFormatPr defaultColWidth="8.7109375" defaultRowHeight="15" customHeight="1" outlineLevelCol="1"/>
  <cols>
    <col min="1" max="1" width="8.7109375" style="84" hidden="1" customWidth="1" outlineLevel="1"/>
    <col min="2" max="2" width="8.7109375" style="1" collapsed="1"/>
    <col min="3" max="3" width="56.5703125" style="1" customWidth="1"/>
    <col min="4" max="4" width="11.7109375" style="1" customWidth="1"/>
    <col min="5" max="5" width="29" style="1" customWidth="1"/>
    <col min="6" max="6" width="13.5703125" style="1" bestFit="1" customWidth="1"/>
    <col min="7" max="7" width="0.85546875" style="1" customWidth="1"/>
    <col min="8" max="8" width="17.7109375" style="1" bestFit="1" customWidth="1"/>
    <col min="9" max="9" width="0.85546875" style="1" customWidth="1"/>
    <col min="10" max="16384" width="8.7109375" style="1"/>
  </cols>
  <sheetData>
    <row r="1" spans="1:9" ht="15" customHeight="1">
      <c r="A1" s="86"/>
      <c r="B1" s="87" t="str">
        <f>'Control + Instructions'!$A$1</f>
        <v>Colorado Springs Utilities</v>
      </c>
      <c r="I1" s="83"/>
    </row>
    <row r="2" spans="1:9" ht="15" customHeight="1">
      <c r="A2" s="86"/>
      <c r="B2" s="87" t="str">
        <f>'Control + Instructions'!$A$2</f>
        <v>Formula Rate Workbook</v>
      </c>
      <c r="I2" s="83"/>
    </row>
    <row r="3" spans="1:9" ht="15" customHeight="1">
      <c r="A3" s="86"/>
      <c r="B3" s="87" t="str">
        <f>'Control + Instructions'!$A$3</f>
        <v>Projections for Rate Year 2027</v>
      </c>
      <c r="I3" s="83"/>
    </row>
    <row r="4" spans="1:9" ht="15" customHeight="1">
      <c r="A4" s="86"/>
      <c r="E4" s="63"/>
      <c r="I4" s="83"/>
    </row>
    <row r="5" spans="1:9" ht="15" customHeight="1">
      <c r="A5" s="86"/>
      <c r="E5" s="82"/>
      <c r="I5" s="83"/>
    </row>
    <row r="6" spans="1:9" ht="15" customHeight="1">
      <c r="A6" s="86"/>
      <c r="B6" s="96" t="str">
        <f>'Table of Contents'!$D$12</f>
        <v>Table TRC</v>
      </c>
      <c r="I6" s="83"/>
    </row>
    <row r="7" spans="1:9" ht="18" customHeight="1">
      <c r="A7" s="86"/>
      <c r="B7" s="81" t="str">
        <f>B6&amp;": "&amp;'Table of Contents'!$E$12</f>
        <v>Table TRC: Transmission Rate Calculation</v>
      </c>
      <c r="I7" s="83"/>
    </row>
    <row r="8" spans="1:9" ht="15" customHeight="1">
      <c r="A8" s="86"/>
      <c r="B8" s="24" t="str">
        <f>B3</f>
        <v>Projections for Rate Year 2027</v>
      </c>
      <c r="I8" s="83"/>
    </row>
    <row r="9" spans="1:9" ht="6" customHeight="1">
      <c r="A9" s="86"/>
      <c r="B9" s="9"/>
      <c r="C9" s="9"/>
      <c r="D9" s="9"/>
      <c r="E9" s="9"/>
      <c r="F9" s="9"/>
      <c r="G9" s="120"/>
      <c r="H9" s="38"/>
      <c r="I9" s="99"/>
    </row>
    <row r="10" spans="1:9" ht="6" customHeight="1">
      <c r="A10" s="86"/>
      <c r="B10" s="10"/>
      <c r="C10" s="10"/>
      <c r="D10" s="10"/>
      <c r="E10" s="10"/>
      <c r="F10" s="10"/>
      <c r="G10" s="18"/>
      <c r="I10" s="99"/>
    </row>
    <row r="11" spans="1:9" ht="15" customHeight="1">
      <c r="A11" s="86"/>
      <c r="B11" s="28" t="s">
        <v>4</v>
      </c>
      <c r="C11" s="80" t="s">
        <v>5</v>
      </c>
      <c r="D11" s="11" t="s">
        <v>77</v>
      </c>
      <c r="E11" s="11" t="s">
        <v>59</v>
      </c>
      <c r="F11" s="62" t="str">
        <f>"Actual for "&amp;ACTUAL_YR</f>
        <v>Actual for 2025</v>
      </c>
      <c r="G11" s="131"/>
      <c r="H11" s="61" t="str">
        <f>"Projected for "&amp;PROJECTED_YR</f>
        <v>Projected for 2027</v>
      </c>
      <c r="I11" s="113"/>
    </row>
    <row r="12" spans="1:9" ht="6" customHeight="1">
      <c r="A12" s="86"/>
      <c r="B12" s="9"/>
      <c r="C12" s="9"/>
      <c r="D12" s="9"/>
      <c r="E12" s="9"/>
      <c r="F12" s="9"/>
      <c r="G12" s="120"/>
      <c r="H12" s="38"/>
      <c r="I12" s="99"/>
    </row>
    <row r="13" spans="1:9" ht="6" customHeight="1">
      <c r="A13" s="86"/>
      <c r="B13" s="10"/>
      <c r="C13" s="10"/>
      <c r="D13" s="10"/>
      <c r="E13" s="10"/>
      <c r="F13" s="10"/>
      <c r="G13" s="18"/>
      <c r="I13" s="99"/>
    </row>
    <row r="14" spans="1:9" ht="15" customHeight="1">
      <c r="A14" s="86">
        <f>MAX($A$13:A13)+1</f>
        <v>1</v>
      </c>
      <c r="B14" s="12" t="str">
        <f>"["&amp;A14&amp;"]"</f>
        <v>[1]</v>
      </c>
      <c r="C14" s="32" t="s">
        <v>255</v>
      </c>
      <c r="D14" s="1" t="s">
        <v>107</v>
      </c>
      <c r="E14" s="1" t="str">
        <f>'T1 Hist. ATRR'!$B$7&amp;" or "&amp;'P1 Proj. ATRR'!$B$7&amp;": "&amp;'T1 Hist. ATRR'!$B$94</f>
        <v>Table T1 or Table P1: [50]</v>
      </c>
      <c r="F14" s="19">
        <f>'T1 Hist. ATRR'!$E$94</f>
        <v>50306543.342171147</v>
      </c>
      <c r="G14" s="19"/>
      <c r="H14" s="19">
        <f>'P1 Proj. ATRR'!$E$94</f>
        <v>38751090.614697754</v>
      </c>
      <c r="I14" s="102"/>
    </row>
    <row r="15" spans="1:9" ht="15" customHeight="1">
      <c r="A15" s="86">
        <f>MAX($A$13:A14)+1</f>
        <v>2</v>
      </c>
      <c r="B15" s="12" t="str">
        <f>"["&amp;A15&amp;"]"</f>
        <v>[2]</v>
      </c>
      <c r="C15" s="32" t="s">
        <v>99</v>
      </c>
      <c r="D15" s="1" t="s">
        <v>107</v>
      </c>
      <c r="E15" s="1" t="str">
        <f>'P3 True-Up'!$B$7&amp;": "&amp;'P3 True-Up'!$B$36</f>
        <v>Table P3: [14]</v>
      </c>
      <c r="F15" s="106" t="s">
        <v>267</v>
      </c>
      <c r="G15" s="106"/>
      <c r="H15" s="19">
        <f>'P3 True-Up'!$E$36</f>
        <v>0</v>
      </c>
      <c r="I15" s="102"/>
    </row>
    <row r="16" spans="1:9" ht="15" customHeight="1">
      <c r="A16" s="86">
        <f>MAX($A$13:A15)+1</f>
        <v>3</v>
      </c>
      <c r="B16" s="12" t="str">
        <f>"["&amp;A16&amp;"]"</f>
        <v>[3]</v>
      </c>
      <c r="C16" s="41" t="s">
        <v>438</v>
      </c>
      <c r="D16" s="38" t="s">
        <v>107</v>
      </c>
      <c r="E16" s="38" t="str">
        <f>'BP1 Base Plan Upgrade ATRR'!$B$7&amp;": "&amp;'BP1 Base Plan Upgrade ATRR'!$B$16</f>
        <v>Table BP1: [3]</v>
      </c>
      <c r="F16" s="249">
        <f>'BP1 Base Plan Upgrade ATRR'!$E$16</f>
        <v>0</v>
      </c>
      <c r="G16" s="249"/>
      <c r="H16" s="40">
        <f>'BP1 Base Plan Upgrade ATRR'!$F$16</f>
        <v>0</v>
      </c>
      <c r="I16" s="102"/>
    </row>
    <row r="17" spans="1:9" ht="15" customHeight="1">
      <c r="A17" s="86">
        <f>MAX($A$13:A16)+1</f>
        <v>4</v>
      </c>
      <c r="B17" s="12" t="str">
        <f>"["&amp;A17&amp;"]"</f>
        <v>[4]</v>
      </c>
      <c r="C17" s="11" t="s">
        <v>435</v>
      </c>
      <c r="D17" s="11" t="s">
        <v>107</v>
      </c>
      <c r="E17" s="11" t="str">
        <f>B14&amp;" + "&amp;B15&amp;" - "&amp;B16</f>
        <v>[1] + [2] - [3]</v>
      </c>
      <c r="F17" s="248">
        <f>F14-F16</f>
        <v>50306543.342171147</v>
      </c>
      <c r="G17" s="248"/>
      <c r="H17" s="47">
        <f>H14+H15-H16</f>
        <v>38751090.614697754</v>
      </c>
      <c r="I17" s="102"/>
    </row>
    <row r="18" spans="1:9" ht="15" customHeight="1">
      <c r="A18" s="86">
        <f>MAX($A$13:A17)+1</f>
        <v>5</v>
      </c>
      <c r="B18" s="12" t="str">
        <f t="shared" ref="B18:B22" si="0">"["&amp;A18&amp;"]"</f>
        <v>[5]</v>
      </c>
      <c r="C18" s="25" t="s">
        <v>78</v>
      </c>
      <c r="D18" s="25" t="s">
        <v>79</v>
      </c>
      <c r="E18" s="25" t="str">
        <f>'T3 Load Divisor'!$B$8&amp;": "&amp;'T3 Load Divisor'!$B$34&amp;" or "&amp;'P5 Proj. Load'!$B$8&amp;": "&amp;'P5 Proj. Load'!$B$34</f>
        <v>Table T3: [15] or Table P5: [15]</v>
      </c>
      <c r="F18" s="133">
        <f>'T3 Load Divisor'!$J$34</f>
        <v>837753.16666666651</v>
      </c>
      <c r="G18" s="133"/>
      <c r="H18" s="133">
        <f>'P5 Proj. Load'!$J$34</f>
        <v>881250</v>
      </c>
      <c r="I18" s="109">
        <v>764093.08333333326</v>
      </c>
    </row>
    <row r="19" spans="1:9" ht="15" customHeight="1">
      <c r="A19" s="86"/>
      <c r="B19" s="12"/>
      <c r="C19" s="25"/>
      <c r="D19" s="25"/>
      <c r="E19" s="25"/>
      <c r="F19" s="133"/>
      <c r="G19" s="133"/>
      <c r="H19" s="133"/>
      <c r="I19" s="109"/>
    </row>
    <row r="20" spans="1:9" ht="15" customHeight="1">
      <c r="A20" s="86"/>
      <c r="B20" s="12"/>
      <c r="C20" s="26" t="s">
        <v>256</v>
      </c>
      <c r="D20" s="25"/>
      <c r="E20" s="25"/>
      <c r="F20" s="133"/>
      <c r="G20" s="133"/>
      <c r="H20" s="133"/>
      <c r="I20" s="109"/>
    </row>
    <row r="21" spans="1:9" ht="15" customHeight="1">
      <c r="A21" s="86"/>
      <c r="B21" s="12"/>
      <c r="C21" s="44" t="s">
        <v>259</v>
      </c>
      <c r="D21" s="25"/>
      <c r="E21" s="25"/>
      <c r="F21" s="133"/>
      <c r="G21" s="133"/>
      <c r="H21" s="133"/>
      <c r="I21" s="109"/>
    </row>
    <row r="22" spans="1:9" s="25" customFormat="1" ht="15" customHeight="1">
      <c r="A22" s="86">
        <f>MAX($A$13:A18)+1</f>
        <v>6</v>
      </c>
      <c r="B22" s="27" t="str">
        <f t="shared" si="0"/>
        <v>[6]</v>
      </c>
      <c r="C22" s="48" t="s">
        <v>257</v>
      </c>
      <c r="D22" s="25" t="s">
        <v>84</v>
      </c>
      <c r="E22" s="25" t="str">
        <f>B17&amp;" / "&amp;B18</f>
        <v>[4] / [5]</v>
      </c>
      <c r="F22" s="132">
        <f>F17/F18</f>
        <v>60.049362203351251</v>
      </c>
      <c r="G22" s="132"/>
      <c r="H22" s="132">
        <f>H17/H18</f>
        <v>43.97286878263575</v>
      </c>
      <c r="I22" s="111"/>
    </row>
    <row r="23" spans="1:9" ht="15" customHeight="1">
      <c r="A23" s="86">
        <f>MAX($A$13:A22)+1</f>
        <v>7</v>
      </c>
      <c r="B23" s="12" t="str">
        <f t="shared" ref="B23" si="1">"["&amp;A23&amp;"]"</f>
        <v>[7]</v>
      </c>
      <c r="C23" s="37" t="s">
        <v>258</v>
      </c>
      <c r="D23" s="1" t="s">
        <v>80</v>
      </c>
      <c r="E23" s="1" t="str">
        <f>$B$22&amp;" / 12"</f>
        <v>[6] / 12</v>
      </c>
      <c r="F23" s="107">
        <f>F22/12</f>
        <v>5.0041135169459379</v>
      </c>
      <c r="G23" s="107"/>
      <c r="H23" s="107">
        <f>H22/12</f>
        <v>3.6644057318863124</v>
      </c>
      <c r="I23" s="110"/>
    </row>
    <row r="24" spans="1:9" ht="15" customHeight="1">
      <c r="A24" s="86">
        <f>MAX($A$13:A23)+1</f>
        <v>8</v>
      </c>
      <c r="B24" s="12" t="str">
        <f>"["&amp;A24&amp;"]"</f>
        <v>[8]</v>
      </c>
      <c r="C24" s="37" t="s">
        <v>260</v>
      </c>
      <c r="D24" s="1" t="s">
        <v>81</v>
      </c>
      <c r="E24" s="1" t="str">
        <f>$B$22&amp;" / 52"</f>
        <v>[6] / 52</v>
      </c>
      <c r="F24" s="107">
        <f>F22/52</f>
        <v>1.154795426987524</v>
      </c>
      <c r="G24" s="107"/>
      <c r="H24" s="107">
        <f>H22/52</f>
        <v>0.84563209197376443</v>
      </c>
      <c r="I24" s="110"/>
    </row>
    <row r="25" spans="1:9" ht="15" customHeight="1">
      <c r="A25" s="86">
        <f>MAX($A$13:A24)+1</f>
        <v>9</v>
      </c>
      <c r="B25" s="12" t="str">
        <f t="shared" ref="B25:B28" si="2">"["&amp;A25&amp;"]"</f>
        <v>[9]</v>
      </c>
      <c r="C25" s="37" t="s">
        <v>261</v>
      </c>
      <c r="D25" s="1" t="s">
        <v>82</v>
      </c>
      <c r="E25" s="1" t="str">
        <f>B22&amp;" / 270"</f>
        <v>[6] / 270</v>
      </c>
      <c r="F25" s="107">
        <f>F22/270</f>
        <v>0.22240504519759721</v>
      </c>
      <c r="G25" s="107"/>
      <c r="H25" s="107">
        <f>H22/270</f>
        <v>0.16286247697272499</v>
      </c>
      <c r="I25" s="110"/>
    </row>
    <row r="26" spans="1:9" ht="15" customHeight="1">
      <c r="A26" s="86">
        <f>MAX($A$13:A25)+1</f>
        <v>10</v>
      </c>
      <c r="B26" s="12" t="str">
        <f t="shared" si="2"/>
        <v>[10]</v>
      </c>
      <c r="C26" s="37" t="s">
        <v>262</v>
      </c>
      <c r="D26" s="1" t="s">
        <v>82</v>
      </c>
      <c r="E26" s="1" t="str">
        <f>B22&amp;" / 365"</f>
        <v>[6] / 365</v>
      </c>
      <c r="F26" s="107">
        <f>F22/365</f>
        <v>0.16451880055712673</v>
      </c>
      <c r="G26" s="107"/>
      <c r="H26" s="107">
        <f>H22/365</f>
        <v>0.12047361310311164</v>
      </c>
      <c r="I26" s="110"/>
    </row>
    <row r="27" spans="1:9" ht="15" customHeight="1">
      <c r="A27" s="86">
        <f>MAX($A$13:A26)+1</f>
        <v>11</v>
      </c>
      <c r="B27" s="12" t="str">
        <f t="shared" si="2"/>
        <v>[11]</v>
      </c>
      <c r="C27" s="37" t="s">
        <v>264</v>
      </c>
      <c r="D27" s="1" t="s">
        <v>83</v>
      </c>
      <c r="E27" s="1" t="str">
        <f>B25&amp;" / 16"</f>
        <v>[9] / 16</v>
      </c>
      <c r="F27" s="107">
        <f>F25/16</f>
        <v>1.3900315324849826E-2</v>
      </c>
      <c r="G27" s="107"/>
      <c r="H27" s="107">
        <f>H25/16</f>
        <v>1.0178904810795312E-2</v>
      </c>
      <c r="I27" s="110"/>
    </row>
    <row r="28" spans="1:9" ht="15" customHeight="1">
      <c r="A28" s="86">
        <f>MAX($A$13:A27)+1</f>
        <v>12</v>
      </c>
      <c r="B28" s="12" t="str">
        <f t="shared" si="2"/>
        <v>[12]</v>
      </c>
      <c r="C28" s="37" t="s">
        <v>263</v>
      </c>
      <c r="D28" s="1" t="s">
        <v>83</v>
      </c>
      <c r="E28" s="1" t="str">
        <f>B26&amp;" / 24"</f>
        <v>[10] / 24</v>
      </c>
      <c r="F28" s="107">
        <f>F26/24</f>
        <v>6.8549500232136136E-3</v>
      </c>
      <c r="G28" s="107"/>
      <c r="H28" s="107">
        <f>H26/24</f>
        <v>5.0197338792963182E-3</v>
      </c>
      <c r="I28" s="110"/>
    </row>
    <row r="29" spans="1:9" ht="15" customHeight="1">
      <c r="A29" s="86"/>
      <c r="B29" s="12"/>
      <c r="C29" s="37"/>
      <c r="F29" s="107"/>
      <c r="G29" s="107"/>
      <c r="H29" s="107"/>
      <c r="I29" s="110"/>
    </row>
    <row r="30" spans="1:9" ht="15" customHeight="1">
      <c r="A30" s="86"/>
      <c r="B30" s="12"/>
      <c r="C30" s="26" t="s">
        <v>265</v>
      </c>
      <c r="F30" s="107"/>
      <c r="G30" s="107"/>
      <c r="H30" s="107"/>
      <c r="I30" s="110"/>
    </row>
    <row r="31" spans="1:9" ht="15" customHeight="1">
      <c r="A31" s="86"/>
      <c r="B31" s="12"/>
      <c r="C31" s="44" t="s">
        <v>266</v>
      </c>
      <c r="F31" s="107"/>
      <c r="G31" s="107"/>
      <c r="H31" s="107"/>
      <c r="I31" s="110"/>
    </row>
    <row r="32" spans="1:9" ht="15" customHeight="1">
      <c r="A32" s="86">
        <f>MAX($A$13:A31)+1</f>
        <v>13</v>
      </c>
      <c r="B32" s="12" t="str">
        <f t="shared" ref="B32" si="3">"["&amp;A32&amp;"]"</f>
        <v>[13]</v>
      </c>
      <c r="C32" s="37" t="s">
        <v>258</v>
      </c>
      <c r="D32" s="1" t="s">
        <v>80</v>
      </c>
      <c r="E32" s="1" t="str">
        <f>$B$22&amp;" / 12"</f>
        <v>[6] / 12</v>
      </c>
      <c r="F32" s="107">
        <f>F22/12</f>
        <v>5.0041135169459379</v>
      </c>
      <c r="G32" s="107"/>
      <c r="H32" s="107">
        <f>H22/12</f>
        <v>3.6644057318863124</v>
      </c>
      <c r="I32" s="110"/>
    </row>
    <row r="33" spans="1:11" ht="15" customHeight="1">
      <c r="A33" s="86">
        <f>MAX($A$13:A32)+1</f>
        <v>14</v>
      </c>
      <c r="B33" s="12" t="str">
        <f>"["&amp;A33&amp;"]"</f>
        <v>[14]</v>
      </c>
      <c r="C33" s="37" t="s">
        <v>260</v>
      </c>
      <c r="D33" s="1" t="s">
        <v>81</v>
      </c>
      <c r="E33" s="1" t="str">
        <f>$B$22&amp;" / 52"</f>
        <v>[6] / 52</v>
      </c>
      <c r="F33" s="107">
        <f>F22/52</f>
        <v>1.154795426987524</v>
      </c>
      <c r="G33" s="107"/>
      <c r="H33" s="107">
        <f>H22/52</f>
        <v>0.84563209197376443</v>
      </c>
      <c r="I33" s="110"/>
    </row>
    <row r="34" spans="1:11" ht="15" customHeight="1">
      <c r="A34" s="86">
        <f>MAX($A$13:A33)+1</f>
        <v>15</v>
      </c>
      <c r="B34" s="12" t="str">
        <f t="shared" ref="B34:B37" si="4">"["&amp;A34&amp;"]"</f>
        <v>[15]</v>
      </c>
      <c r="C34" s="37" t="s">
        <v>261</v>
      </c>
      <c r="D34" s="1" t="s">
        <v>82</v>
      </c>
      <c r="E34" s="1" t="str">
        <f>B22&amp;" / 270"</f>
        <v>[6] / 270</v>
      </c>
      <c r="F34" s="107">
        <f>F22/270</f>
        <v>0.22240504519759721</v>
      </c>
      <c r="G34" s="107"/>
      <c r="H34" s="107">
        <f>H22/270</f>
        <v>0.16286247697272499</v>
      </c>
      <c r="I34" s="110"/>
    </row>
    <row r="35" spans="1:11" ht="15" customHeight="1">
      <c r="A35" s="86">
        <f>MAX($A$13:A34)+1</f>
        <v>16</v>
      </c>
      <c r="B35" s="12" t="str">
        <f t="shared" si="4"/>
        <v>[16]</v>
      </c>
      <c r="C35" s="37" t="s">
        <v>262</v>
      </c>
      <c r="D35" s="1" t="s">
        <v>82</v>
      </c>
      <c r="E35" s="1" t="str">
        <f>B22&amp;" / 365"</f>
        <v>[6] / 365</v>
      </c>
      <c r="F35" s="107">
        <f>F22/365</f>
        <v>0.16451880055712673</v>
      </c>
      <c r="G35" s="107"/>
      <c r="H35" s="107">
        <f>H22/365</f>
        <v>0.12047361310311164</v>
      </c>
      <c r="I35" s="110"/>
    </row>
    <row r="36" spans="1:11" ht="15" customHeight="1">
      <c r="A36" s="86">
        <f>MAX($A$13:A35)+1</f>
        <v>17</v>
      </c>
      <c r="B36" s="12" t="str">
        <f t="shared" si="4"/>
        <v>[17]</v>
      </c>
      <c r="C36" s="37" t="s">
        <v>264</v>
      </c>
      <c r="D36" s="1" t="s">
        <v>83</v>
      </c>
      <c r="E36" s="1" t="str">
        <f>B34&amp;" / 16"</f>
        <v>[15] / 16</v>
      </c>
      <c r="F36" s="107">
        <f>F34/16</f>
        <v>1.3900315324849826E-2</v>
      </c>
      <c r="G36" s="107"/>
      <c r="H36" s="107">
        <f>H34/16</f>
        <v>1.0178904810795312E-2</v>
      </c>
      <c r="I36" s="110"/>
      <c r="K36" s="220"/>
    </row>
    <row r="37" spans="1:11" ht="15" customHeight="1">
      <c r="A37" s="86">
        <f>MAX($A$13:A36)+1</f>
        <v>18</v>
      </c>
      <c r="B37" s="12" t="str">
        <f t="shared" si="4"/>
        <v>[18]</v>
      </c>
      <c r="C37" s="37" t="s">
        <v>263</v>
      </c>
      <c r="D37" s="1" t="s">
        <v>83</v>
      </c>
      <c r="E37" s="1" t="str">
        <f>B35&amp;" / 24"</f>
        <v>[16] / 24</v>
      </c>
      <c r="F37" s="107">
        <f>F35/24</f>
        <v>6.8549500232136136E-3</v>
      </c>
      <c r="G37" s="107"/>
      <c r="H37" s="107">
        <f>H35/24</f>
        <v>5.0197338792963182E-3</v>
      </c>
      <c r="I37" s="110"/>
    </row>
    <row r="38" spans="1:11" ht="15" customHeight="1">
      <c r="A38" s="86"/>
      <c r="B38" s="12"/>
      <c r="C38" s="37"/>
      <c r="F38" s="107"/>
      <c r="G38" s="107"/>
      <c r="H38" s="107"/>
      <c r="I38" s="110"/>
    </row>
    <row r="39" spans="1:11" ht="15" customHeight="1">
      <c r="A39" s="86">
        <f>MAX($A$13:A38)+1</f>
        <v>19</v>
      </c>
      <c r="B39" s="12" t="str">
        <f t="shared" ref="B39" si="5">"["&amp;A39&amp;"]"</f>
        <v>[19]</v>
      </c>
      <c r="C39" s="26" t="s">
        <v>437</v>
      </c>
      <c r="D39" s="11" t="s">
        <v>107</v>
      </c>
      <c r="E39" s="11" t="str">
        <f>$B$16</f>
        <v>[3]</v>
      </c>
      <c r="F39" s="251">
        <f>F$16</f>
        <v>0</v>
      </c>
      <c r="G39" s="251"/>
      <c r="H39" s="251">
        <f>H$16</f>
        <v>0</v>
      </c>
      <c r="I39" s="110"/>
    </row>
    <row r="40" spans="1:11" ht="6" customHeight="1">
      <c r="A40" s="86"/>
      <c r="B40" s="9"/>
      <c r="C40" s="9"/>
      <c r="D40" s="9"/>
      <c r="E40" s="9"/>
      <c r="F40" s="9"/>
      <c r="G40" s="9"/>
      <c r="H40" s="9"/>
      <c r="I40" s="112"/>
    </row>
    <row r="42" spans="1:11" ht="15" customHeight="1">
      <c r="C42" s="26"/>
      <c r="E42" s="134"/>
    </row>
    <row r="43" spans="1:11" ht="15" customHeight="1">
      <c r="A43" s="86"/>
      <c r="B43" s="12"/>
      <c r="C43" s="44"/>
      <c r="D43" s="25"/>
      <c r="E43" s="25"/>
      <c r="F43" s="133"/>
      <c r="G43" s="133"/>
      <c r="H43" s="133"/>
      <c r="I43" s="109"/>
    </row>
    <row r="44" spans="1:11" ht="15" customHeight="1">
      <c r="A44" s="86"/>
      <c r="B44" s="12"/>
      <c r="C44" s="134"/>
    </row>
    <row r="45" spans="1:11" ht="15" customHeight="1">
      <c r="A45" s="86"/>
      <c r="B45" s="12"/>
    </row>
    <row r="46" spans="1:11" ht="15" customHeight="1">
      <c r="A46" s="86"/>
      <c r="B46" s="12"/>
    </row>
    <row r="47" spans="1:11" ht="15" customHeight="1">
      <c r="A47" s="86"/>
      <c r="B47" s="12"/>
    </row>
    <row r="48" spans="1:11" ht="15" customHeight="1">
      <c r="A48" s="86"/>
      <c r="B48" s="12"/>
    </row>
    <row r="49" spans="1:2" ht="15" customHeight="1">
      <c r="A49" s="86"/>
      <c r="B49" s="12"/>
    </row>
  </sheetData>
  <printOptions horizontalCentered="1"/>
  <pageMargins left="0.7" right="0.7" top="0.75" bottom="0.75" header="0.3" footer="0.3"/>
  <pageSetup scale="91" fitToHeight="0" orientation="landscape" horizontalDpi="1200" verticalDpi="1200" r:id="rId1"/>
  <headerFooter scaleWithDoc="0"/>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4E3EB-3F80-4458-BC8A-653A9CA44F1C}">
  <sheetPr>
    <tabColor theme="2"/>
    <pageSetUpPr autoPageBreaks="0"/>
  </sheetPr>
  <dimension ref="A1"/>
  <sheetViews>
    <sheetView topLeftCell="A1048576" zoomScaleNormal="100" workbookViewId="0"/>
  </sheetViews>
  <sheetFormatPr defaultColWidth="8.7109375" defaultRowHeight="15" customHeight="1" zeroHeight="1"/>
  <cols>
    <col min="1" max="16384" width="8.7109375" style="1"/>
  </cols>
  <sheetData/>
  <printOptions horizontalCentered="1"/>
  <pageMargins left="0.7" right="0.7" top="0.75" bottom="0.75" header="0.3" footer="0.3"/>
  <pageSetup orientation="landscape" horizontalDpi="1200" verticalDpi="1200"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6F80B-CFC5-4112-8CE0-408EDA09F406}">
  <sheetPr>
    <tabColor theme="2" tint="0.59999389629810485"/>
    <pageSetUpPr autoPageBreaks="0"/>
  </sheetPr>
  <dimension ref="A1:F371"/>
  <sheetViews>
    <sheetView topLeftCell="B1" zoomScaleNormal="100" workbookViewId="0">
      <selection activeCell="B1" sqref="B1"/>
    </sheetView>
  </sheetViews>
  <sheetFormatPr defaultColWidth="8.7109375" defaultRowHeight="15" customHeight="1" outlineLevelCol="1"/>
  <cols>
    <col min="1" max="1" width="8.7109375" style="246" hidden="1" customWidth="1" outlineLevel="1"/>
    <col min="2" max="2" width="8.7109375" style="1" collapsed="1"/>
    <col min="3" max="3" width="39.7109375" style="1" bestFit="1" customWidth="1"/>
    <col min="4" max="4" width="16.5703125" style="1" bestFit="1" customWidth="1"/>
    <col min="5" max="5" width="17.7109375" style="1" bestFit="1" customWidth="1"/>
    <col min="6" max="6" width="16.140625" style="1" bestFit="1" customWidth="1"/>
    <col min="7" max="16384" width="8.7109375" style="1"/>
  </cols>
  <sheetData>
    <row r="1" spans="1:6" ht="15" customHeight="1">
      <c r="B1" s="149" t="str">
        <f>'Control + Instructions'!$A$1</f>
        <v>Colorado Springs Utilities</v>
      </c>
    </row>
    <row r="2" spans="1:6" ht="15" customHeight="1">
      <c r="B2" s="149" t="str">
        <f>'Control + Instructions'!$A$2</f>
        <v>Formula Rate Workbook</v>
      </c>
    </row>
    <row r="3" spans="1:6" ht="15" customHeight="1">
      <c r="B3" s="149" t="str">
        <f>'Control + Instructions'!$A$3</f>
        <v>Projections for Rate Year 2027</v>
      </c>
    </row>
    <row r="5" spans="1:6" s="202" customFormat="1" ht="15" customHeight="1">
      <c r="A5" s="202" t="str">
        <f>IF('Control + Instructions'!$B$22='Control + Instructions'!$D$22, "DISCLAIMER: THIS SHEET IS NOT USED WHEN FILING A TRUE-UP WITH ACTUALS.","THIS SHEET IS IN USE FOR THE PROJECTED RATE CALCULATION")</f>
        <v>THIS SHEET IS IN USE FOR THE PROJECTED RATE CALCULATION</v>
      </c>
      <c r="B5" s="202" t="str">
        <f>IF('Control + Instructions'!$B$22='Control + Instructions'!$D$22, "DISCLAIMER: PROJECTED ATRR IS NOT USED WHEN FILING A TRUE-UP WITH ACTUALS.","PROJECTED ATRR IS IN USE FOR THE PROJECTED RATE CALCULATION")</f>
        <v>PROJECTED ATRR IS IN USE FOR THE PROJECTED RATE CALCULATION</v>
      </c>
    </row>
    <row r="7" spans="1:6" ht="15" customHeight="1">
      <c r="B7" s="96" t="str">
        <f>'Table of Contents'!$D$14</f>
        <v>Table BP1</v>
      </c>
    </row>
    <row r="8" spans="1:6" ht="15" customHeight="1">
      <c r="B8" s="81" t="str">
        <f>B7&amp;": "&amp;'Table of Contents'!$E$14</f>
        <v>Table BP1: Base Plan Upgrade Annual Transmission Revenue Requirement</v>
      </c>
    </row>
    <row r="9" spans="1:6" ht="6" customHeight="1">
      <c r="B9" s="9"/>
      <c r="C9" s="9"/>
      <c r="D9" s="9"/>
      <c r="E9" s="9"/>
      <c r="F9" s="9"/>
    </row>
    <row r="10" spans="1:6" ht="6" customHeight="1">
      <c r="B10" s="10"/>
      <c r="C10" s="10"/>
      <c r="D10" s="10"/>
      <c r="E10" s="10"/>
    </row>
    <row r="11" spans="1:6" ht="15" customHeight="1">
      <c r="B11" s="28" t="s">
        <v>4</v>
      </c>
      <c r="C11" s="11" t="s">
        <v>5</v>
      </c>
      <c r="D11" s="11" t="s">
        <v>59</v>
      </c>
      <c r="E11" s="62" t="str">
        <f>"Actual for "&amp;ACTUAL_YR</f>
        <v>Actual for 2025</v>
      </c>
      <c r="F11" s="61" t="str">
        <f>"Projected for "&amp;PROJECTED_YR</f>
        <v>Projected for 2027</v>
      </c>
    </row>
    <row r="12" spans="1:6" ht="6" customHeight="1">
      <c r="B12" s="9"/>
      <c r="C12" s="9"/>
      <c r="D12" s="9"/>
      <c r="E12" s="9"/>
      <c r="F12" s="159"/>
    </row>
    <row r="13" spans="1:6" ht="6" customHeight="1">
      <c r="B13" s="10"/>
      <c r="C13" s="10"/>
      <c r="D13" s="10"/>
      <c r="F13" s="160"/>
    </row>
    <row r="14" spans="1:6" ht="15" customHeight="1">
      <c r="A14" s="246">
        <f>MAX($A$13:A13)+1</f>
        <v>1</v>
      </c>
      <c r="B14" s="12" t="str">
        <f t="shared" ref="B14:B16" si="0">"["&amp;A14&amp;"]"</f>
        <v>[1]</v>
      </c>
      <c r="C14" s="32" t="s">
        <v>442</v>
      </c>
      <c r="D14" s="1" t="str">
        <f>'BP2+BP3 FCR and Upgrades'!$B$22&amp;": "&amp;'BP2+BP3 FCR and Upgrades'!$B$48</f>
        <v>Table BP3: [21]</v>
      </c>
      <c r="E14" s="106">
        <f>'BP2+BP3 FCR and Upgrades'!$H$48</f>
        <v>0</v>
      </c>
      <c r="F14" s="106">
        <f>'BP2+BP3 FCR and Upgrades'!$I$48</f>
        <v>0</v>
      </c>
    </row>
    <row r="15" spans="1:6" ht="15" customHeight="1">
      <c r="A15" s="246">
        <f>MAX($A$13:A14)+1</f>
        <v>2</v>
      </c>
      <c r="B15" s="12" t="str">
        <f t="shared" si="0"/>
        <v>[2]</v>
      </c>
      <c r="C15" s="41" t="s">
        <v>427</v>
      </c>
      <c r="D15" s="38" t="str">
        <f>'P3 True-Up'!B7&amp;": "&amp;'P3 True-Up'!$B$36</f>
        <v>Table P3: [14]</v>
      </c>
      <c r="E15" s="40"/>
      <c r="F15" s="40">
        <f>'P3 True-Up'!$F$36</f>
        <v>0</v>
      </c>
    </row>
    <row r="16" spans="1:6" ht="15" customHeight="1">
      <c r="A16" s="246">
        <f>MAX($A$13:A15)+1</f>
        <v>3</v>
      </c>
      <c r="B16" s="12" t="str">
        <f t="shared" si="0"/>
        <v>[3]</v>
      </c>
      <c r="C16" s="11" t="s">
        <v>428</v>
      </c>
      <c r="D16" s="11" t="str">
        <f>B14&amp;" + "&amp;B15</f>
        <v>[1] + [2]</v>
      </c>
      <c r="E16" s="47">
        <f>E14</f>
        <v>0</v>
      </c>
      <c r="F16" s="248">
        <f>IFERROR(F14+F15,"N/A")</f>
        <v>0</v>
      </c>
    </row>
    <row r="17" spans="1:6" ht="6" customHeight="1">
      <c r="B17" s="9"/>
      <c r="C17" s="9"/>
      <c r="D17" s="9"/>
      <c r="E17" s="159"/>
      <c r="F17" s="9"/>
    </row>
    <row r="18" spans="1:6" ht="6" customHeight="1">
      <c r="B18" s="10"/>
      <c r="C18" s="10"/>
      <c r="D18" s="10"/>
      <c r="E18" s="160"/>
    </row>
    <row r="30" spans="1:6" ht="15" customHeight="1">
      <c r="A30" s="246">
        <f>MAX($A$13:A29)+1</f>
        <v>4</v>
      </c>
    </row>
    <row r="31" spans="1:6" ht="15" customHeight="1">
      <c r="A31" s="246">
        <f>MAX($A$13:A30)+1</f>
        <v>5</v>
      </c>
    </row>
    <row r="32" spans="1:6" ht="15" customHeight="1">
      <c r="A32" s="246">
        <f>MAX($A$13:A31)+1</f>
        <v>6</v>
      </c>
    </row>
    <row r="33" spans="1:1" ht="15" customHeight="1">
      <c r="A33" s="246">
        <f>MAX($A$13:A32)+1</f>
        <v>7</v>
      </c>
    </row>
    <row r="34" spans="1:1" ht="15" customHeight="1">
      <c r="A34" s="246">
        <f>MAX($A$13:A33)+1</f>
        <v>8</v>
      </c>
    </row>
    <row r="35" spans="1:1" ht="15" customHeight="1">
      <c r="A35" s="246">
        <f>MAX($A$13:A34)+1</f>
        <v>9</v>
      </c>
    </row>
    <row r="41" spans="1:1" ht="15" customHeight="1">
      <c r="A41" s="246">
        <f>MAX($A$13:A40)+1</f>
        <v>10</v>
      </c>
    </row>
    <row r="42" spans="1:1" ht="15" customHeight="1">
      <c r="A42" s="246">
        <f>MAX($A$13:A41)+1</f>
        <v>11</v>
      </c>
    </row>
    <row r="43" spans="1:1" ht="15" customHeight="1">
      <c r="A43" s="246">
        <f>MAX($A$13:A42)+1</f>
        <v>12</v>
      </c>
    </row>
    <row r="44" spans="1:1" ht="15" customHeight="1">
      <c r="A44" s="246">
        <f>MAX($A$13:A43)+1</f>
        <v>13</v>
      </c>
    </row>
    <row r="45" spans="1:1" ht="15" customHeight="1">
      <c r="A45" s="246">
        <f>MAX($A$13:A44)+1</f>
        <v>14</v>
      </c>
    </row>
    <row r="46" spans="1:1" ht="15" customHeight="1">
      <c r="A46" s="246">
        <f>MAX($A$13:A45)+1</f>
        <v>15</v>
      </c>
    </row>
    <row r="47" spans="1:1" ht="15" customHeight="1">
      <c r="A47" s="246">
        <f>MAX($A$13:A46)+1</f>
        <v>16</v>
      </c>
    </row>
    <row r="48" spans="1:1" ht="15" customHeight="1">
      <c r="A48" s="246">
        <f>MAX($A$13:A47)+1</f>
        <v>17</v>
      </c>
    </row>
    <row r="49" spans="1:1" ht="15" customHeight="1">
      <c r="A49" s="246">
        <f>MAX($A$13:A48)+1</f>
        <v>18</v>
      </c>
    </row>
    <row r="50" spans="1:1" ht="15" customHeight="1">
      <c r="A50" s="246">
        <f>MAX($A$13:A49)+1</f>
        <v>19</v>
      </c>
    </row>
    <row r="51" spans="1:1" ht="15" customHeight="1">
      <c r="A51" s="246">
        <f>MAX($A$13:A50)+1</f>
        <v>20</v>
      </c>
    </row>
    <row r="52" spans="1:1" ht="15" customHeight="1">
      <c r="A52" s="246">
        <f>MAX($A$13:A51)+1</f>
        <v>21</v>
      </c>
    </row>
    <row r="53" spans="1:1" ht="15" customHeight="1">
      <c r="A53" s="246">
        <f>MAX($A$13:A52)+1</f>
        <v>22</v>
      </c>
    </row>
    <row r="54" spans="1:1" ht="15" customHeight="1">
      <c r="A54" s="246">
        <f>MAX($A$13:A53)+1</f>
        <v>23</v>
      </c>
    </row>
    <row r="55" spans="1:1" ht="15" customHeight="1">
      <c r="A55" s="246">
        <f>MAX($A$13:A54)+1</f>
        <v>24</v>
      </c>
    </row>
    <row r="56" spans="1:1" ht="15" customHeight="1">
      <c r="A56" s="246">
        <f>MAX($A$13:A55)+1</f>
        <v>25</v>
      </c>
    </row>
    <row r="57" spans="1:1" ht="15" customHeight="1">
      <c r="A57" s="246">
        <f>MAX($A$13:A56)+1</f>
        <v>26</v>
      </c>
    </row>
    <row r="58" spans="1:1" ht="15" customHeight="1">
      <c r="A58" s="246">
        <f>MAX($A$13:A57)+1</f>
        <v>27</v>
      </c>
    </row>
    <row r="59" spans="1:1" ht="15" customHeight="1">
      <c r="A59" s="246">
        <f>MAX($A$13:A58)+1</f>
        <v>28</v>
      </c>
    </row>
    <row r="60" spans="1:1" ht="15" customHeight="1">
      <c r="A60" s="246">
        <f>MAX($A$13:A59)+1</f>
        <v>29</v>
      </c>
    </row>
    <row r="61" spans="1:1" ht="15" customHeight="1">
      <c r="A61" s="246">
        <f>MAX($A$13:A60)+1</f>
        <v>30</v>
      </c>
    </row>
    <row r="62" spans="1:1" ht="15" customHeight="1">
      <c r="A62" s="246">
        <f>MAX($A$13:A61)+1</f>
        <v>31</v>
      </c>
    </row>
    <row r="63" spans="1:1" ht="15" customHeight="1">
      <c r="A63" s="246">
        <f>MAX($A$13:A62)+1</f>
        <v>32</v>
      </c>
    </row>
    <row r="64" spans="1:1" ht="15" customHeight="1">
      <c r="A64" s="246">
        <f>MAX($A$13:A63)+1</f>
        <v>33</v>
      </c>
    </row>
    <row r="65" spans="1:1" ht="15" customHeight="1">
      <c r="A65" s="246">
        <f>MAX($A$13:A64)+1</f>
        <v>34</v>
      </c>
    </row>
    <row r="66" spans="1:1" ht="15" customHeight="1">
      <c r="A66" s="246">
        <f>MAX($A$13:A65)+1</f>
        <v>35</v>
      </c>
    </row>
    <row r="67" spans="1:1" ht="15" customHeight="1">
      <c r="A67" s="246">
        <f>MAX($A$13:A66)+1</f>
        <v>36</v>
      </c>
    </row>
    <row r="68" spans="1:1" ht="15" customHeight="1">
      <c r="A68" s="246">
        <f>MAX($A$13:A67)+1</f>
        <v>37</v>
      </c>
    </row>
    <row r="69" spans="1:1" ht="15" customHeight="1">
      <c r="A69" s="246">
        <f>MAX($A$13:A68)+1</f>
        <v>38</v>
      </c>
    </row>
    <row r="70" spans="1:1" ht="15" customHeight="1">
      <c r="A70" s="246">
        <f>MAX($A$13:A69)+1</f>
        <v>39</v>
      </c>
    </row>
    <row r="71" spans="1:1" ht="15" customHeight="1">
      <c r="A71" s="246">
        <f>MAX($A$13:A70)+1</f>
        <v>40</v>
      </c>
    </row>
    <row r="72" spans="1:1" ht="15" customHeight="1">
      <c r="A72" s="246">
        <f>MAX($A$13:A71)+1</f>
        <v>41</v>
      </c>
    </row>
    <row r="73" spans="1:1" ht="15" customHeight="1">
      <c r="A73" s="246">
        <f>MAX($A$13:A72)+1</f>
        <v>42</v>
      </c>
    </row>
    <row r="74" spans="1:1" ht="15" customHeight="1">
      <c r="A74" s="246">
        <f>MAX($A$13:A73)+1</f>
        <v>43</v>
      </c>
    </row>
    <row r="75" spans="1:1" ht="15" customHeight="1">
      <c r="A75" s="246">
        <f>MAX($A$13:A74)+1</f>
        <v>44</v>
      </c>
    </row>
    <row r="76" spans="1:1" ht="15" customHeight="1">
      <c r="A76" s="246">
        <f>MAX($A$13:A75)+1</f>
        <v>45</v>
      </c>
    </row>
    <row r="77" spans="1:1" ht="15" customHeight="1">
      <c r="A77" s="246">
        <f>MAX($A$13:A76)+1</f>
        <v>46</v>
      </c>
    </row>
    <row r="78" spans="1:1" ht="15" customHeight="1">
      <c r="A78" s="246">
        <f>MAX($A$13:A77)+1</f>
        <v>47</v>
      </c>
    </row>
    <row r="79" spans="1:1" ht="15" customHeight="1">
      <c r="A79" s="246">
        <f>MAX($A$13:A78)+1</f>
        <v>48</v>
      </c>
    </row>
    <row r="80" spans="1:1" ht="15" customHeight="1">
      <c r="A80" s="246">
        <f>MAX($A$13:A79)+1</f>
        <v>49</v>
      </c>
    </row>
    <row r="81" spans="1:1" ht="15" customHeight="1">
      <c r="A81" s="246">
        <f>MAX($A$13:A80)+1</f>
        <v>50</v>
      </c>
    </row>
    <row r="82" spans="1:1" ht="15" customHeight="1">
      <c r="A82" s="246">
        <f>MAX($A$13:A81)+1</f>
        <v>51</v>
      </c>
    </row>
    <row r="83" spans="1:1" ht="15" customHeight="1">
      <c r="A83" s="246">
        <f>MAX($A$13:A82)+1</f>
        <v>52</v>
      </c>
    </row>
    <row r="84" spans="1:1" ht="15" customHeight="1">
      <c r="A84" s="246">
        <f>MAX($A$13:A83)+1</f>
        <v>53</v>
      </c>
    </row>
    <row r="85" spans="1:1" ht="15" customHeight="1">
      <c r="A85" s="246">
        <f>MAX($A$13:A84)+1</f>
        <v>54</v>
      </c>
    </row>
    <row r="86" spans="1:1" ht="15" customHeight="1">
      <c r="A86" s="246">
        <f>MAX($A$13:A85)+1</f>
        <v>55</v>
      </c>
    </row>
    <row r="87" spans="1:1" ht="15" customHeight="1">
      <c r="A87" s="246">
        <f>MAX($A$13:A86)+1</f>
        <v>56</v>
      </c>
    </row>
    <row r="88" spans="1:1" ht="15" customHeight="1">
      <c r="A88" s="246">
        <f>MAX($A$13:A87)+1</f>
        <v>57</v>
      </c>
    </row>
    <row r="89" spans="1:1" ht="15" customHeight="1">
      <c r="A89" s="246">
        <f>MAX($A$13:A88)+1</f>
        <v>58</v>
      </c>
    </row>
    <row r="90" spans="1:1" ht="15" customHeight="1">
      <c r="A90" s="246">
        <f>MAX($A$13:A89)+1</f>
        <v>59</v>
      </c>
    </row>
    <row r="91" spans="1:1" ht="15" customHeight="1">
      <c r="A91" s="246">
        <f>MAX($A$13:A90)+1</f>
        <v>60</v>
      </c>
    </row>
    <row r="92" spans="1:1" ht="15" customHeight="1">
      <c r="A92" s="247"/>
    </row>
    <row r="93" spans="1:1" ht="15" customHeight="1">
      <c r="A93" s="247"/>
    </row>
    <row r="100" spans="1:1" ht="15" customHeight="1">
      <c r="A100" s="246">
        <f>MAX($A$13:A99)+1</f>
        <v>61</v>
      </c>
    </row>
    <row r="101" spans="1:1" ht="15" customHeight="1">
      <c r="A101" s="246">
        <f>MAX($A$13:A100)+1</f>
        <v>62</v>
      </c>
    </row>
    <row r="102" spans="1:1" ht="15" customHeight="1">
      <c r="A102" s="246">
        <f>MAX($A$13:A101)+1</f>
        <v>63</v>
      </c>
    </row>
    <row r="103" spans="1:1" ht="15" customHeight="1">
      <c r="A103" s="246">
        <f>MAX($A$13:A102)+1</f>
        <v>64</v>
      </c>
    </row>
    <row r="104" spans="1:1" ht="15" customHeight="1">
      <c r="A104" s="246">
        <f>MAX($A$13:A103)+1</f>
        <v>65</v>
      </c>
    </row>
    <row r="105" spans="1:1" ht="15" customHeight="1">
      <c r="A105" s="246">
        <f>MAX($A$13:A104)+1</f>
        <v>66</v>
      </c>
    </row>
    <row r="111" spans="1:1" ht="15" customHeight="1">
      <c r="A111" s="246">
        <f>MAX($A$13:A110)+1</f>
        <v>67</v>
      </c>
    </row>
    <row r="112" spans="1:1" ht="15" customHeight="1">
      <c r="A112" s="246">
        <f>MAX($A$13:A111)+1</f>
        <v>68</v>
      </c>
    </row>
    <row r="113" spans="1:1" ht="15" customHeight="1">
      <c r="A113" s="246">
        <f>MAX($A$13:A112)+1</f>
        <v>69</v>
      </c>
    </row>
    <row r="114" spans="1:1" ht="15" customHeight="1">
      <c r="A114" s="246">
        <f>MAX($A$13:A113)+1</f>
        <v>70</v>
      </c>
    </row>
    <row r="115" spans="1:1" ht="15" customHeight="1">
      <c r="A115" s="246">
        <f>MAX($A$13:A114)+1</f>
        <v>71</v>
      </c>
    </row>
    <row r="116" spans="1:1" ht="15" customHeight="1">
      <c r="A116" s="246">
        <f>MAX($A$13:A115)+1</f>
        <v>72</v>
      </c>
    </row>
    <row r="117" spans="1:1" ht="15" customHeight="1">
      <c r="A117" s="246">
        <f>MAX($A$13:A116)+1</f>
        <v>73</v>
      </c>
    </row>
    <row r="118" spans="1:1" ht="15" customHeight="1">
      <c r="A118" s="246">
        <f>MAX($A$13:A117)+1</f>
        <v>74</v>
      </c>
    </row>
    <row r="119" spans="1:1" ht="15" customHeight="1">
      <c r="A119" s="246">
        <f>MAX($A$13:A118)+1</f>
        <v>75</v>
      </c>
    </row>
    <row r="120" spans="1:1" ht="15" customHeight="1">
      <c r="A120" s="246">
        <f>MAX($A$13:A119)+1</f>
        <v>76</v>
      </c>
    </row>
    <row r="121" spans="1:1" ht="15" customHeight="1">
      <c r="A121" s="246">
        <f>MAX($A$13:A120)+1</f>
        <v>77</v>
      </c>
    </row>
    <row r="122" spans="1:1" ht="15" customHeight="1">
      <c r="A122" s="246">
        <f>MAX($A$13:A121)+1</f>
        <v>78</v>
      </c>
    </row>
    <row r="123" spans="1:1" ht="15" customHeight="1">
      <c r="A123" s="246">
        <f>MAX($A$13:A122)+1</f>
        <v>79</v>
      </c>
    </row>
    <row r="124" spans="1:1" ht="15" customHeight="1">
      <c r="A124" s="246">
        <f>MAX($A$13:A123)+1</f>
        <v>80</v>
      </c>
    </row>
    <row r="125" spans="1:1" ht="15" customHeight="1">
      <c r="A125" s="246">
        <f>MAX($A$13:A124)+1</f>
        <v>81</v>
      </c>
    </row>
    <row r="126" spans="1:1" ht="15" customHeight="1">
      <c r="A126" s="246">
        <f>MAX($A$13:A125)+1</f>
        <v>82</v>
      </c>
    </row>
    <row r="127" spans="1:1" ht="15" customHeight="1">
      <c r="A127" s="246">
        <f>MAX($A$13:A126)+1</f>
        <v>83</v>
      </c>
    </row>
    <row r="128" spans="1:1" ht="15" customHeight="1">
      <c r="A128" s="246">
        <f>MAX($A$13:A127)+1</f>
        <v>84</v>
      </c>
    </row>
    <row r="129" spans="1:1" ht="15" customHeight="1">
      <c r="A129" s="246">
        <f>MAX($A$13:A128)+1</f>
        <v>85</v>
      </c>
    </row>
    <row r="130" spans="1:1" ht="15" customHeight="1">
      <c r="A130" s="246">
        <f>MAX($A$13:A129)+1</f>
        <v>86</v>
      </c>
    </row>
    <row r="131" spans="1:1" ht="15" customHeight="1">
      <c r="A131" s="246">
        <f>MAX($A$13:A130)+1</f>
        <v>87</v>
      </c>
    </row>
    <row r="132" spans="1:1" ht="15" customHeight="1">
      <c r="A132" s="246">
        <f>MAX($A$13:A131)+1</f>
        <v>88</v>
      </c>
    </row>
    <row r="133" spans="1:1" ht="15" customHeight="1">
      <c r="A133" s="246">
        <f>MAX($A$13:A132)+1</f>
        <v>89</v>
      </c>
    </row>
    <row r="134" spans="1:1" ht="15" customHeight="1">
      <c r="A134" s="246">
        <f>MAX($A$13:A133)+1</f>
        <v>90</v>
      </c>
    </row>
    <row r="135" spans="1:1" ht="15" customHeight="1">
      <c r="A135" s="246">
        <f>MAX($A$13:A134)+1</f>
        <v>91</v>
      </c>
    </row>
    <row r="136" spans="1:1" ht="15" customHeight="1">
      <c r="A136" s="246">
        <f>MAX($A$13:A135)+1</f>
        <v>92</v>
      </c>
    </row>
    <row r="137" spans="1:1" ht="15" customHeight="1">
      <c r="A137" s="246">
        <f>MAX($A$13:A136)+1</f>
        <v>93</v>
      </c>
    </row>
    <row r="138" spans="1:1" ht="15" customHeight="1">
      <c r="A138" s="246">
        <f>MAX($A$13:A137)+1</f>
        <v>94</v>
      </c>
    </row>
    <row r="139" spans="1:1" ht="15" customHeight="1">
      <c r="A139" s="246">
        <f>MAX($A$13:A138)+1</f>
        <v>95</v>
      </c>
    </row>
    <row r="140" spans="1:1" ht="15" customHeight="1">
      <c r="A140" s="246">
        <f>MAX($A$13:A139)+1</f>
        <v>96</v>
      </c>
    </row>
    <row r="141" spans="1:1" ht="15" customHeight="1">
      <c r="A141" s="246">
        <f>MAX($A$13:A140)+1</f>
        <v>97</v>
      </c>
    </row>
    <row r="142" spans="1:1" ht="15" customHeight="1">
      <c r="A142" s="246">
        <f>MAX($A$13:A141)+1</f>
        <v>98</v>
      </c>
    </row>
    <row r="143" spans="1:1" ht="15" customHeight="1">
      <c r="A143" s="246">
        <f>MAX($A$13:A142)+1</f>
        <v>99</v>
      </c>
    </row>
    <row r="144" spans="1:1" ht="15" customHeight="1">
      <c r="A144" s="246">
        <f>MAX($A$13:A143)+1</f>
        <v>100</v>
      </c>
    </row>
    <row r="145" spans="1:1" ht="15" customHeight="1">
      <c r="A145" s="246">
        <f>MAX($A$13:A144)+1</f>
        <v>101</v>
      </c>
    </row>
    <row r="146" spans="1:1" ht="15" customHeight="1">
      <c r="A146" s="246">
        <f>MAX($A$13:A145)+1</f>
        <v>102</v>
      </c>
    </row>
    <row r="147" spans="1:1" ht="15" customHeight="1">
      <c r="A147" s="246">
        <f>MAX($A$13:A146)+1</f>
        <v>103</v>
      </c>
    </row>
    <row r="148" spans="1:1" ht="15" customHeight="1">
      <c r="A148" s="246">
        <f>MAX($A$13:A147)+1</f>
        <v>104</v>
      </c>
    </row>
    <row r="149" spans="1:1" ht="15" customHeight="1">
      <c r="A149" s="246">
        <f>MAX($A$13:A148)+1</f>
        <v>105</v>
      </c>
    </row>
    <row r="150" spans="1:1" ht="15" customHeight="1">
      <c r="A150" s="246">
        <f>MAX($A$13:A149)+1</f>
        <v>106</v>
      </c>
    </row>
    <row r="151" spans="1:1" ht="15" customHeight="1">
      <c r="A151" s="246">
        <f>MAX($A$13:A150)+1</f>
        <v>107</v>
      </c>
    </row>
    <row r="152" spans="1:1" ht="15" customHeight="1">
      <c r="A152" s="246">
        <f>MAX($A$13:A151)+1</f>
        <v>108</v>
      </c>
    </row>
    <row r="153" spans="1:1" ht="15" customHeight="1">
      <c r="A153" s="246">
        <f>MAX($A$13:A152)+1</f>
        <v>109</v>
      </c>
    </row>
    <row r="154" spans="1:1" ht="15" customHeight="1">
      <c r="A154" s="246">
        <f>MAX($A$13:A153)+1</f>
        <v>110</v>
      </c>
    </row>
    <row r="155" spans="1:1" ht="15" customHeight="1">
      <c r="A155" s="246">
        <f>MAX($A$13:A154)+1</f>
        <v>111</v>
      </c>
    </row>
    <row r="156" spans="1:1" ht="15" customHeight="1">
      <c r="A156" s="246">
        <f>MAX($A$13:A155)+1</f>
        <v>112</v>
      </c>
    </row>
    <row r="157" spans="1:1" ht="15" customHeight="1">
      <c r="A157" s="246">
        <f>MAX($A$13:A156)+1</f>
        <v>113</v>
      </c>
    </row>
    <row r="158" spans="1:1" ht="15" customHeight="1">
      <c r="A158" s="246">
        <f>MAX($A$13:A157)+1</f>
        <v>114</v>
      </c>
    </row>
    <row r="159" spans="1:1" ht="15" customHeight="1">
      <c r="A159" s="246">
        <f>MAX($A$13:A158)+1</f>
        <v>115</v>
      </c>
    </row>
    <row r="160" spans="1:1" ht="15" customHeight="1">
      <c r="A160" s="246">
        <f>MAX($A$13:A159)+1</f>
        <v>116</v>
      </c>
    </row>
    <row r="161" spans="1:1" ht="15" customHeight="1">
      <c r="A161" s="246">
        <f>MAX($A$13:A160)+1</f>
        <v>117</v>
      </c>
    </row>
    <row r="170" spans="1:1" ht="15" customHeight="1">
      <c r="A170" s="246">
        <f>MAX($A$13:A169)+1</f>
        <v>118</v>
      </c>
    </row>
    <row r="171" spans="1:1" ht="15" customHeight="1">
      <c r="A171" s="246">
        <f>MAX($A$13:A170)+1</f>
        <v>119</v>
      </c>
    </row>
    <row r="172" spans="1:1" ht="15" customHeight="1">
      <c r="A172" s="246">
        <f>MAX($A$13:A171)+1</f>
        <v>120</v>
      </c>
    </row>
    <row r="173" spans="1:1" ht="15" customHeight="1">
      <c r="A173" s="246">
        <f>MAX($A$13:A172)+1</f>
        <v>121</v>
      </c>
    </row>
    <row r="174" spans="1:1" ht="15" customHeight="1">
      <c r="A174" s="246">
        <f>MAX($A$13:A173)+1</f>
        <v>122</v>
      </c>
    </row>
    <row r="175" spans="1:1" ht="15" customHeight="1">
      <c r="A175" s="246">
        <f>MAX($A$13:A174)+1</f>
        <v>123</v>
      </c>
    </row>
    <row r="181" spans="1:1" ht="15" customHeight="1">
      <c r="A181" s="246">
        <f>MAX($A$13:A180)+1</f>
        <v>124</v>
      </c>
    </row>
    <row r="182" spans="1:1" ht="15" customHeight="1">
      <c r="A182" s="246">
        <f>MAX($A$13:A181)+1</f>
        <v>125</v>
      </c>
    </row>
    <row r="183" spans="1:1" ht="15" customHeight="1">
      <c r="A183" s="246">
        <f>MAX($A$13:A182)+1</f>
        <v>126</v>
      </c>
    </row>
    <row r="184" spans="1:1" ht="15" customHeight="1">
      <c r="A184" s="246">
        <f>MAX($A$13:A183)+1</f>
        <v>127</v>
      </c>
    </row>
    <row r="185" spans="1:1" ht="15" customHeight="1">
      <c r="A185" s="246">
        <f>MAX($A$13:A184)+1</f>
        <v>128</v>
      </c>
    </row>
    <row r="186" spans="1:1" ht="15" customHeight="1">
      <c r="A186" s="246">
        <f>MAX($A$13:A185)+1</f>
        <v>129</v>
      </c>
    </row>
    <row r="187" spans="1:1" ht="15" customHeight="1">
      <c r="A187" s="246">
        <f>MAX($A$13:A186)+1</f>
        <v>130</v>
      </c>
    </row>
    <row r="188" spans="1:1" ht="15" customHeight="1">
      <c r="A188" s="246">
        <f>MAX($A$13:A187)+1</f>
        <v>131</v>
      </c>
    </row>
    <row r="189" spans="1:1" ht="15" customHeight="1">
      <c r="A189" s="246">
        <f>MAX($A$13:A188)+1</f>
        <v>132</v>
      </c>
    </row>
    <row r="190" spans="1:1" ht="15" customHeight="1">
      <c r="A190" s="246">
        <f>MAX($A$13:A189)+1</f>
        <v>133</v>
      </c>
    </row>
    <row r="191" spans="1:1" ht="15" customHeight="1">
      <c r="A191" s="246">
        <f>MAX($A$13:A190)+1</f>
        <v>134</v>
      </c>
    </row>
    <row r="192" spans="1:1" ht="15" customHeight="1">
      <c r="A192" s="246">
        <f>MAX($A$13:A191)+1</f>
        <v>135</v>
      </c>
    </row>
    <row r="193" spans="1:1" ht="15" customHeight="1">
      <c r="A193" s="246">
        <f>MAX($A$13:A192)+1</f>
        <v>136</v>
      </c>
    </row>
    <row r="194" spans="1:1" ht="15" customHeight="1">
      <c r="A194" s="246">
        <f>MAX($A$13:A193)+1</f>
        <v>137</v>
      </c>
    </row>
    <row r="195" spans="1:1" ht="15" customHeight="1">
      <c r="A195" s="246">
        <f>MAX($A$13:A194)+1</f>
        <v>138</v>
      </c>
    </row>
    <row r="196" spans="1:1" ht="15" customHeight="1">
      <c r="A196" s="246">
        <f>MAX($A$13:A195)+1</f>
        <v>139</v>
      </c>
    </row>
    <row r="197" spans="1:1" ht="15" customHeight="1">
      <c r="A197" s="246">
        <f>MAX($A$13:A196)+1</f>
        <v>140</v>
      </c>
    </row>
    <row r="198" spans="1:1" ht="15" customHeight="1">
      <c r="A198" s="246">
        <f>MAX($A$13:A197)+1</f>
        <v>141</v>
      </c>
    </row>
    <row r="199" spans="1:1" ht="15" customHeight="1">
      <c r="A199" s="246">
        <f>MAX($A$13:A198)+1</f>
        <v>142</v>
      </c>
    </row>
    <row r="200" spans="1:1" ht="15" customHeight="1">
      <c r="A200" s="246">
        <f>MAX($A$13:A199)+1</f>
        <v>143</v>
      </c>
    </row>
    <row r="201" spans="1:1" ht="15" customHeight="1">
      <c r="A201" s="246">
        <f>MAX($A$13:A200)+1</f>
        <v>144</v>
      </c>
    </row>
    <row r="202" spans="1:1" ht="15" customHeight="1">
      <c r="A202" s="246">
        <f>MAX($A$13:A201)+1</f>
        <v>145</v>
      </c>
    </row>
    <row r="203" spans="1:1" ht="15" customHeight="1">
      <c r="A203" s="246">
        <f>MAX($A$13:A202)+1</f>
        <v>146</v>
      </c>
    </row>
    <row r="204" spans="1:1" ht="15" customHeight="1">
      <c r="A204" s="246">
        <f>MAX($A$13:A203)+1</f>
        <v>147</v>
      </c>
    </row>
    <row r="205" spans="1:1" ht="15" customHeight="1">
      <c r="A205" s="246">
        <f>MAX($A$13:A204)+1</f>
        <v>148</v>
      </c>
    </row>
    <row r="206" spans="1:1" ht="15" customHeight="1">
      <c r="A206" s="246">
        <f>MAX($A$13:A205)+1</f>
        <v>149</v>
      </c>
    </row>
    <row r="207" spans="1:1" ht="15" customHeight="1">
      <c r="A207" s="246">
        <f>MAX($A$13:A206)+1</f>
        <v>150</v>
      </c>
    </row>
    <row r="208" spans="1:1" ht="15" customHeight="1">
      <c r="A208" s="246">
        <f>MAX($A$13:A207)+1</f>
        <v>151</v>
      </c>
    </row>
    <row r="209" spans="1:1" ht="15" customHeight="1">
      <c r="A209" s="246">
        <f>MAX($A$13:A208)+1</f>
        <v>152</v>
      </c>
    </row>
    <row r="210" spans="1:1" ht="15" customHeight="1">
      <c r="A210" s="246">
        <f>MAX($A$13:A209)+1</f>
        <v>153</v>
      </c>
    </row>
    <row r="211" spans="1:1" ht="15" customHeight="1">
      <c r="A211" s="246">
        <f>MAX($A$13:A210)+1</f>
        <v>154</v>
      </c>
    </row>
    <row r="212" spans="1:1" ht="15" customHeight="1">
      <c r="A212" s="246">
        <f>MAX($A$13:A211)+1</f>
        <v>155</v>
      </c>
    </row>
    <row r="213" spans="1:1" ht="15" customHeight="1">
      <c r="A213" s="246">
        <f>MAX($A$13:A212)+1</f>
        <v>156</v>
      </c>
    </row>
    <row r="214" spans="1:1" ht="15" customHeight="1">
      <c r="A214" s="246">
        <f>MAX($A$13:A213)+1</f>
        <v>157</v>
      </c>
    </row>
    <row r="215" spans="1:1" ht="15" customHeight="1">
      <c r="A215" s="246">
        <f>MAX($A$13:A214)+1</f>
        <v>158</v>
      </c>
    </row>
    <row r="216" spans="1:1" ht="15" customHeight="1">
      <c r="A216" s="246">
        <f>MAX($A$13:A215)+1</f>
        <v>159</v>
      </c>
    </row>
    <row r="217" spans="1:1" ht="15" customHeight="1">
      <c r="A217" s="246">
        <f>MAX($A$13:A216)+1</f>
        <v>160</v>
      </c>
    </row>
    <row r="218" spans="1:1" ht="15" customHeight="1">
      <c r="A218" s="246">
        <f>MAX($A$13:A217)+1</f>
        <v>161</v>
      </c>
    </row>
    <row r="219" spans="1:1" ht="15" customHeight="1">
      <c r="A219" s="246">
        <f>MAX($A$13:A218)+1</f>
        <v>162</v>
      </c>
    </row>
    <row r="220" spans="1:1" ht="15" customHeight="1">
      <c r="A220" s="246">
        <f>MAX($A$13:A219)+1</f>
        <v>163</v>
      </c>
    </row>
    <row r="221" spans="1:1" ht="15" customHeight="1">
      <c r="A221" s="246">
        <f>MAX($A$13:A220)+1</f>
        <v>164</v>
      </c>
    </row>
    <row r="222" spans="1:1" ht="15" customHeight="1">
      <c r="A222" s="246">
        <f>MAX($A$13:A221)+1</f>
        <v>165</v>
      </c>
    </row>
    <row r="223" spans="1:1" ht="15" customHeight="1">
      <c r="A223" s="246">
        <f>MAX($A$13:A222)+1</f>
        <v>166</v>
      </c>
    </row>
    <row r="224" spans="1:1" ht="15" customHeight="1">
      <c r="A224" s="246">
        <f>MAX($A$13:A223)+1</f>
        <v>167</v>
      </c>
    </row>
    <row r="225" spans="1:1" ht="15" customHeight="1">
      <c r="A225" s="246">
        <f>MAX($A$13:A224)+1</f>
        <v>168</v>
      </c>
    </row>
    <row r="226" spans="1:1" ht="15" customHeight="1">
      <c r="A226" s="246">
        <f>MAX($A$13:A225)+1</f>
        <v>169</v>
      </c>
    </row>
    <row r="227" spans="1:1" ht="15" customHeight="1">
      <c r="A227" s="246">
        <f>MAX($A$13:A226)+1</f>
        <v>170</v>
      </c>
    </row>
    <row r="228" spans="1:1" ht="15" customHeight="1">
      <c r="A228" s="246">
        <f>MAX($A$13:A227)+1</f>
        <v>171</v>
      </c>
    </row>
    <row r="229" spans="1:1" ht="15" customHeight="1">
      <c r="A229" s="246">
        <f>MAX($A$13:A228)+1</f>
        <v>172</v>
      </c>
    </row>
    <row r="230" spans="1:1" ht="15" customHeight="1">
      <c r="A230" s="246">
        <f>MAX($A$13:A229)+1</f>
        <v>173</v>
      </c>
    </row>
    <row r="231" spans="1:1" ht="15" customHeight="1">
      <c r="A231" s="246">
        <f>MAX($A$13:A230)+1</f>
        <v>174</v>
      </c>
    </row>
    <row r="240" spans="1:1" ht="15" customHeight="1">
      <c r="A240" s="246">
        <f>MAX($A$13:A239)+1</f>
        <v>175</v>
      </c>
    </row>
    <row r="241" spans="1:1" ht="15" customHeight="1">
      <c r="A241" s="246">
        <f>MAX($A$13:A240)+1</f>
        <v>176</v>
      </c>
    </row>
    <row r="242" spans="1:1" ht="15" customHeight="1">
      <c r="A242" s="246">
        <f>MAX($A$13:A241)+1</f>
        <v>177</v>
      </c>
    </row>
    <row r="243" spans="1:1" ht="15" customHeight="1">
      <c r="A243" s="246">
        <f>MAX($A$13:A242)+1</f>
        <v>178</v>
      </c>
    </row>
    <row r="244" spans="1:1" ht="15" customHeight="1">
      <c r="A244" s="246">
        <f>MAX($A$13:A243)+1</f>
        <v>179</v>
      </c>
    </row>
    <row r="245" spans="1:1" ht="15" customHeight="1">
      <c r="A245" s="246">
        <f>MAX($A$13:A244)+1</f>
        <v>180</v>
      </c>
    </row>
    <row r="251" spans="1:1" ht="15" customHeight="1">
      <c r="A251" s="246">
        <f>MAX($A$13:A250)+1</f>
        <v>181</v>
      </c>
    </row>
    <row r="252" spans="1:1" ht="15" customHeight="1">
      <c r="A252" s="246">
        <f>MAX($A$13:A251)+1</f>
        <v>182</v>
      </c>
    </row>
    <row r="253" spans="1:1" ht="15" customHeight="1">
      <c r="A253" s="246">
        <f>MAX($A$13:A252)+1</f>
        <v>183</v>
      </c>
    </row>
    <row r="254" spans="1:1" ht="15" customHeight="1">
      <c r="A254" s="246">
        <f>MAX($A$13:A253)+1</f>
        <v>184</v>
      </c>
    </row>
    <row r="255" spans="1:1" ht="15" customHeight="1">
      <c r="A255" s="246">
        <f>MAX($A$13:A254)+1</f>
        <v>185</v>
      </c>
    </row>
    <row r="256" spans="1:1" ht="15" customHeight="1">
      <c r="A256" s="246">
        <f>MAX($A$13:A255)+1</f>
        <v>186</v>
      </c>
    </row>
    <row r="257" spans="1:1" ht="15" customHeight="1">
      <c r="A257" s="246">
        <f>MAX($A$13:A256)+1</f>
        <v>187</v>
      </c>
    </row>
    <row r="258" spans="1:1" ht="15" customHeight="1">
      <c r="A258" s="246">
        <f>MAX($A$13:A257)+1</f>
        <v>188</v>
      </c>
    </row>
    <row r="259" spans="1:1" ht="15" customHeight="1">
      <c r="A259" s="246">
        <f>MAX($A$13:A258)+1</f>
        <v>189</v>
      </c>
    </row>
    <row r="260" spans="1:1" ht="15" customHeight="1">
      <c r="A260" s="246">
        <f>MAX($A$13:A259)+1</f>
        <v>190</v>
      </c>
    </row>
    <row r="261" spans="1:1" ht="15" customHeight="1">
      <c r="A261" s="246">
        <f>MAX($A$13:A260)+1</f>
        <v>191</v>
      </c>
    </row>
    <row r="262" spans="1:1" ht="15" customHeight="1">
      <c r="A262" s="246">
        <f>MAX($A$13:A261)+1</f>
        <v>192</v>
      </c>
    </row>
    <row r="263" spans="1:1" ht="15" customHeight="1">
      <c r="A263" s="246">
        <f>MAX($A$13:A262)+1</f>
        <v>193</v>
      </c>
    </row>
    <row r="264" spans="1:1" ht="15" customHeight="1">
      <c r="A264" s="246">
        <f>MAX($A$13:A263)+1</f>
        <v>194</v>
      </c>
    </row>
    <row r="265" spans="1:1" ht="15" customHeight="1">
      <c r="A265" s="246">
        <f>MAX($A$13:A264)+1</f>
        <v>195</v>
      </c>
    </row>
    <row r="266" spans="1:1" ht="15" customHeight="1">
      <c r="A266" s="246">
        <f>MAX($A$13:A265)+1</f>
        <v>196</v>
      </c>
    </row>
    <row r="267" spans="1:1" ht="15" customHeight="1">
      <c r="A267" s="246">
        <f>MAX($A$13:A266)+1</f>
        <v>197</v>
      </c>
    </row>
    <row r="268" spans="1:1" ht="15" customHeight="1">
      <c r="A268" s="246">
        <f>MAX($A$13:A267)+1</f>
        <v>198</v>
      </c>
    </row>
    <row r="269" spans="1:1" ht="15" customHeight="1">
      <c r="A269" s="246">
        <f>MAX($A$13:A268)+1</f>
        <v>199</v>
      </c>
    </row>
    <row r="270" spans="1:1" ht="15" customHeight="1">
      <c r="A270" s="246">
        <f>MAX($A$13:A269)+1</f>
        <v>200</v>
      </c>
    </row>
    <row r="271" spans="1:1" ht="15" customHeight="1">
      <c r="A271" s="246">
        <f>MAX($A$13:A270)+1</f>
        <v>201</v>
      </c>
    </row>
    <row r="272" spans="1:1" ht="15" customHeight="1">
      <c r="A272" s="246">
        <f>MAX($A$13:A271)+1</f>
        <v>202</v>
      </c>
    </row>
    <row r="273" spans="1:1" ht="15" customHeight="1">
      <c r="A273" s="246">
        <f>MAX($A$13:A272)+1</f>
        <v>203</v>
      </c>
    </row>
    <row r="274" spans="1:1" ht="15" customHeight="1">
      <c r="A274" s="246">
        <f>MAX($A$13:A273)+1</f>
        <v>204</v>
      </c>
    </row>
    <row r="275" spans="1:1" ht="15" customHeight="1">
      <c r="A275" s="246">
        <f>MAX($A$13:A274)+1</f>
        <v>205</v>
      </c>
    </row>
    <row r="276" spans="1:1" ht="15" customHeight="1">
      <c r="A276" s="246">
        <f>MAX($A$13:A275)+1</f>
        <v>206</v>
      </c>
    </row>
    <row r="277" spans="1:1" ht="15" customHeight="1">
      <c r="A277" s="246">
        <f>MAX($A$13:A276)+1</f>
        <v>207</v>
      </c>
    </row>
    <row r="278" spans="1:1" ht="15" customHeight="1">
      <c r="A278" s="246">
        <f>MAX($A$13:A277)+1</f>
        <v>208</v>
      </c>
    </row>
    <row r="279" spans="1:1" ht="15" customHeight="1">
      <c r="A279" s="246">
        <f>MAX($A$13:A278)+1</f>
        <v>209</v>
      </c>
    </row>
    <row r="280" spans="1:1" ht="15" customHeight="1">
      <c r="A280" s="246">
        <f>MAX($A$13:A279)+1</f>
        <v>210</v>
      </c>
    </row>
    <row r="281" spans="1:1" ht="15" customHeight="1">
      <c r="A281" s="246">
        <f>MAX($A$13:A280)+1</f>
        <v>211</v>
      </c>
    </row>
    <row r="282" spans="1:1" ht="15" customHeight="1">
      <c r="A282" s="246">
        <f>MAX($A$13:A281)+1</f>
        <v>212</v>
      </c>
    </row>
    <row r="283" spans="1:1" ht="15" customHeight="1">
      <c r="A283" s="246">
        <f>MAX($A$13:A282)+1</f>
        <v>213</v>
      </c>
    </row>
    <row r="284" spans="1:1" ht="15" customHeight="1">
      <c r="A284" s="246">
        <f>MAX($A$13:A283)+1</f>
        <v>214</v>
      </c>
    </row>
    <row r="285" spans="1:1" ht="15" customHeight="1">
      <c r="A285" s="246">
        <f>MAX($A$13:A284)+1</f>
        <v>215</v>
      </c>
    </row>
    <row r="286" spans="1:1" ht="15" customHeight="1">
      <c r="A286" s="246">
        <f>MAX($A$13:A285)+1</f>
        <v>216</v>
      </c>
    </row>
    <row r="287" spans="1:1" ht="15" customHeight="1">
      <c r="A287" s="246">
        <f>MAX($A$13:A286)+1</f>
        <v>217</v>
      </c>
    </row>
    <row r="288" spans="1:1" ht="15" customHeight="1">
      <c r="A288" s="246">
        <f>MAX($A$13:A287)+1</f>
        <v>218</v>
      </c>
    </row>
    <row r="289" spans="1:1" ht="15" customHeight="1">
      <c r="A289" s="246">
        <f>MAX($A$13:A288)+1</f>
        <v>219</v>
      </c>
    </row>
    <row r="290" spans="1:1" ht="15" customHeight="1">
      <c r="A290" s="246">
        <f>MAX($A$13:A289)+1</f>
        <v>220</v>
      </c>
    </row>
    <row r="291" spans="1:1" ht="15" customHeight="1">
      <c r="A291" s="246">
        <f>MAX($A$13:A290)+1</f>
        <v>221</v>
      </c>
    </row>
    <row r="292" spans="1:1" ht="15" customHeight="1">
      <c r="A292" s="246">
        <f>MAX($A$13:A291)+1</f>
        <v>222</v>
      </c>
    </row>
    <row r="293" spans="1:1" ht="15" customHeight="1">
      <c r="A293" s="246">
        <f>MAX($A$13:A292)+1</f>
        <v>223</v>
      </c>
    </row>
    <row r="294" spans="1:1" ht="15" customHeight="1">
      <c r="A294" s="246">
        <f>MAX($A$13:A293)+1</f>
        <v>224</v>
      </c>
    </row>
    <row r="295" spans="1:1" ht="15" customHeight="1">
      <c r="A295" s="246">
        <f>MAX($A$13:A294)+1</f>
        <v>225</v>
      </c>
    </row>
    <row r="296" spans="1:1" ht="15" customHeight="1">
      <c r="A296" s="246">
        <f>MAX($A$13:A295)+1</f>
        <v>226</v>
      </c>
    </row>
    <row r="297" spans="1:1" ht="15" customHeight="1">
      <c r="A297" s="246">
        <f>MAX($A$13:A296)+1</f>
        <v>227</v>
      </c>
    </row>
    <row r="298" spans="1:1" ht="15" customHeight="1">
      <c r="A298" s="246">
        <f>MAX($A$13:A297)+1</f>
        <v>228</v>
      </c>
    </row>
    <row r="299" spans="1:1" ht="15" customHeight="1">
      <c r="A299" s="246">
        <f>MAX($A$13:A298)+1</f>
        <v>229</v>
      </c>
    </row>
    <row r="300" spans="1:1" ht="15" customHeight="1">
      <c r="A300" s="246">
        <f>MAX($A$13:A299)+1</f>
        <v>230</v>
      </c>
    </row>
    <row r="301" spans="1:1" ht="15" customHeight="1">
      <c r="A301" s="246">
        <f>MAX($A$13:A300)+1</f>
        <v>231</v>
      </c>
    </row>
    <row r="310" spans="1:1" ht="15" customHeight="1">
      <c r="A310" s="246">
        <f>MAX($A$13:A309)+1</f>
        <v>232</v>
      </c>
    </row>
    <row r="311" spans="1:1" ht="15" customHeight="1">
      <c r="A311" s="246">
        <f>MAX($A$13:A310)+1</f>
        <v>233</v>
      </c>
    </row>
    <row r="312" spans="1:1" ht="15" customHeight="1">
      <c r="A312" s="246">
        <f>MAX($A$13:A311)+1</f>
        <v>234</v>
      </c>
    </row>
    <row r="313" spans="1:1" ht="15" customHeight="1">
      <c r="A313" s="246">
        <f>MAX($A$13:A312)+1</f>
        <v>235</v>
      </c>
    </row>
    <row r="314" spans="1:1" ht="15" customHeight="1">
      <c r="A314" s="246">
        <f>MAX($A$13:A313)+1</f>
        <v>236</v>
      </c>
    </row>
    <row r="315" spans="1:1" ht="15" customHeight="1">
      <c r="A315" s="246">
        <f>MAX($A$13:A314)+1</f>
        <v>237</v>
      </c>
    </row>
    <row r="321" spans="1:1" ht="15" customHeight="1">
      <c r="A321" s="246">
        <f>MAX($A$13:A320)+1</f>
        <v>238</v>
      </c>
    </row>
    <row r="322" spans="1:1" ht="15" customHeight="1">
      <c r="A322" s="246">
        <f>MAX($A$13:A321)+1</f>
        <v>239</v>
      </c>
    </row>
    <row r="323" spans="1:1" ht="15" customHeight="1">
      <c r="A323" s="246">
        <f>MAX($A$13:A322)+1</f>
        <v>240</v>
      </c>
    </row>
    <row r="324" spans="1:1" ht="15" customHeight="1">
      <c r="A324" s="246">
        <f>MAX($A$13:A323)+1</f>
        <v>241</v>
      </c>
    </row>
    <row r="325" spans="1:1" ht="15" customHeight="1">
      <c r="A325" s="246">
        <f>MAX($A$13:A324)+1</f>
        <v>242</v>
      </c>
    </row>
    <row r="326" spans="1:1" ht="15" customHeight="1">
      <c r="A326" s="246">
        <f>MAX($A$13:A325)+1</f>
        <v>243</v>
      </c>
    </row>
    <row r="327" spans="1:1" ht="15" customHeight="1">
      <c r="A327" s="246">
        <f>MAX($A$13:A326)+1</f>
        <v>244</v>
      </c>
    </row>
    <row r="328" spans="1:1" ht="15" customHeight="1">
      <c r="A328" s="246">
        <f>MAX($A$13:A327)+1</f>
        <v>245</v>
      </c>
    </row>
    <row r="329" spans="1:1" ht="15" customHeight="1">
      <c r="A329" s="246">
        <f>MAX($A$13:A328)+1</f>
        <v>246</v>
      </c>
    </row>
    <row r="330" spans="1:1" ht="15" customHeight="1">
      <c r="A330" s="246">
        <f>MAX($A$13:A329)+1</f>
        <v>247</v>
      </c>
    </row>
    <row r="331" spans="1:1" ht="15" customHeight="1">
      <c r="A331" s="246">
        <f>MAX($A$13:A330)+1</f>
        <v>248</v>
      </c>
    </row>
    <row r="332" spans="1:1" ht="15" customHeight="1">
      <c r="A332" s="246">
        <f>MAX($A$13:A331)+1</f>
        <v>249</v>
      </c>
    </row>
    <row r="333" spans="1:1" ht="15" customHeight="1">
      <c r="A333" s="246">
        <f>MAX($A$13:A332)+1</f>
        <v>250</v>
      </c>
    </row>
    <row r="334" spans="1:1" ht="15" customHeight="1">
      <c r="A334" s="246">
        <f>MAX($A$13:A333)+1</f>
        <v>251</v>
      </c>
    </row>
    <row r="335" spans="1:1" ht="15" customHeight="1">
      <c r="A335" s="246">
        <f>MAX($A$13:A334)+1</f>
        <v>252</v>
      </c>
    </row>
    <row r="336" spans="1:1" ht="15" customHeight="1">
      <c r="A336" s="246">
        <f>MAX($A$13:A335)+1</f>
        <v>253</v>
      </c>
    </row>
    <row r="337" spans="1:1" ht="15" customHeight="1">
      <c r="A337" s="246">
        <f>MAX($A$13:A336)+1</f>
        <v>254</v>
      </c>
    </row>
    <row r="338" spans="1:1" ht="15" customHeight="1">
      <c r="A338" s="246">
        <f>MAX($A$13:A337)+1</f>
        <v>255</v>
      </c>
    </row>
    <row r="339" spans="1:1" ht="15" customHeight="1">
      <c r="A339" s="246">
        <f>MAX($A$13:A338)+1</f>
        <v>256</v>
      </c>
    </row>
    <row r="340" spans="1:1" ht="15" customHeight="1">
      <c r="A340" s="246">
        <f>MAX($A$13:A339)+1</f>
        <v>257</v>
      </c>
    </row>
    <row r="341" spans="1:1" ht="15" customHeight="1">
      <c r="A341" s="246">
        <f>MAX($A$13:A340)+1</f>
        <v>258</v>
      </c>
    </row>
    <row r="342" spans="1:1" ht="15" customHeight="1">
      <c r="A342" s="246">
        <f>MAX($A$13:A341)+1</f>
        <v>259</v>
      </c>
    </row>
    <row r="343" spans="1:1" ht="15" customHeight="1">
      <c r="A343" s="246">
        <f>MAX($A$13:A342)+1</f>
        <v>260</v>
      </c>
    </row>
    <row r="344" spans="1:1" ht="15" customHeight="1">
      <c r="A344" s="246">
        <f>MAX($A$13:A343)+1</f>
        <v>261</v>
      </c>
    </row>
    <row r="345" spans="1:1" ht="15" customHeight="1">
      <c r="A345" s="246">
        <f>MAX($A$13:A344)+1</f>
        <v>262</v>
      </c>
    </row>
    <row r="346" spans="1:1" ht="15" customHeight="1">
      <c r="A346" s="246">
        <f>MAX($A$13:A345)+1</f>
        <v>263</v>
      </c>
    </row>
    <row r="347" spans="1:1" ht="15" customHeight="1">
      <c r="A347" s="246">
        <f>MAX($A$13:A346)+1</f>
        <v>264</v>
      </c>
    </row>
    <row r="348" spans="1:1" ht="15" customHeight="1">
      <c r="A348" s="246">
        <f>MAX($A$13:A347)+1</f>
        <v>265</v>
      </c>
    </row>
    <row r="349" spans="1:1" ht="15" customHeight="1">
      <c r="A349" s="246">
        <f>MAX($A$13:A348)+1</f>
        <v>266</v>
      </c>
    </row>
    <row r="350" spans="1:1" ht="15" customHeight="1">
      <c r="A350" s="246">
        <f>MAX($A$13:A349)+1</f>
        <v>267</v>
      </c>
    </row>
    <row r="351" spans="1:1" ht="15" customHeight="1">
      <c r="A351" s="246">
        <f>MAX($A$13:A350)+1</f>
        <v>268</v>
      </c>
    </row>
    <row r="352" spans="1:1" ht="15" customHeight="1">
      <c r="A352" s="246">
        <f>MAX($A$13:A351)+1</f>
        <v>269</v>
      </c>
    </row>
    <row r="353" spans="1:1" ht="15" customHeight="1">
      <c r="A353" s="246">
        <f>MAX($A$13:A352)+1</f>
        <v>270</v>
      </c>
    </row>
    <row r="354" spans="1:1" ht="15" customHeight="1">
      <c r="A354" s="246">
        <f>MAX($A$13:A353)+1</f>
        <v>271</v>
      </c>
    </row>
    <row r="355" spans="1:1" ht="15" customHeight="1">
      <c r="A355" s="246">
        <f>MAX($A$13:A354)+1</f>
        <v>272</v>
      </c>
    </row>
    <row r="356" spans="1:1" ht="15" customHeight="1">
      <c r="A356" s="246">
        <f>MAX($A$13:A355)+1</f>
        <v>273</v>
      </c>
    </row>
    <row r="357" spans="1:1" ht="15" customHeight="1">
      <c r="A357" s="246">
        <f>MAX($A$13:A356)+1</f>
        <v>274</v>
      </c>
    </row>
    <row r="358" spans="1:1" ht="15" customHeight="1">
      <c r="A358" s="246">
        <f>MAX($A$13:A357)+1</f>
        <v>275</v>
      </c>
    </row>
    <row r="359" spans="1:1" ht="15" customHeight="1">
      <c r="A359" s="246">
        <f>MAX($A$13:A358)+1</f>
        <v>276</v>
      </c>
    </row>
    <row r="360" spans="1:1" ht="15" customHeight="1">
      <c r="A360" s="246">
        <f>MAX($A$13:A359)+1</f>
        <v>277</v>
      </c>
    </row>
    <row r="361" spans="1:1" ht="15" customHeight="1">
      <c r="A361" s="246">
        <f>MAX($A$13:A360)+1</f>
        <v>278</v>
      </c>
    </row>
    <row r="362" spans="1:1" ht="15" customHeight="1">
      <c r="A362" s="246">
        <f>MAX($A$13:A361)+1</f>
        <v>279</v>
      </c>
    </row>
    <row r="363" spans="1:1" ht="15" customHeight="1">
      <c r="A363" s="246">
        <f>MAX($A$13:A362)+1</f>
        <v>280</v>
      </c>
    </row>
    <row r="364" spans="1:1" ht="15" customHeight="1">
      <c r="A364" s="246">
        <f>MAX($A$13:A363)+1</f>
        <v>281</v>
      </c>
    </row>
    <row r="365" spans="1:1" ht="15" customHeight="1">
      <c r="A365" s="246">
        <f>MAX($A$13:A364)+1</f>
        <v>282</v>
      </c>
    </row>
    <row r="366" spans="1:1" ht="15" customHeight="1">
      <c r="A366" s="246">
        <f>MAX($A$13:A365)+1</f>
        <v>283</v>
      </c>
    </row>
    <row r="367" spans="1:1" ht="15" customHeight="1">
      <c r="A367" s="246">
        <f>MAX($A$13:A366)+1</f>
        <v>284</v>
      </c>
    </row>
    <row r="368" spans="1:1" ht="15" customHeight="1">
      <c r="A368" s="246">
        <f>MAX($A$13:A367)+1</f>
        <v>285</v>
      </c>
    </row>
    <row r="369" spans="1:1" ht="15" customHeight="1">
      <c r="A369" s="246">
        <f>MAX($A$13:A368)+1</f>
        <v>286</v>
      </c>
    </row>
    <row r="370" spans="1:1" ht="15" customHeight="1">
      <c r="A370" s="246">
        <f>MAX($A$13:A369)+1</f>
        <v>287</v>
      </c>
    </row>
    <row r="371" spans="1:1" ht="15" customHeight="1">
      <c r="A371" s="246">
        <f>MAX($A$13:A370)+1</f>
        <v>288</v>
      </c>
    </row>
  </sheetData>
  <printOptions horizontalCentered="1"/>
  <pageMargins left="0.7" right="0.7" top="0.75" bottom="0.75" header="0.3" footer="0.3"/>
  <pageSetup orientation="landscape" horizontalDpi="1200" verticalDpi="1200"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4053D-E91D-4AFA-B7F9-92F3305DC06A}">
  <sheetPr>
    <tabColor theme="2" tint="0.59999389629810485"/>
    <pageSetUpPr autoPageBreaks="0"/>
  </sheetPr>
  <dimension ref="A1:I52"/>
  <sheetViews>
    <sheetView topLeftCell="B1" zoomScaleNormal="100" workbookViewId="0">
      <selection activeCell="B1" sqref="B1"/>
    </sheetView>
  </sheetViews>
  <sheetFormatPr defaultColWidth="8.7109375" defaultRowHeight="15" customHeight="1" outlineLevelCol="1"/>
  <cols>
    <col min="1" max="1" width="8.7109375" style="88" hidden="1" customWidth="1" outlineLevel="1"/>
    <col min="2" max="2" width="8.7109375" style="25" collapsed="1"/>
    <col min="3" max="3" width="35.140625" style="25" customWidth="1"/>
    <col min="4" max="4" width="28" style="25" customWidth="1"/>
    <col min="5" max="9" width="20" style="25" customWidth="1"/>
    <col min="10" max="16384" width="8.7109375" style="25"/>
  </cols>
  <sheetData>
    <row r="1" spans="1:7" s="1" customFormat="1" ht="15" customHeight="1">
      <c r="A1" s="88"/>
      <c r="B1" s="149" t="str">
        <f>'Control + Instructions'!$A$1</f>
        <v>Colorado Springs Utilities</v>
      </c>
      <c r="G1" s="25"/>
    </row>
    <row r="2" spans="1:7" s="1" customFormat="1" ht="15" customHeight="1">
      <c r="A2" s="88"/>
      <c r="B2" s="149" t="str">
        <f>'Control + Instructions'!$A$2</f>
        <v>Formula Rate Workbook</v>
      </c>
      <c r="G2" s="25"/>
    </row>
    <row r="3" spans="1:7" s="1" customFormat="1" ht="15" customHeight="1">
      <c r="A3" s="88"/>
      <c r="B3" s="149" t="str">
        <f>'Control + Instructions'!$A$3</f>
        <v>Projections for Rate Year 2027</v>
      </c>
      <c r="G3" s="25"/>
    </row>
    <row r="4" spans="1:7" s="1" customFormat="1" ht="15" customHeight="1">
      <c r="A4" s="88"/>
      <c r="G4" s="25"/>
    </row>
    <row r="5" spans="1:7" s="1" customFormat="1" ht="15" customHeight="1">
      <c r="A5" s="88"/>
      <c r="B5" s="202" t="str">
        <f>IF('Control + Instructions'!$B$22='Control + Instructions'!$D$22, "DISCLAIMER: PROJECTED ATRR IS NOT USED WHEN FILING A TRUE-UP WITH ACTUALS.","PROJECTED ATRR IS IN USE FOR THE PROJECTED RATE CALCULATION")</f>
        <v>PROJECTED ATRR IS IN USE FOR THE PROJECTED RATE CALCULATION</v>
      </c>
      <c r="G5" s="25"/>
    </row>
    <row r="6" spans="1:7" s="1" customFormat="1" ht="15" customHeight="1">
      <c r="A6" s="88"/>
      <c r="B6" s="202"/>
      <c r="G6" s="25"/>
    </row>
    <row r="7" spans="1:7" s="1" customFormat="1" ht="15" customHeight="1">
      <c r="A7" s="88"/>
      <c r="B7" s="96" t="str">
        <f>'Table of Contents'!$D$15</f>
        <v>Table BP2</v>
      </c>
      <c r="G7" s="25"/>
    </row>
    <row r="8" spans="1:7" s="1" customFormat="1" ht="15" customHeight="1">
      <c r="A8" s="88"/>
      <c r="B8" s="81" t="str">
        <f>B7&amp;": "&amp;'Table of Contents'!$E$15</f>
        <v>Table BP2: Fixed Charge Rate Calculation</v>
      </c>
      <c r="G8" s="25"/>
    </row>
    <row r="9" spans="1:7" s="1" customFormat="1" ht="6" customHeight="1">
      <c r="A9" s="88"/>
      <c r="B9" s="9"/>
      <c r="C9" s="9"/>
      <c r="D9" s="9"/>
      <c r="E9" s="159"/>
      <c r="F9" s="9"/>
      <c r="G9" s="25"/>
    </row>
    <row r="10" spans="1:7" s="1" customFormat="1" ht="6" customHeight="1">
      <c r="A10" s="88"/>
      <c r="B10" s="10"/>
      <c r="C10" s="10"/>
      <c r="D10" s="10"/>
      <c r="E10" s="160"/>
      <c r="F10" s="10"/>
      <c r="G10" s="25"/>
    </row>
    <row r="11" spans="1:7" s="1" customFormat="1" ht="15" customHeight="1">
      <c r="A11" s="88"/>
      <c r="B11" s="11" t="s">
        <v>4</v>
      </c>
      <c r="C11" s="11" t="s">
        <v>5</v>
      </c>
      <c r="D11" s="11" t="s">
        <v>59</v>
      </c>
      <c r="E11" s="70" t="str">
        <f>"Actual for "&amp;ACTUAL_YR</f>
        <v>Actual for 2025</v>
      </c>
      <c r="F11" s="248" t="str">
        <f>"Projected for "&amp;PROJECTED_YR</f>
        <v>Projected for 2027</v>
      </c>
      <c r="G11" s="25"/>
    </row>
    <row r="12" spans="1:7" s="1" customFormat="1" ht="6" customHeight="1">
      <c r="A12" s="88"/>
      <c r="B12" s="9"/>
      <c r="C12" s="9"/>
      <c r="D12" s="9"/>
      <c r="E12" s="9"/>
      <c r="F12" s="9"/>
      <c r="G12" s="25"/>
    </row>
    <row r="13" spans="1:7" s="1" customFormat="1" ht="6" customHeight="1">
      <c r="A13" s="88"/>
      <c r="B13" s="10"/>
      <c r="C13" s="10"/>
      <c r="D13" s="10"/>
      <c r="E13" s="10"/>
      <c r="F13" s="10"/>
      <c r="G13" s="25"/>
    </row>
    <row r="14" spans="1:7" s="1" customFormat="1" ht="15" customHeight="1">
      <c r="A14" s="88">
        <f>MAX($A$13:A13)+1</f>
        <v>1</v>
      </c>
      <c r="B14" s="12" t="str">
        <f>"["&amp;A14&amp;"]"</f>
        <v>[1]</v>
      </c>
      <c r="C14" s="1" t="s">
        <v>436</v>
      </c>
      <c r="D14" s="1" t="str">
        <f>'T1 Hist. ATRR'!$B$7&amp;": "&amp;'T1 Hist. ATRR'!$B$92&amp;" or "&amp;'P1 Proj. ATRR'!$B$7&amp;": "&amp;'P1 Proj. ATRR'!$B$92</f>
        <v>Table T1: [48] or Table P1: [48]</v>
      </c>
      <c r="E14" s="19">
        <f>'T1 Hist. ATRR'!$E$94</f>
        <v>50306543.342171147</v>
      </c>
      <c r="F14" s="19">
        <f>IF('Control + Instructions'!B22='Control + Instructions'!D22,"N/A",'P1 Proj. ATRR'!$E$94)</f>
        <v>38751090.614697754</v>
      </c>
    </row>
    <row r="15" spans="1:7" s="1" customFormat="1" ht="15" customHeight="1">
      <c r="A15" s="88">
        <f>MAX($A$13:A14)+1</f>
        <v>2</v>
      </c>
      <c r="B15" s="12" t="str">
        <f t="shared" ref="B15:B16" si="0">"["&amp;A15&amp;"]"</f>
        <v>[2]</v>
      </c>
      <c r="C15" s="38" t="s">
        <v>66</v>
      </c>
      <c r="D15" s="38" t="str">
        <f>'T2 Allocators'!$B$7&amp;": "&amp;'T2 Allocators'!$B$35&amp;" or "&amp;'P2 Proj. Allocators'!$B$7&amp;": "&amp;'P2 Proj. Allocators'!$B$35</f>
        <v>Table T2: [16] or Table P2: [16]</v>
      </c>
      <c r="E15" s="40">
        <f>'T2 Allocators'!$E$35</f>
        <v>151242012.4014003</v>
      </c>
      <c r="F15" s="40">
        <f>IF('Control + Instructions'!B22='Control + Instructions'!D22,"N/A",'P2 Proj. Allocators'!$E$35)</f>
        <v>164695654.94785669</v>
      </c>
    </row>
    <row r="16" spans="1:7" s="1" customFormat="1" ht="15" customHeight="1">
      <c r="A16" s="88">
        <f>MAX($A$13:A15)+1</f>
        <v>3</v>
      </c>
      <c r="B16" s="12" t="str">
        <f t="shared" si="0"/>
        <v>[3]</v>
      </c>
      <c r="C16" s="11" t="s">
        <v>443</v>
      </c>
      <c r="D16" s="11" t="str">
        <f>B14&amp;"/"&amp;B15</f>
        <v>[1]/[2]</v>
      </c>
      <c r="E16" s="253">
        <f>E14/E15</f>
        <v>0.33262281123750359</v>
      </c>
      <c r="F16" s="255">
        <f>IFERROR(F14/F15,"N/A")</f>
        <v>0.2352890889985319</v>
      </c>
    </row>
    <row r="17" spans="1:9" s="1" customFormat="1" ht="6" customHeight="1">
      <c r="A17" s="88"/>
      <c r="B17" s="9"/>
      <c r="C17" s="9"/>
      <c r="D17" s="9"/>
      <c r="E17" s="159"/>
      <c r="F17" s="9"/>
      <c r="G17" s="25"/>
    </row>
    <row r="18" spans="1:9" s="1" customFormat="1" ht="6" customHeight="1">
      <c r="A18" s="88"/>
      <c r="B18" s="10"/>
      <c r="C18" s="10"/>
      <c r="D18" s="10"/>
      <c r="E18" s="160"/>
      <c r="F18" s="10"/>
      <c r="G18" s="25"/>
    </row>
    <row r="19" spans="1:9" s="1" customFormat="1" ht="15" customHeight="1">
      <c r="A19" s="88"/>
      <c r="G19" s="25"/>
    </row>
    <row r="20" spans="1:9" s="1" customFormat="1" ht="15" customHeight="1">
      <c r="A20" s="88"/>
      <c r="G20" s="25"/>
    </row>
    <row r="21" spans="1:9" s="1" customFormat="1" ht="15" customHeight="1">
      <c r="A21" s="88"/>
      <c r="G21" s="25"/>
    </row>
    <row r="22" spans="1:9" s="1" customFormat="1" ht="15" customHeight="1">
      <c r="A22" s="88"/>
      <c r="B22" s="96" t="str">
        <f>'Table of Contents'!$D$16</f>
        <v>Table BP3</v>
      </c>
      <c r="G22" s="25"/>
    </row>
    <row r="23" spans="1:9" s="1" customFormat="1" ht="15" customHeight="1">
      <c r="A23" s="88"/>
      <c r="B23" s="81" t="str">
        <f>B22&amp;": "&amp;'Table of Contents'!$E$16</f>
        <v>Table BP3: Base Plan Upgrades Detail</v>
      </c>
      <c r="G23" s="25"/>
    </row>
    <row r="24" spans="1:9" s="1" customFormat="1" ht="6" customHeight="1">
      <c r="A24" s="88"/>
      <c r="B24" s="9"/>
      <c r="C24" s="9"/>
      <c r="D24" s="9"/>
      <c r="E24" s="9"/>
      <c r="F24" s="9"/>
      <c r="G24" s="9"/>
      <c r="H24" s="9"/>
      <c r="I24" s="9"/>
    </row>
    <row r="25" spans="1:9" s="1" customFormat="1" ht="6" customHeight="1">
      <c r="A25" s="88"/>
      <c r="B25" s="10"/>
      <c r="C25" s="10"/>
      <c r="D25" s="10"/>
      <c r="E25" s="10"/>
      <c r="F25" s="10"/>
      <c r="G25" s="10"/>
      <c r="H25" s="10"/>
      <c r="I25" s="10"/>
    </row>
    <row r="26" spans="1:9" s="210" customFormat="1" ht="30" customHeight="1">
      <c r="A26" s="261"/>
      <c r="B26" s="215" t="s">
        <v>4</v>
      </c>
      <c r="C26" s="224" t="s">
        <v>131</v>
      </c>
      <c r="D26" s="215" t="str">
        <f>"Book Value in "&amp;ACTUAL_YR</f>
        <v>Book Value in 2025</v>
      </c>
      <c r="E26" s="215" t="str">
        <f>"Book Value in "&amp;PROJECTED_YR</f>
        <v>Book Value in 2027</v>
      </c>
      <c r="F26" s="215" t="str">
        <f>"Fixed Charge Rate for "&amp;ACTUAL_YR</f>
        <v>Fixed Charge Rate for 2025</v>
      </c>
      <c r="G26" s="215" t="str">
        <f>"Fixed Charge Rate for "&amp;PROJECTED_YR</f>
        <v>Fixed Charge Rate for 2027</v>
      </c>
      <c r="H26" s="215" t="str">
        <f>"To Actual ATRR for "&amp;ACTUAL_YR</f>
        <v>To Actual ATRR for 2025</v>
      </c>
      <c r="I26" s="216" t="str">
        <f>"To Projected ATRR for "&amp;PROJECTED_YR</f>
        <v>To Projected ATRR for 2027</v>
      </c>
    </row>
    <row r="27" spans="1:9" s="1" customFormat="1" ht="6" customHeight="1">
      <c r="A27" s="88"/>
      <c r="B27" s="9"/>
      <c r="C27" s="9"/>
      <c r="D27" s="9"/>
      <c r="E27" s="9"/>
      <c r="F27" s="9"/>
      <c r="G27" s="9"/>
      <c r="H27" s="9"/>
      <c r="I27" s="9"/>
    </row>
    <row r="28" spans="1:9" s="1" customFormat="1" ht="6" customHeight="1">
      <c r="A28" s="88"/>
      <c r="B28" s="10"/>
      <c r="C28" s="10"/>
      <c r="D28" s="10"/>
      <c r="E28" s="10"/>
      <c r="F28" s="10"/>
      <c r="G28" s="10"/>
      <c r="H28" s="25"/>
      <c r="I28" s="10"/>
    </row>
    <row r="29" spans="1:9" s="1" customFormat="1" ht="15" customHeight="1">
      <c r="A29" s="88">
        <f>MAX($A$13:A28)+1</f>
        <v>4</v>
      </c>
      <c r="B29" s="12" t="str">
        <f t="shared" ref="B29:B44" si="1">"["&amp;A29&amp;"]"</f>
        <v>[4]</v>
      </c>
      <c r="C29" s="199"/>
      <c r="D29" s="34">
        <v>0</v>
      </c>
      <c r="E29" s="34">
        <v>0</v>
      </c>
      <c r="F29" s="256">
        <f>$E$16</f>
        <v>0.33262281123750359</v>
      </c>
      <c r="G29" s="256">
        <f>$F$16</f>
        <v>0.2352890889985319</v>
      </c>
      <c r="H29" s="254">
        <f>D29*F29</f>
        <v>0</v>
      </c>
      <c r="I29" s="254">
        <f>E29*G29</f>
        <v>0</v>
      </c>
    </row>
    <row r="30" spans="1:9" s="1" customFormat="1" ht="15" customHeight="1">
      <c r="A30" s="88">
        <f>MAX($A$13:A29)+1</f>
        <v>5</v>
      </c>
      <c r="B30" s="12" t="str">
        <f t="shared" si="1"/>
        <v>[5]</v>
      </c>
      <c r="C30" s="199"/>
      <c r="D30" s="34">
        <v>0</v>
      </c>
      <c r="E30" s="34">
        <v>0</v>
      </c>
      <c r="F30" s="256">
        <f t="shared" ref="F30:F45" si="2">$E$16</f>
        <v>0.33262281123750359</v>
      </c>
      <c r="G30" s="256">
        <f t="shared" ref="G30:G45" si="3">$F$16</f>
        <v>0.2352890889985319</v>
      </c>
      <c r="H30" s="254">
        <f t="shared" ref="H30:I45" si="4">D30*F30</f>
        <v>0</v>
      </c>
      <c r="I30" s="254">
        <f t="shared" si="4"/>
        <v>0</v>
      </c>
    </row>
    <row r="31" spans="1:9" s="1" customFormat="1" ht="15" customHeight="1">
      <c r="A31" s="88">
        <f>MAX($A$13:A30)+1</f>
        <v>6</v>
      </c>
      <c r="B31" s="12" t="str">
        <f t="shared" si="1"/>
        <v>[6]</v>
      </c>
      <c r="C31" s="199"/>
      <c r="D31" s="34">
        <v>0</v>
      </c>
      <c r="E31" s="34">
        <v>0</v>
      </c>
      <c r="F31" s="256">
        <f t="shared" si="2"/>
        <v>0.33262281123750359</v>
      </c>
      <c r="G31" s="256">
        <f t="shared" si="3"/>
        <v>0.2352890889985319</v>
      </c>
      <c r="H31" s="254">
        <f t="shared" si="4"/>
        <v>0</v>
      </c>
      <c r="I31" s="254">
        <f t="shared" si="4"/>
        <v>0</v>
      </c>
    </row>
    <row r="32" spans="1:9" s="1" customFormat="1" ht="15" customHeight="1">
      <c r="A32" s="88">
        <f>MAX($A$13:A31)+1</f>
        <v>7</v>
      </c>
      <c r="B32" s="12" t="str">
        <f t="shared" si="1"/>
        <v>[7]</v>
      </c>
      <c r="C32" s="199"/>
      <c r="D32" s="34">
        <v>0</v>
      </c>
      <c r="E32" s="34">
        <v>0</v>
      </c>
      <c r="F32" s="256">
        <f t="shared" si="2"/>
        <v>0.33262281123750359</v>
      </c>
      <c r="G32" s="256">
        <f t="shared" si="3"/>
        <v>0.2352890889985319</v>
      </c>
      <c r="H32" s="254">
        <f t="shared" si="4"/>
        <v>0</v>
      </c>
      <c r="I32" s="254">
        <f t="shared" si="4"/>
        <v>0</v>
      </c>
    </row>
    <row r="33" spans="1:9" s="1" customFormat="1" ht="15" customHeight="1">
      <c r="A33" s="88">
        <f>MAX($A$13:A32)+1</f>
        <v>8</v>
      </c>
      <c r="B33" s="12" t="str">
        <f t="shared" si="1"/>
        <v>[8]</v>
      </c>
      <c r="C33" s="199"/>
      <c r="D33" s="34">
        <v>0</v>
      </c>
      <c r="E33" s="34">
        <v>0</v>
      </c>
      <c r="F33" s="256">
        <f t="shared" si="2"/>
        <v>0.33262281123750359</v>
      </c>
      <c r="G33" s="256">
        <f t="shared" si="3"/>
        <v>0.2352890889985319</v>
      </c>
      <c r="H33" s="254">
        <f t="shared" si="4"/>
        <v>0</v>
      </c>
      <c r="I33" s="254">
        <f t="shared" si="4"/>
        <v>0</v>
      </c>
    </row>
    <row r="34" spans="1:9" s="1" customFormat="1" ht="15" customHeight="1">
      <c r="A34" s="88">
        <f>MAX($A$13:A33)+1</f>
        <v>9</v>
      </c>
      <c r="B34" s="12" t="str">
        <f t="shared" si="1"/>
        <v>[9]</v>
      </c>
      <c r="C34" s="199"/>
      <c r="D34" s="34">
        <v>0</v>
      </c>
      <c r="E34" s="34">
        <v>0</v>
      </c>
      <c r="F34" s="256">
        <f t="shared" si="2"/>
        <v>0.33262281123750359</v>
      </c>
      <c r="G34" s="256">
        <f t="shared" si="3"/>
        <v>0.2352890889985319</v>
      </c>
      <c r="H34" s="254">
        <f t="shared" si="4"/>
        <v>0</v>
      </c>
      <c r="I34" s="254">
        <f t="shared" si="4"/>
        <v>0</v>
      </c>
    </row>
    <row r="35" spans="1:9" s="1" customFormat="1" ht="15" customHeight="1">
      <c r="A35" s="88">
        <f>MAX($A$13:A34)+1</f>
        <v>10</v>
      </c>
      <c r="B35" s="12" t="str">
        <f t="shared" si="1"/>
        <v>[10]</v>
      </c>
      <c r="C35" s="199"/>
      <c r="D35" s="34">
        <v>0</v>
      </c>
      <c r="E35" s="34">
        <v>0</v>
      </c>
      <c r="F35" s="256">
        <f t="shared" si="2"/>
        <v>0.33262281123750359</v>
      </c>
      <c r="G35" s="256">
        <f t="shared" si="3"/>
        <v>0.2352890889985319</v>
      </c>
      <c r="H35" s="254">
        <f t="shared" si="4"/>
        <v>0</v>
      </c>
      <c r="I35" s="254">
        <f t="shared" si="4"/>
        <v>0</v>
      </c>
    </row>
    <row r="36" spans="1:9" s="1" customFormat="1" ht="15" customHeight="1">
      <c r="A36" s="88">
        <f>MAX($A$13:A35)+1</f>
        <v>11</v>
      </c>
      <c r="B36" s="12" t="str">
        <f t="shared" si="1"/>
        <v>[11]</v>
      </c>
      <c r="C36" s="199"/>
      <c r="D36" s="34">
        <v>0</v>
      </c>
      <c r="E36" s="34">
        <v>0</v>
      </c>
      <c r="F36" s="256">
        <f t="shared" si="2"/>
        <v>0.33262281123750359</v>
      </c>
      <c r="G36" s="256">
        <f t="shared" si="3"/>
        <v>0.2352890889985319</v>
      </c>
      <c r="H36" s="254">
        <f t="shared" si="4"/>
        <v>0</v>
      </c>
      <c r="I36" s="254">
        <f t="shared" si="4"/>
        <v>0</v>
      </c>
    </row>
    <row r="37" spans="1:9" s="1" customFormat="1" ht="15" customHeight="1">
      <c r="A37" s="88">
        <f>MAX($A$13:A36)+1</f>
        <v>12</v>
      </c>
      <c r="B37" s="12" t="str">
        <f t="shared" si="1"/>
        <v>[12]</v>
      </c>
      <c r="C37" s="199"/>
      <c r="D37" s="34">
        <v>0</v>
      </c>
      <c r="E37" s="34">
        <v>0</v>
      </c>
      <c r="F37" s="256">
        <f t="shared" si="2"/>
        <v>0.33262281123750359</v>
      </c>
      <c r="G37" s="256">
        <f t="shared" si="3"/>
        <v>0.2352890889985319</v>
      </c>
      <c r="H37" s="254">
        <f t="shared" si="4"/>
        <v>0</v>
      </c>
      <c r="I37" s="254">
        <f t="shared" si="4"/>
        <v>0</v>
      </c>
    </row>
    <row r="38" spans="1:9" s="1" customFormat="1" ht="15" customHeight="1">
      <c r="A38" s="88">
        <f>MAX($A$13:A37)+1</f>
        <v>13</v>
      </c>
      <c r="B38" s="12" t="str">
        <f t="shared" si="1"/>
        <v>[13]</v>
      </c>
      <c r="C38" s="199"/>
      <c r="D38" s="34">
        <v>0</v>
      </c>
      <c r="E38" s="34">
        <v>0</v>
      </c>
      <c r="F38" s="256">
        <f t="shared" si="2"/>
        <v>0.33262281123750359</v>
      </c>
      <c r="G38" s="256">
        <f t="shared" si="3"/>
        <v>0.2352890889985319</v>
      </c>
      <c r="H38" s="254">
        <f t="shared" si="4"/>
        <v>0</v>
      </c>
      <c r="I38" s="254">
        <f t="shared" si="4"/>
        <v>0</v>
      </c>
    </row>
    <row r="39" spans="1:9" s="1" customFormat="1" ht="15" customHeight="1">
      <c r="A39" s="88">
        <f>MAX($A$13:A38)+1</f>
        <v>14</v>
      </c>
      <c r="B39" s="12" t="str">
        <f t="shared" si="1"/>
        <v>[14]</v>
      </c>
      <c r="C39" s="199"/>
      <c r="D39" s="34">
        <v>0</v>
      </c>
      <c r="E39" s="34">
        <v>0</v>
      </c>
      <c r="F39" s="256">
        <f t="shared" si="2"/>
        <v>0.33262281123750359</v>
      </c>
      <c r="G39" s="256">
        <f t="shared" si="3"/>
        <v>0.2352890889985319</v>
      </c>
      <c r="H39" s="254">
        <f t="shared" si="4"/>
        <v>0</v>
      </c>
      <c r="I39" s="254">
        <f t="shared" si="4"/>
        <v>0</v>
      </c>
    </row>
    <row r="40" spans="1:9" s="1" customFormat="1" ht="15" customHeight="1">
      <c r="A40" s="88">
        <f>MAX($A$13:A39)+1</f>
        <v>15</v>
      </c>
      <c r="B40" s="12" t="str">
        <f t="shared" si="1"/>
        <v>[15]</v>
      </c>
      <c r="C40" s="199"/>
      <c r="D40" s="34">
        <v>0</v>
      </c>
      <c r="E40" s="34">
        <v>0</v>
      </c>
      <c r="F40" s="256">
        <f t="shared" si="2"/>
        <v>0.33262281123750359</v>
      </c>
      <c r="G40" s="256">
        <f t="shared" si="3"/>
        <v>0.2352890889985319</v>
      </c>
      <c r="H40" s="254">
        <f t="shared" si="4"/>
        <v>0</v>
      </c>
      <c r="I40" s="254">
        <f t="shared" si="4"/>
        <v>0</v>
      </c>
    </row>
    <row r="41" spans="1:9" s="1" customFormat="1" ht="15" customHeight="1">
      <c r="A41" s="88">
        <f>MAX($A$13:A40)+1</f>
        <v>16</v>
      </c>
      <c r="B41" s="12" t="str">
        <f t="shared" si="1"/>
        <v>[16]</v>
      </c>
      <c r="C41" s="199"/>
      <c r="D41" s="34">
        <v>0</v>
      </c>
      <c r="E41" s="34">
        <v>0</v>
      </c>
      <c r="F41" s="256">
        <f t="shared" si="2"/>
        <v>0.33262281123750359</v>
      </c>
      <c r="G41" s="256">
        <f t="shared" si="3"/>
        <v>0.2352890889985319</v>
      </c>
      <c r="H41" s="254">
        <f t="shared" si="4"/>
        <v>0</v>
      </c>
      <c r="I41" s="254">
        <f t="shared" si="4"/>
        <v>0</v>
      </c>
    </row>
    <row r="42" spans="1:9" s="1" customFormat="1" ht="15" customHeight="1">
      <c r="A42" s="88">
        <f>MAX($A$13:A41)+1</f>
        <v>17</v>
      </c>
      <c r="B42" s="12" t="str">
        <f t="shared" si="1"/>
        <v>[17]</v>
      </c>
      <c r="C42" s="199"/>
      <c r="D42" s="34">
        <v>0</v>
      </c>
      <c r="E42" s="34">
        <v>0</v>
      </c>
      <c r="F42" s="256">
        <f t="shared" si="2"/>
        <v>0.33262281123750359</v>
      </c>
      <c r="G42" s="256">
        <f t="shared" si="3"/>
        <v>0.2352890889985319</v>
      </c>
      <c r="H42" s="254">
        <f t="shared" si="4"/>
        <v>0</v>
      </c>
      <c r="I42" s="254">
        <f t="shared" si="4"/>
        <v>0</v>
      </c>
    </row>
    <row r="43" spans="1:9" s="1" customFormat="1" ht="15" customHeight="1">
      <c r="A43" s="88">
        <f>MAX($A$13:A42)+1</f>
        <v>18</v>
      </c>
      <c r="B43" s="12" t="str">
        <f t="shared" si="1"/>
        <v>[18]</v>
      </c>
      <c r="C43" s="199"/>
      <c r="D43" s="34">
        <v>0</v>
      </c>
      <c r="E43" s="34">
        <v>0</v>
      </c>
      <c r="F43" s="256">
        <f t="shared" si="2"/>
        <v>0.33262281123750359</v>
      </c>
      <c r="G43" s="256">
        <f t="shared" si="3"/>
        <v>0.2352890889985319</v>
      </c>
      <c r="H43" s="254">
        <f t="shared" si="4"/>
        <v>0</v>
      </c>
      <c r="I43" s="254">
        <f t="shared" si="4"/>
        <v>0</v>
      </c>
    </row>
    <row r="44" spans="1:9" s="1" customFormat="1" ht="15" customHeight="1">
      <c r="A44" s="88">
        <f>MAX($A$13:A43)+1</f>
        <v>19</v>
      </c>
      <c r="B44" s="12" t="str">
        <f t="shared" si="1"/>
        <v>[19]</v>
      </c>
      <c r="C44" s="199"/>
      <c r="D44" s="34">
        <v>0</v>
      </c>
      <c r="E44" s="34">
        <v>0</v>
      </c>
      <c r="F44" s="256">
        <f t="shared" si="2"/>
        <v>0.33262281123750359</v>
      </c>
      <c r="G44" s="256">
        <f t="shared" si="3"/>
        <v>0.2352890889985319</v>
      </c>
      <c r="H44" s="254">
        <f t="shared" si="4"/>
        <v>0</v>
      </c>
      <c r="I44" s="254">
        <f t="shared" si="4"/>
        <v>0</v>
      </c>
    </row>
    <row r="45" spans="1:9" s="1" customFormat="1" ht="15" customHeight="1">
      <c r="A45" s="88">
        <f>MAX($A$13:A44)+1</f>
        <v>20</v>
      </c>
      <c r="B45" s="12" t="str">
        <f>"["&amp;A45&amp;"]"</f>
        <v>[20]</v>
      </c>
      <c r="C45" s="199"/>
      <c r="D45" s="34">
        <v>0</v>
      </c>
      <c r="E45" s="34">
        <v>0</v>
      </c>
      <c r="F45" s="256">
        <f t="shared" si="2"/>
        <v>0.33262281123750359</v>
      </c>
      <c r="G45" s="256">
        <f t="shared" si="3"/>
        <v>0.2352890889985319</v>
      </c>
      <c r="H45" s="254">
        <f t="shared" si="4"/>
        <v>0</v>
      </c>
      <c r="I45" s="254">
        <f t="shared" si="4"/>
        <v>0</v>
      </c>
    </row>
    <row r="46" spans="1:9" s="1" customFormat="1" ht="6" customHeight="1">
      <c r="A46" s="88"/>
      <c r="B46" s="30"/>
      <c r="C46" s="71"/>
      <c r="D46" s="20"/>
      <c r="E46" s="20"/>
      <c r="F46" s="257"/>
      <c r="G46" s="257"/>
      <c r="H46" s="258"/>
      <c r="I46" s="258"/>
    </row>
    <row r="47" spans="1:9" ht="6" customHeight="1">
      <c r="B47" s="31"/>
      <c r="C47" s="72"/>
      <c r="D47" s="21"/>
      <c r="E47" s="21"/>
      <c r="F47" s="259"/>
      <c r="G47" s="259"/>
      <c r="H47" s="260"/>
      <c r="I47" s="260"/>
    </row>
    <row r="48" spans="1:9" ht="15" customHeight="1">
      <c r="A48" s="88">
        <f>MAX($A$13:A47)+1</f>
        <v>21</v>
      </c>
      <c r="B48" s="12" t="str">
        <f>"["&amp;A48&amp;"]"</f>
        <v>[21]</v>
      </c>
      <c r="C48" s="103" t="s">
        <v>444</v>
      </c>
      <c r="D48" s="29"/>
      <c r="E48" s="29"/>
      <c r="F48" s="57"/>
      <c r="G48" s="57"/>
      <c r="H48" s="254">
        <f>SUM(H29:H45)</f>
        <v>0</v>
      </c>
      <c r="I48" s="254">
        <f>SUM(I29:I45)</f>
        <v>0</v>
      </c>
    </row>
    <row r="49" spans="1:9" s="1" customFormat="1" ht="6" customHeight="1">
      <c r="A49" s="252"/>
      <c r="B49" s="9"/>
      <c r="C49" s="9"/>
      <c r="D49" s="9"/>
      <c r="E49" s="9"/>
      <c r="F49" s="9"/>
      <c r="G49" s="9"/>
      <c r="H49" s="9"/>
      <c r="I49" s="9"/>
    </row>
    <row r="50" spans="1:9" s="1" customFormat="1" ht="6" customHeight="1">
      <c r="A50" s="252"/>
      <c r="B50" s="10"/>
      <c r="C50" s="10"/>
      <c r="D50" s="10"/>
      <c r="E50" s="10"/>
      <c r="F50" s="10"/>
      <c r="G50" s="10"/>
      <c r="H50" s="10"/>
      <c r="I50" s="10"/>
    </row>
    <row r="51" spans="1:9" ht="15" customHeight="1">
      <c r="B51" s="25" t="s">
        <v>9</v>
      </c>
    </row>
    <row r="52" spans="1:9" ht="15" customHeight="1">
      <c r="B52" s="25" t="s">
        <v>445</v>
      </c>
    </row>
  </sheetData>
  <printOptions horizontalCentered="1"/>
  <pageMargins left="0.7" right="0.7" top="0.75" bottom="0.75" header="0.3" footer="0.3"/>
  <pageSetup scale="71" orientation="landscape" horizontalDpi="1200" verticalDpi="1200"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7C7B-C7FA-450D-BC44-CC877CFD717F}">
  <sheetPr>
    <tabColor theme="8" tint="-0.249977111117893"/>
    <pageSetUpPr autoPageBreaks="0"/>
  </sheetPr>
  <dimension ref="A1"/>
  <sheetViews>
    <sheetView topLeftCell="A1048576" workbookViewId="0"/>
  </sheetViews>
  <sheetFormatPr defaultColWidth="8.7109375" defaultRowHeight="15" customHeight="1" zeroHeight="1"/>
  <cols>
    <col min="1" max="16384" width="8.7109375" style="1"/>
  </cols>
  <sheetData/>
  <printOptions horizontalCentered="1"/>
  <pageMargins left="0.7" right="0.7" top="0.75" bottom="0.75" header="0.3" footer="0.3"/>
  <pageSetup orientation="landscape" horizontalDpi="1200" verticalDpi="1200"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2B29-F698-44B0-AC30-AAA7D4159159}">
  <sheetPr>
    <tabColor theme="8" tint="0.39997558519241921"/>
    <pageSetUpPr autoPageBreaks="0"/>
  </sheetPr>
  <dimension ref="A1:N104"/>
  <sheetViews>
    <sheetView topLeftCell="B1" zoomScaleNormal="100" workbookViewId="0">
      <selection activeCell="B1" sqref="B1"/>
    </sheetView>
  </sheetViews>
  <sheetFormatPr defaultColWidth="8.7109375" defaultRowHeight="15" customHeight="1" outlineLevelCol="1"/>
  <cols>
    <col min="1" max="1" width="8.7109375" style="84" hidden="1" customWidth="1" outlineLevel="1"/>
    <col min="2" max="2" width="8.7109375" style="1" collapsed="1"/>
    <col min="3" max="3" width="69.28515625" style="1" customWidth="1"/>
    <col min="4" max="4" width="29.28515625" style="1" customWidth="1"/>
    <col min="5" max="5" width="18" style="1" customWidth="1"/>
    <col min="6" max="6" width="13.5703125" style="1" bestFit="1" customWidth="1"/>
    <col min="7" max="7" width="9.5703125" style="1" customWidth="1"/>
    <col min="8" max="8" width="16.5703125" style="1" bestFit="1" customWidth="1"/>
    <col min="9" max="12" width="8.7109375" style="1"/>
    <col min="13" max="13" width="10.28515625" style="1" bestFit="1" customWidth="1"/>
    <col min="14" max="16384" width="8.7109375" style="1"/>
  </cols>
  <sheetData>
    <row r="1" spans="1:6" ht="15" customHeight="1">
      <c r="B1" s="2" t="str">
        <f>'Control + Instructions'!$A$1</f>
        <v>Colorado Springs Utilities</v>
      </c>
    </row>
    <row r="2" spans="1:6" ht="15" customHeight="1">
      <c r="B2" s="2" t="str">
        <f>'Control + Instructions'!$A$2</f>
        <v>Formula Rate Workbook</v>
      </c>
    </row>
    <row r="3" spans="1:6" ht="15" customHeight="1">
      <c r="B3" s="2" t="str">
        <f>'Control + Instructions'!$A$3</f>
        <v>Projections for Rate Year 2027</v>
      </c>
    </row>
    <row r="5" spans="1:6" ht="15" customHeight="1">
      <c r="B5" s="202" t="str">
        <f>IF('Control + Instructions'!$D$22='Control + Instructions'!$D$22,"THIS SHEET IS IN USE FOR THE TRUE-UP RATE CALCULATION USING ACTUALS", "DISCLAIMER: THIS SHEET IS NOT USED WHEN FILING A PROJECTED RATE CALCULATION.")</f>
        <v>THIS SHEET IS IN USE FOR THE TRUE-UP RATE CALCULATION USING ACTUALS</v>
      </c>
    </row>
    <row r="7" spans="1:6" ht="18" customHeight="1">
      <c r="B7" s="96" t="str">
        <f>'Table of Contents'!$D$18</f>
        <v>Table T1</v>
      </c>
    </row>
    <row r="8" spans="1:6" ht="15" customHeight="1">
      <c r="B8" s="81" t="str">
        <f>B7&amp;": "&amp;'Table of Contents'!$E$18</f>
        <v>Table T1: 2025 Annual Transmission Revenue Requirement</v>
      </c>
    </row>
    <row r="9" spans="1:6" ht="6" customHeight="1">
      <c r="B9" s="9"/>
      <c r="C9" s="9"/>
      <c r="D9" s="9"/>
      <c r="E9" s="9"/>
    </row>
    <row r="10" spans="1:6" ht="6" customHeight="1">
      <c r="B10" s="10"/>
      <c r="C10" s="10"/>
      <c r="D10" s="10"/>
      <c r="E10" s="10"/>
    </row>
    <row r="11" spans="1:6" ht="15" customHeight="1">
      <c r="B11" s="11" t="s">
        <v>4</v>
      </c>
      <c r="C11" s="11" t="s">
        <v>5</v>
      </c>
      <c r="D11" s="11" t="s">
        <v>59</v>
      </c>
      <c r="E11" s="62" t="str">
        <f>"Actual for "&amp;ACTUAL_YR</f>
        <v>Actual for 2025</v>
      </c>
    </row>
    <row r="12" spans="1:6" ht="6" customHeight="1">
      <c r="B12" s="9"/>
      <c r="C12" s="9"/>
      <c r="D12" s="9"/>
      <c r="E12" s="9"/>
    </row>
    <row r="13" spans="1:6" ht="6" customHeight="1">
      <c r="B13" s="10"/>
      <c r="C13" s="10"/>
      <c r="D13" s="10"/>
      <c r="E13" s="10"/>
    </row>
    <row r="14" spans="1:6" ht="15" customHeight="1">
      <c r="B14" s="43" t="s">
        <v>71</v>
      </c>
      <c r="C14" s="33"/>
      <c r="D14" s="33"/>
      <c r="E14" s="33"/>
    </row>
    <row r="15" spans="1:6" s="22" customFormat="1" ht="6" customHeight="1">
      <c r="A15" s="85"/>
      <c r="F15" s="1"/>
    </row>
    <row r="16" spans="1:6" ht="15" customHeight="1">
      <c r="B16" s="12"/>
      <c r="C16" s="28" t="s">
        <v>72</v>
      </c>
    </row>
    <row r="17" spans="1:8" ht="15" customHeight="1">
      <c r="A17" s="84">
        <f>MAX($A$13:A16)+1</f>
        <v>1</v>
      </c>
      <c r="B17" s="12" t="str">
        <f>"["&amp;A17&amp;"]"</f>
        <v>[1]</v>
      </c>
      <c r="C17" s="32" t="s">
        <v>69</v>
      </c>
      <c r="D17" s="1" t="str">
        <f>'E1 O&amp;M'!$B$7&amp;": "&amp;'E1 O&amp;M'!$F$12 &amp;'E1 O&amp;M'!$B$48</f>
        <v>Table E1: [A][31]</v>
      </c>
      <c r="E17" s="19">
        <f>'E1 O&amp;M'!$F$48</f>
        <v>13112316.68</v>
      </c>
    </row>
    <row r="18" spans="1:8" ht="15" customHeight="1">
      <c r="A18" s="84">
        <f>MAX($A$13:A17)+1</f>
        <v>2</v>
      </c>
      <c r="B18" s="12" t="str">
        <f>"["&amp;A18&amp;"]"</f>
        <v>[2]</v>
      </c>
      <c r="C18" s="32" t="s">
        <v>309</v>
      </c>
      <c r="D18" s="25" t="str">
        <f>'E1 O&amp;M'!$B$7&amp;": "&amp; 'E1 O&amp;M'!$F$12 &amp;'E1 O&amp;M'!$B$17</f>
        <v>Table E1: [A][3]</v>
      </c>
      <c r="E18" s="19">
        <f>'E1 O&amp;M'!$F$17</f>
        <v>812730.09</v>
      </c>
    </row>
    <row r="19" spans="1:8" ht="15" customHeight="1">
      <c r="A19" s="84">
        <f>MAX($A$13:A18)+1</f>
        <v>3</v>
      </c>
      <c r="B19" s="12" t="str">
        <f>"["&amp;A19&amp;"]"</f>
        <v>[3]</v>
      </c>
      <c r="C19" s="44" t="s">
        <v>70</v>
      </c>
      <c r="D19" s="25" t="str">
        <f>'E1 O&amp;M'!$B$7&amp;": "&amp; 'E1 O&amp;M'!$F$12 &amp;'E1 O&amp;M'!$B$29</f>
        <v>Table E1: [A][15]</v>
      </c>
      <c r="E19" s="40">
        <f>'E1 O&amp;M'!$F$29</f>
        <v>0</v>
      </c>
    </row>
    <row r="20" spans="1:8" ht="15" customHeight="1">
      <c r="A20" s="84">
        <f>MAX($A$13:A19)+1</f>
        <v>4</v>
      </c>
      <c r="B20" s="12" t="str">
        <f>"["&amp;A20&amp;"]"</f>
        <v>[4]</v>
      </c>
      <c r="C20" s="73" t="s">
        <v>310</v>
      </c>
      <c r="D20" s="73" t="str">
        <f>B17&amp;" - "&amp;B18&amp;" - "&amp;B19</f>
        <v>[1] - [2] - [3]</v>
      </c>
      <c r="E20" s="49">
        <f>E17-E18-E19</f>
        <v>12299586.59</v>
      </c>
    </row>
    <row r="21" spans="1:8" ht="15" customHeight="1">
      <c r="C21" s="122"/>
    </row>
    <row r="22" spans="1:8" ht="15" customHeight="1">
      <c r="B22" s="12"/>
      <c r="C22" s="28" t="s">
        <v>73</v>
      </c>
    </row>
    <row r="23" spans="1:8" ht="15" customHeight="1">
      <c r="A23" s="84">
        <f>MAX($A$13:A22)+1</f>
        <v>5</v>
      </c>
      <c r="B23" s="12" t="str">
        <f t="shared" ref="B23:B26" si="0">"["&amp;A23&amp;"]"</f>
        <v>[5]</v>
      </c>
      <c r="C23" s="32" t="s">
        <v>74</v>
      </c>
      <c r="D23" s="25" t="str">
        <f>'E2 A&amp;G'!$B$7&amp;": "&amp; 'E2 A&amp;G'!$F$12 &amp;'E2 A&amp;G'!$B$31</f>
        <v>Table E2: [A][15]</v>
      </c>
      <c r="E23" s="29">
        <f>'E2 A&amp;G'!$F$31</f>
        <v>77072535.659999996</v>
      </c>
    </row>
    <row r="24" spans="1:8" ht="15" customHeight="1">
      <c r="A24" s="84">
        <f>MAX($A$13:A23)+1</f>
        <v>6</v>
      </c>
      <c r="B24" s="12" t="str">
        <f t="shared" si="0"/>
        <v>[6]</v>
      </c>
      <c r="C24" s="32" t="s">
        <v>227</v>
      </c>
      <c r="D24" s="25" t="s">
        <v>325</v>
      </c>
      <c r="E24" s="68">
        <v>0</v>
      </c>
    </row>
    <row r="25" spans="1:8" ht="15" customHeight="1">
      <c r="A25" s="84">
        <f>MAX($A$13:A24)+1</f>
        <v>7</v>
      </c>
      <c r="B25" s="12" t="str">
        <f t="shared" si="0"/>
        <v>[7]</v>
      </c>
      <c r="C25" s="44" t="s">
        <v>228</v>
      </c>
      <c r="D25" s="25" t="s">
        <v>325</v>
      </c>
      <c r="E25" s="68">
        <v>0</v>
      </c>
      <c r="H25" s="134"/>
    </row>
    <row r="26" spans="1:8" ht="15" customHeight="1">
      <c r="A26" s="84">
        <f>MAX($A$13:A25)+1</f>
        <v>8</v>
      </c>
      <c r="B26" s="12" t="str">
        <f t="shared" si="0"/>
        <v>[8]</v>
      </c>
      <c r="C26" s="42" t="str">
        <f>'T2 Allocators'!$C$18</f>
        <v>Wage and Salary Allocator</v>
      </c>
      <c r="D26" s="127" t="str">
        <f>'T2 Allocators'!$B$7&amp;": "&amp;_xlfn.XLOOKUP($C26,'T2 Allocators'!$C$15:$C$41,'T2 Allocators'!$B$15:$B$41)</f>
        <v>Table T2: [3]</v>
      </c>
      <c r="E26" s="128">
        <f>_xlfn.XLOOKUP($C26,'T2 Allocators'!$C$16:$C$41,'T2 Allocators'!$E$16:$E$41)</f>
        <v>8.6053906862008922E-2</v>
      </c>
    </row>
    <row r="27" spans="1:8" ht="15" customHeight="1">
      <c r="A27" s="84">
        <f>MAX($A$13:A26)+1</f>
        <v>9</v>
      </c>
      <c r="B27" s="12" t="str">
        <f t="shared" ref="B27" si="1">"["&amp;A27&amp;"]"</f>
        <v>[9]</v>
      </c>
      <c r="C27" s="32" t="s">
        <v>231</v>
      </c>
      <c r="D27" s="25" t="str">
        <f>"SUM("&amp;B23&amp;":"&amp;B25&amp;") x "&amp;B26</f>
        <v>SUM([5]:[7]) x [8]</v>
      </c>
      <c r="E27" s="29">
        <f>SUM(E23:E25)*E26</f>
        <v>6632392.8053045012</v>
      </c>
    </row>
    <row r="28" spans="1:8" ht="15" customHeight="1">
      <c r="A28" s="84">
        <f>MAX($A$13:A27)+1</f>
        <v>10</v>
      </c>
      <c r="B28" s="12" t="str">
        <f t="shared" ref="B28:B32" si="2">"["&amp;A28&amp;"]"</f>
        <v>[10]</v>
      </c>
      <c r="C28" s="41" t="s">
        <v>229</v>
      </c>
      <c r="D28" s="38" t="s">
        <v>330</v>
      </c>
      <c r="E28" s="69">
        <v>0</v>
      </c>
      <c r="H28" s="134"/>
    </row>
    <row r="29" spans="1:8" ht="15" customHeight="1">
      <c r="A29" s="84">
        <f>MAX($A$13:A28)+1</f>
        <v>11</v>
      </c>
      <c r="B29" s="12" t="str">
        <f t="shared" si="2"/>
        <v>[11]</v>
      </c>
      <c r="C29" s="103" t="s">
        <v>230</v>
      </c>
      <c r="D29" s="26" t="str">
        <f>B27&amp;" + "&amp;B28</f>
        <v>[9] + [10]</v>
      </c>
      <c r="E29" s="49">
        <f>E27+E28</f>
        <v>6632392.8053045012</v>
      </c>
    </row>
    <row r="30" spans="1:8" ht="15" customHeight="1">
      <c r="B30" s="12"/>
      <c r="C30" s="103"/>
      <c r="D30" s="26"/>
      <c r="E30" s="49"/>
    </row>
    <row r="31" spans="1:8" ht="15" customHeight="1">
      <c r="A31" s="84">
        <f>MAX($A$13:A29)+1</f>
        <v>12</v>
      </c>
      <c r="B31" s="12" t="str">
        <f t="shared" si="2"/>
        <v>[12]</v>
      </c>
      <c r="C31" s="1" t="s">
        <v>357</v>
      </c>
      <c r="D31" s="1" t="s">
        <v>327</v>
      </c>
      <c r="E31" s="68">
        <v>0</v>
      </c>
    </row>
    <row r="32" spans="1:8" ht="15" customHeight="1">
      <c r="A32" s="84">
        <f>MAX($A$13:A31)+1</f>
        <v>13</v>
      </c>
      <c r="B32" s="12" t="str">
        <f t="shared" si="2"/>
        <v>[13]</v>
      </c>
      <c r="C32" s="1" t="s">
        <v>358</v>
      </c>
      <c r="D32" s="1" t="s">
        <v>137</v>
      </c>
      <c r="E32" s="68">
        <v>0</v>
      </c>
    </row>
    <row r="34" spans="1:14" ht="15" customHeight="1" thickBot="1">
      <c r="A34" s="84">
        <f>MAX($A$13:A33)+1</f>
        <v>14</v>
      </c>
      <c r="B34" s="12" t="str">
        <f>"["&amp;A34&amp;"]"</f>
        <v>[14]</v>
      </c>
      <c r="C34" s="39" t="s">
        <v>75</v>
      </c>
      <c r="D34" s="39" t="str">
        <f>B20&amp;" + "&amp;B29&amp;" + "&amp;B31&amp;" + "&amp;B32</f>
        <v>[4] + [11] + [12] + [13]</v>
      </c>
      <c r="E34" s="46">
        <f>E20+E29+E31+E32</f>
        <v>18931979.395304501</v>
      </c>
    </row>
    <row r="35" spans="1:14" ht="6" customHeight="1" thickTop="1">
      <c r="B35" s="12"/>
      <c r="C35" s="26"/>
      <c r="D35" s="26"/>
      <c r="E35" s="26"/>
    </row>
    <row r="36" spans="1:14" ht="15" customHeight="1">
      <c r="B36" s="43" t="s">
        <v>232</v>
      </c>
      <c r="C36" s="33"/>
      <c r="D36" s="33"/>
      <c r="E36" s="33"/>
    </row>
    <row r="37" spans="1:14" ht="6" customHeight="1">
      <c r="B37" s="129"/>
    </row>
    <row r="38" spans="1:14" ht="15" customHeight="1">
      <c r="B38" s="129"/>
      <c r="C38" s="11" t="s">
        <v>233</v>
      </c>
    </row>
    <row r="39" spans="1:14" ht="15" customHeight="1">
      <c r="A39" s="84">
        <f>MAX($A$13:A38)+1</f>
        <v>15</v>
      </c>
      <c r="B39" s="12" t="str">
        <f>"["&amp;A39&amp;"]"</f>
        <v>[15]</v>
      </c>
      <c r="C39" s="44" t="s">
        <v>234</v>
      </c>
      <c r="D39" s="25" t="s">
        <v>137</v>
      </c>
      <c r="E39" s="68">
        <v>97453685.356142715</v>
      </c>
    </row>
    <row r="40" spans="1:14" ht="15" customHeight="1">
      <c r="A40" s="84">
        <f>MAX($A$13:A39)+1</f>
        <v>16</v>
      </c>
      <c r="B40" s="12" t="str">
        <f>"["&amp;A40&amp;"]"</f>
        <v>[16]</v>
      </c>
      <c r="C40" s="42" t="s">
        <v>319</v>
      </c>
      <c r="D40" s="127" t="str">
        <f>'T2 Allocators'!$B$7&amp;": "&amp;_xlfn.XLOOKUP($C40,'T2 Allocators'!$C$15:$C$41,'T2 Allocators'!$B$15:$B$41)</f>
        <v>Table T2: [9]</v>
      </c>
      <c r="E40" s="243">
        <f>_xlfn.XLOOKUP($C40,'T2 Allocators'!$C$16:$C$41,'T2 Allocators'!$E$16:$E$41)</f>
        <v>0.1021843661455993</v>
      </c>
    </row>
    <row r="41" spans="1:14" ht="15" customHeight="1">
      <c r="A41" s="84">
        <f>MAX($A$13:A40)+1</f>
        <v>17</v>
      </c>
      <c r="B41" s="12" t="str">
        <f>"["&amp;A41&amp;"]"</f>
        <v>[17]</v>
      </c>
      <c r="C41" s="26" t="s">
        <v>238</v>
      </c>
      <c r="D41" s="26" t="str">
        <f>B39&amp;" x "&amp;B40</f>
        <v>[15] x [16]</v>
      </c>
      <c r="E41" s="49">
        <f>E39*E40</f>
        <v>9958243.066670116</v>
      </c>
    </row>
    <row r="42" spans="1:14" ht="15" customHeight="1">
      <c r="B42" s="12"/>
      <c r="C42" s="25"/>
      <c r="D42" s="25"/>
      <c r="E42" s="29"/>
    </row>
    <row r="43" spans="1:14" ht="15" customHeight="1">
      <c r="B43" s="12"/>
      <c r="C43" s="26" t="s">
        <v>235</v>
      </c>
      <c r="D43" s="25"/>
      <c r="E43" s="29"/>
    </row>
    <row r="44" spans="1:14" s="32" customFormat="1" ht="15" customHeight="1">
      <c r="A44" s="84">
        <f>MAX($A$13:A43)+1</f>
        <v>18</v>
      </c>
      <c r="B44" s="12" t="str">
        <f t="shared" ref="B44:B47" si="3">"["&amp;A44&amp;"]"</f>
        <v>[18]</v>
      </c>
      <c r="C44" s="44" t="s">
        <v>320</v>
      </c>
      <c r="D44" s="193" t="str">
        <f>'C1 Electric Capital Summary'!B8&amp;": "&amp;'C1 Electric Capital Summary'!F13&amp;'C1 Electric Capital Summary'!B27</f>
        <v>Table C1: [B][9]</v>
      </c>
      <c r="E44" s="29">
        <f>'C1 Electric Capital Summary'!$F$27</f>
        <v>94357092.759999961</v>
      </c>
      <c r="G44" s="35"/>
      <c r="H44" s="211"/>
      <c r="I44" s="134"/>
      <c r="N44" s="1"/>
    </row>
    <row r="45" spans="1:14" ht="15" customHeight="1">
      <c r="A45" s="84">
        <f>MAX($A$13:A44)+1</f>
        <v>19</v>
      </c>
      <c r="B45" s="12" t="str">
        <f t="shared" si="3"/>
        <v>[19]</v>
      </c>
      <c r="C45" s="44" t="s">
        <v>321</v>
      </c>
      <c r="D45" s="193" t="str">
        <f>'C1 Electric Capital Summary'!B8&amp;": "&amp;'C1 Electric Capital Summary'!H13&amp;'C1 Electric Capital Summary'!B27</f>
        <v>Table C1: [D][9]</v>
      </c>
      <c r="E45" s="29">
        <f>'C1 Electric Capital Summary'!$H$27</f>
        <v>104721921.99488795</v>
      </c>
      <c r="H45" s="212"/>
      <c r="I45" s="134"/>
    </row>
    <row r="46" spans="1:14" s="32" customFormat="1" ht="15" customHeight="1">
      <c r="A46" s="84">
        <f>MAX($A$13:A45)+1</f>
        <v>20</v>
      </c>
      <c r="B46" s="12" t="str">
        <f t="shared" si="3"/>
        <v>[20]</v>
      </c>
      <c r="C46" s="192" t="s">
        <v>319</v>
      </c>
      <c r="D46" s="194" t="str">
        <f>'T2 Allocators'!$B$7&amp;": "&amp;_xlfn.XLOOKUP($C46,'T2 Allocators'!$C$15:$C$41,'T2 Allocators'!$B$15:$B$41)</f>
        <v>Table T2: [9]</v>
      </c>
      <c r="E46" s="243">
        <f>_xlfn.XLOOKUP($C46,'T2 Allocators'!$C$16:$C$41,'T2 Allocators'!$E$16:$E$41)</f>
        <v>0.1021843661455993</v>
      </c>
      <c r="G46" s="35"/>
      <c r="H46" s="213"/>
      <c r="I46" s="134"/>
    </row>
    <row r="47" spans="1:14" ht="15" customHeight="1">
      <c r="A47" s="84">
        <f>MAX($A$13:A46)+1</f>
        <v>21</v>
      </c>
      <c r="B47" s="12" t="str">
        <f t="shared" si="3"/>
        <v>[21]</v>
      </c>
      <c r="C47" s="42" t="s">
        <v>322</v>
      </c>
      <c r="D47" s="127" t="str">
        <f>B45&amp;" x "&amp;B46</f>
        <v>[19] x [20]</v>
      </c>
      <c r="E47" s="138">
        <f>E45*E46</f>
        <v>10700943.220596518</v>
      </c>
    </row>
    <row r="48" spans="1:14" ht="15" customHeight="1">
      <c r="A48" s="84">
        <f>MAX($A$13:A47)+1</f>
        <v>22</v>
      </c>
      <c r="B48" s="12" t="str">
        <f t="shared" ref="B48:B50" si="4">"["&amp;A48&amp;"]"</f>
        <v>[22]</v>
      </c>
      <c r="C48" s="42" t="s">
        <v>349</v>
      </c>
      <c r="D48" s="127" t="str">
        <f>B44&amp;" + "&amp;B47</f>
        <v>[18] + [21]</v>
      </c>
      <c r="E48" s="195">
        <f>E44+E47</f>
        <v>105058035.98059648</v>
      </c>
    </row>
    <row r="49" spans="1:5" ht="15" customHeight="1">
      <c r="A49" s="84">
        <f>MAX($A$13:A48)+1</f>
        <v>23</v>
      </c>
      <c r="B49" s="12" t="str">
        <f t="shared" si="4"/>
        <v>[23]</v>
      </c>
      <c r="C49" s="197" t="s">
        <v>348</v>
      </c>
      <c r="D49" s="127" t="str">
        <f>'T2 Allocators'!$B$7&amp;": "&amp;_xlfn.XLOOKUP($C49,'T2 Allocators'!$C$15:$C$41,'T2 Allocators'!$B$15:$B$41)</f>
        <v>Table T2: [20]</v>
      </c>
      <c r="E49" s="242">
        <f>_xlfn.XLOOKUP($C49,'T2 Allocators'!$C$16:$C$41,'T2 Allocators'!$E$16:$E$41)</f>
        <v>0.15181211996709174</v>
      </c>
    </row>
    <row r="50" spans="1:5" ht="15" customHeight="1">
      <c r="A50" s="84">
        <f>MAX($A$13:A49)+1</f>
        <v>24</v>
      </c>
      <c r="B50" s="12" t="str">
        <f t="shared" si="4"/>
        <v>[24]</v>
      </c>
      <c r="C50" s="26" t="s">
        <v>239</v>
      </c>
      <c r="D50" s="25" t="str">
        <f>B48&amp;" x "&amp;B49</f>
        <v>[22] x [23]</v>
      </c>
      <c r="E50" s="29">
        <f>E48*E49</f>
        <v>15949083.161793353</v>
      </c>
    </row>
    <row r="51" spans="1:5" ht="15" customHeight="1">
      <c r="B51" s="12"/>
      <c r="C51" s="26"/>
      <c r="D51" s="26"/>
      <c r="E51" s="49"/>
    </row>
    <row r="52" spans="1:5" ht="15" customHeight="1">
      <c r="B52" s="12"/>
      <c r="C52" s="26" t="s">
        <v>236</v>
      </c>
      <c r="D52" s="25"/>
      <c r="E52" s="29"/>
    </row>
    <row r="53" spans="1:5" ht="15" customHeight="1">
      <c r="A53" s="84">
        <f>MAX($A$13:A52)+1</f>
        <v>25</v>
      </c>
      <c r="B53" s="12" t="str">
        <f t="shared" ref="B53:B59" si="5">"["&amp;A53&amp;"]"</f>
        <v>[25]</v>
      </c>
      <c r="C53" s="41" t="s">
        <v>236</v>
      </c>
      <c r="D53" s="38" t="str">
        <f>'C4 Amortization of Prem or Disc'!$B$6&amp;": "&amp;'C4 Amortization of Prem or Disc'!$I$11&amp;'C4 Amortization of Prem or Disc'!$B$60</f>
        <v>Table C4: [F][46]</v>
      </c>
      <c r="E53" s="40">
        <f>'C4 Amortization of Prem or Disc'!$I$60</f>
        <v>-7812174.7177503277</v>
      </c>
    </row>
    <row r="54" spans="1:5" ht="15" customHeight="1">
      <c r="A54" s="84">
        <f>MAX($A$13:A53)+1</f>
        <v>26</v>
      </c>
      <c r="B54" s="12" t="str">
        <f t="shared" si="5"/>
        <v>[26]</v>
      </c>
      <c r="C54" s="42" t="s">
        <v>319</v>
      </c>
      <c r="D54" s="127" t="str">
        <f>'T2 Allocators'!$B$7&amp;": "&amp;_xlfn.XLOOKUP($C54,'T2 Allocators'!$C$15:$C$41,'T2 Allocators'!$B$15:$B$41)</f>
        <v>Table T2: [9]</v>
      </c>
      <c r="E54" s="243">
        <f>_xlfn.XLOOKUP($C54,'T2 Allocators'!$C$16:$C$36,'T2 Allocators'!$E$16:$E$36)</f>
        <v>0.1021843661455993</v>
      </c>
    </row>
    <row r="55" spans="1:5" ht="15" customHeight="1">
      <c r="A55" s="84">
        <f>MAX($A$13:A54)+1</f>
        <v>27</v>
      </c>
      <c r="B55" s="12" t="str">
        <f t="shared" si="5"/>
        <v>[27]</v>
      </c>
      <c r="C55" s="26" t="s">
        <v>241</v>
      </c>
      <c r="D55" s="26" t="str">
        <f>B53&amp;" x "&amp;B54</f>
        <v>[25] x [26]</v>
      </c>
      <c r="E55" s="49">
        <f>E53*E54</f>
        <v>-798282.12175199331</v>
      </c>
    </row>
    <row r="56" spans="1:5" ht="15" customHeight="1">
      <c r="B56" s="12"/>
    </row>
    <row r="57" spans="1:5" ht="15" customHeight="1">
      <c r="A57" s="84">
        <f>MAX($A$13:A56)+1</f>
        <v>28</v>
      </c>
      <c r="B57" s="12" t="str">
        <f t="shared" si="5"/>
        <v>[28]</v>
      </c>
      <c r="C57" s="25" t="s">
        <v>237</v>
      </c>
      <c r="D57" s="25" t="s">
        <v>337</v>
      </c>
      <c r="E57" s="68">
        <v>0</v>
      </c>
    </row>
    <row r="58" spans="1:5" ht="15" customHeight="1">
      <c r="B58" s="12"/>
      <c r="C58" s="25"/>
      <c r="D58" s="25"/>
      <c r="E58" s="25"/>
    </row>
    <row r="59" spans="1:5" ht="15" customHeight="1" thickBot="1">
      <c r="A59" s="84">
        <f>MAX($A$13:A57)+1</f>
        <v>29</v>
      </c>
      <c r="B59" s="12" t="str">
        <f t="shared" si="5"/>
        <v>[29]</v>
      </c>
      <c r="C59" s="39" t="s">
        <v>240</v>
      </c>
      <c r="D59" s="39" t="str">
        <f>B41&amp;" + "&amp;B50&amp;" + "&amp;B55&amp;" + "&amp;B57</f>
        <v>[17] + [24] + [27] + [28]</v>
      </c>
      <c r="E59" s="46">
        <f>E41+E50+E55+E57</f>
        <v>25109044.106711477</v>
      </c>
    </row>
    <row r="60" spans="1:5" ht="6" customHeight="1" thickTop="1"/>
    <row r="61" spans="1:5" ht="15" customHeight="1">
      <c r="B61" s="43" t="s">
        <v>55</v>
      </c>
      <c r="C61" s="33"/>
      <c r="D61" s="33"/>
      <c r="E61" s="33"/>
    </row>
    <row r="62" spans="1:5" ht="6" customHeight="1"/>
    <row r="63" spans="1:5" ht="15" customHeight="1">
      <c r="B63" s="12"/>
      <c r="C63" s="28" t="s">
        <v>242</v>
      </c>
      <c r="D63" s="1" t="s">
        <v>333</v>
      </c>
    </row>
    <row r="64" spans="1:5" ht="15" customHeight="1">
      <c r="A64" s="84">
        <f>MAX($A$15:A63)+1</f>
        <v>30</v>
      </c>
      <c r="B64" s="12" t="str">
        <f t="shared" ref="B64:B67" si="6">"["&amp;A64&amp;"]"</f>
        <v>[30]</v>
      </c>
      <c r="C64" s="32" t="s">
        <v>243</v>
      </c>
      <c r="D64" s="1" t="s">
        <v>137</v>
      </c>
      <c r="E64" s="34">
        <v>0</v>
      </c>
    </row>
    <row r="65" spans="1:5" ht="15" customHeight="1">
      <c r="A65" s="84">
        <f>MAX($A$15:A64)+1</f>
        <v>31</v>
      </c>
      <c r="B65" s="12" t="str">
        <f t="shared" si="6"/>
        <v>[31]</v>
      </c>
      <c r="C65" s="41" t="s">
        <v>244</v>
      </c>
      <c r="D65" s="38" t="s">
        <v>137</v>
      </c>
      <c r="E65" s="34">
        <v>0</v>
      </c>
    </row>
    <row r="66" spans="1:5" ht="15" customHeight="1">
      <c r="A66" s="84">
        <f>MAX($A$15:A65)+1</f>
        <v>32</v>
      </c>
      <c r="B66" s="12" t="str">
        <f t="shared" si="6"/>
        <v>[32]</v>
      </c>
      <c r="C66" s="42" t="str">
        <f>'T2 Allocators'!$C$18</f>
        <v>Wage and Salary Allocator</v>
      </c>
      <c r="D66" s="127" t="str">
        <f>'T2 Allocators'!$B$7&amp;": "&amp;_xlfn.XLOOKUP($C66,'T2 Allocators'!$C$15:$C$41,'T2 Allocators'!$B$15:$B$41)</f>
        <v>Table T2: [3]</v>
      </c>
      <c r="E66" s="229">
        <f>_xlfn.XLOOKUP($C66,'T2 Allocators'!$C$16:$C$41,'T2 Allocators'!$E$16:$E$41)</f>
        <v>8.6053906862008922E-2</v>
      </c>
    </row>
    <row r="67" spans="1:5" ht="15" customHeight="1">
      <c r="A67" s="84">
        <f>MAX($A$15:A66)+1</f>
        <v>33</v>
      </c>
      <c r="B67" s="12" t="str">
        <f t="shared" si="6"/>
        <v>[33]</v>
      </c>
      <c r="C67" s="26" t="s">
        <v>245</v>
      </c>
      <c r="D67" s="26" t="str">
        <f>"("&amp;B64&amp;" + "&amp;B65&amp;") x "&amp;B66</f>
        <v>([30] + [31]) x [32]</v>
      </c>
      <c r="E67" s="47">
        <f>SUM(E64:E65)*E66</f>
        <v>0</v>
      </c>
    </row>
    <row r="68" spans="1:5" ht="15" customHeight="1">
      <c r="B68" s="12"/>
      <c r="C68" s="26"/>
      <c r="D68" s="25"/>
      <c r="E68" s="57"/>
    </row>
    <row r="69" spans="1:5" ht="15" customHeight="1">
      <c r="B69" s="12"/>
      <c r="C69" s="26" t="s">
        <v>246</v>
      </c>
      <c r="D69" s="25" t="s">
        <v>333</v>
      </c>
      <c r="E69" s="57"/>
    </row>
    <row r="70" spans="1:5" ht="15" customHeight="1">
      <c r="A70" s="84">
        <f>MAX($A$15:A69)+1</f>
        <v>34</v>
      </c>
      <c r="B70" s="12" t="str">
        <f t="shared" ref="B70:B72" si="7">"["&amp;A70&amp;"]"</f>
        <v>[34]</v>
      </c>
      <c r="C70" s="44" t="s">
        <v>247</v>
      </c>
      <c r="D70" s="25" t="s">
        <v>137</v>
      </c>
      <c r="E70" s="68">
        <v>0</v>
      </c>
    </row>
    <row r="71" spans="1:5" ht="15" customHeight="1">
      <c r="A71" s="84">
        <f>MAX($A$15:A70)+1</f>
        <v>35</v>
      </c>
      <c r="B71" s="12" t="str">
        <f t="shared" si="7"/>
        <v>[35]</v>
      </c>
      <c r="C71" s="44" t="s">
        <v>248</v>
      </c>
      <c r="D71" s="25" t="s">
        <v>137</v>
      </c>
      <c r="E71" s="68">
        <v>0</v>
      </c>
    </row>
    <row r="72" spans="1:5" ht="15" customHeight="1">
      <c r="A72" s="84">
        <f>MAX($A$15:A71)+1</f>
        <v>36</v>
      </c>
      <c r="B72" s="12" t="str">
        <f t="shared" si="7"/>
        <v>[36]</v>
      </c>
      <c r="C72" s="44" t="s">
        <v>54</v>
      </c>
      <c r="D72" s="25" t="s">
        <v>137</v>
      </c>
      <c r="E72" s="68">
        <v>0</v>
      </c>
    </row>
    <row r="73" spans="1:5" ht="15" customHeight="1">
      <c r="A73" s="84">
        <f>MAX($A$15:A72)+1</f>
        <v>37</v>
      </c>
      <c r="B73" s="12" t="str">
        <f t="shared" ref="B73:B74" si="8">"["&amp;A73&amp;"]"</f>
        <v>[37]</v>
      </c>
      <c r="C73" s="42" t="s">
        <v>319</v>
      </c>
      <c r="D73" s="127" t="str">
        <f>'T2 Allocators'!$B$7&amp;": "&amp;_xlfn.XLOOKUP($C73,'T2 Allocators'!$C$15:$C$41,'T2 Allocators'!$B$15:$B$41)</f>
        <v>Table T2: [9]</v>
      </c>
      <c r="E73" s="229">
        <f>_xlfn.XLOOKUP($C73,'T2 Allocators'!$C$16:$C$41,'T2 Allocators'!$E$16:$E$41)</f>
        <v>0.1021843661455993</v>
      </c>
    </row>
    <row r="74" spans="1:5" ht="15" customHeight="1">
      <c r="A74" s="84">
        <f>MAX($A$15:A73)+1</f>
        <v>38</v>
      </c>
      <c r="B74" s="12" t="str">
        <f t="shared" si="8"/>
        <v>[38]</v>
      </c>
      <c r="C74" s="26" t="s">
        <v>250</v>
      </c>
      <c r="D74" s="26" t="str">
        <f>"SUM("&amp;B70&amp;":"&amp;B72&amp;") x "&amp;B73</f>
        <v>SUM([34]:[36]) x [37]</v>
      </c>
      <c r="E74" s="49">
        <f>SUM(E70:E72)*E73</f>
        <v>0</v>
      </c>
    </row>
    <row r="75" spans="1:5" ht="15" customHeight="1">
      <c r="B75" s="12"/>
      <c r="C75" s="26"/>
      <c r="D75" s="25"/>
      <c r="E75" s="57"/>
    </row>
    <row r="76" spans="1:5" ht="15" customHeight="1">
      <c r="B76" s="12"/>
      <c r="C76" s="26" t="s">
        <v>417</v>
      </c>
      <c r="D76" s="25"/>
      <c r="E76" s="57"/>
    </row>
    <row r="77" spans="1:5" ht="15" customHeight="1">
      <c r="A77" s="84">
        <f>MAX($A$15:A76)+1</f>
        <v>39</v>
      </c>
      <c r="B77" s="12" t="str">
        <f t="shared" ref="B77:B79" si="9">"["&amp;A77&amp;"]"</f>
        <v>[39]</v>
      </c>
      <c r="C77" s="44" t="s">
        <v>417</v>
      </c>
      <c r="D77" s="25" t="s">
        <v>340</v>
      </c>
      <c r="E77" s="68">
        <v>25021180.349889003</v>
      </c>
    </row>
    <row r="78" spans="1:5" ht="15" customHeight="1">
      <c r="A78" s="84">
        <f>MAX($A$15:A77)+1</f>
        <v>40</v>
      </c>
      <c r="B78" s="12" t="str">
        <f t="shared" si="9"/>
        <v>[40]</v>
      </c>
      <c r="C78" s="42" t="s">
        <v>67</v>
      </c>
      <c r="D78" s="127" t="str">
        <f>'T2 Allocators'!$B$7&amp;": "&amp;_xlfn.XLOOKUP($C78,'T2 Allocators'!$C$15:$C$41,'T2 Allocators'!$B$15:$B$41)</f>
        <v>Table T2: [17]</v>
      </c>
      <c r="E78" s="128">
        <f>_xlfn.XLOOKUP($C78,'T2 Allocators'!$C$16:$C$41,'T2 Allocators'!$E$16:$E$41)</f>
        <v>0.13101088255289578</v>
      </c>
    </row>
    <row r="79" spans="1:5" ht="15" customHeight="1">
      <c r="A79" s="84">
        <f>MAX($A$15:A78)+1</f>
        <v>41</v>
      </c>
      <c r="B79" s="12" t="str">
        <f t="shared" si="9"/>
        <v>[41]</v>
      </c>
      <c r="C79" s="26" t="s">
        <v>418</v>
      </c>
      <c r="D79" s="25" t="str">
        <f>B77&amp;" x "&amp;B78</f>
        <v>[39] x [40]</v>
      </c>
      <c r="E79" s="49">
        <f>E77*E78</f>
        <v>3278046.9201541319</v>
      </c>
    </row>
    <row r="80" spans="1:5" ht="15" customHeight="1">
      <c r="B80" s="12"/>
      <c r="C80" s="26"/>
      <c r="D80" s="25"/>
      <c r="E80" s="57"/>
    </row>
    <row r="81" spans="1:5" ht="15" customHeight="1" thickBot="1">
      <c r="A81" s="84">
        <f>MAX($A$13:A80)+1</f>
        <v>42</v>
      </c>
      <c r="B81" s="12" t="str">
        <f>"["&amp;A81&amp;"]"</f>
        <v>[42]</v>
      </c>
      <c r="C81" s="55" t="s">
        <v>249</v>
      </c>
      <c r="D81" s="39" t="str">
        <f>B67&amp;" + "&amp;B74&amp;" + "&amp;B79</f>
        <v>[33] + [38] + [41]</v>
      </c>
      <c r="E81" s="46">
        <f>E67+E74+E79</f>
        <v>3278046.9201541319</v>
      </c>
    </row>
    <row r="82" spans="1:5" ht="6" customHeight="1" thickTop="1"/>
    <row r="83" spans="1:5" ht="15" customHeight="1">
      <c r="B83" s="43" t="s">
        <v>251</v>
      </c>
      <c r="C83" s="33"/>
      <c r="D83" s="33"/>
      <c r="E83" s="33"/>
    </row>
    <row r="84" spans="1:5" ht="6" customHeight="1">
      <c r="B84" s="18"/>
      <c r="C84" s="18"/>
      <c r="D84" s="18"/>
      <c r="E84" s="18"/>
    </row>
    <row r="85" spans="1:5" s="25" customFormat="1" ht="15" customHeight="1">
      <c r="A85" s="88"/>
      <c r="B85" s="27"/>
      <c r="C85" s="26" t="s">
        <v>446</v>
      </c>
      <c r="D85" s="25" t="s">
        <v>341</v>
      </c>
      <c r="E85" s="26"/>
    </row>
    <row r="86" spans="1:5" s="25" customFormat="1" ht="15" customHeight="1">
      <c r="A86" s="84">
        <f>MAX($A$13:A85)+1</f>
        <v>43</v>
      </c>
      <c r="B86" s="12" t="str">
        <f>"["&amp;A86&amp;"]"</f>
        <v>[43]</v>
      </c>
      <c r="C86" s="44" t="s">
        <v>234</v>
      </c>
      <c r="D86" s="25" t="str">
        <f>$B$39</f>
        <v>[15]</v>
      </c>
      <c r="E86" s="29">
        <f>$E$39</f>
        <v>97453685.356142715</v>
      </c>
    </row>
    <row r="87" spans="1:5" s="25" customFormat="1" ht="15" customHeight="1">
      <c r="A87" s="84">
        <f>MAX($A$13:A86)+1</f>
        <v>44</v>
      </c>
      <c r="B87" s="12" t="str">
        <f>"["&amp;A87&amp;"]"</f>
        <v>[44]</v>
      </c>
      <c r="C87" s="41" t="s">
        <v>447</v>
      </c>
      <c r="D87" s="38" t="s">
        <v>252</v>
      </c>
      <c r="E87" s="130">
        <v>0.3</v>
      </c>
    </row>
    <row r="88" spans="1:5" s="25" customFormat="1" ht="15" customHeight="1">
      <c r="A88" s="84">
        <f>MAX($A$13:A87)+1</f>
        <v>45</v>
      </c>
      <c r="B88" s="12" t="str">
        <f>"["&amp;A88&amp;"]"</f>
        <v>[45]</v>
      </c>
      <c r="C88" s="44" t="s">
        <v>253</v>
      </c>
      <c r="D88" s="25" t="str">
        <f>B86&amp;" x "&amp;B87</f>
        <v>[43] x [44]</v>
      </c>
      <c r="E88" s="29">
        <f>E86*E87</f>
        <v>29236105.606842812</v>
      </c>
    </row>
    <row r="89" spans="1:5" s="25" customFormat="1" ht="15" customHeight="1">
      <c r="A89" s="84">
        <f>MAX($A$13:A88)+1</f>
        <v>46</v>
      </c>
      <c r="B89" s="12" t="str">
        <f>"["&amp;A89&amp;"]"</f>
        <v>[46]</v>
      </c>
      <c r="C89" s="42" t="s">
        <v>319</v>
      </c>
      <c r="D89" s="127" t="str">
        <f>'T2 Allocators'!$B$7&amp;": "&amp;_xlfn.XLOOKUP($C89,'T2 Allocators'!$C$15:$C$41,'T2 Allocators'!$B$15:$B$41)</f>
        <v>Table T2: [9]</v>
      </c>
      <c r="E89" s="128">
        <f>_xlfn.XLOOKUP($C89,'T2 Allocators'!$C$16:$C$41,'T2 Allocators'!$E$16:$E$41)</f>
        <v>0.1021843661455993</v>
      </c>
    </row>
    <row r="90" spans="1:5" s="25" customFormat="1" ht="15" customHeight="1">
      <c r="A90" s="84">
        <f>MAX($A$13:A89)+1</f>
        <v>47</v>
      </c>
      <c r="B90" s="12" t="str">
        <f>"["&amp;A90&amp;"]"</f>
        <v>[47]</v>
      </c>
      <c r="C90" s="26" t="s">
        <v>448</v>
      </c>
      <c r="D90" s="26" t="str">
        <f>B88&amp;" x "&amp;B89</f>
        <v>[45] x [46]</v>
      </c>
      <c r="E90" s="49">
        <f>E88*E89</f>
        <v>2987472.9200010346</v>
      </c>
    </row>
    <row r="91" spans="1:5" s="25" customFormat="1" ht="15" customHeight="1">
      <c r="A91" s="88"/>
      <c r="B91" s="27"/>
      <c r="C91" s="26"/>
      <c r="D91" s="26"/>
      <c r="E91" s="26"/>
    </row>
    <row r="92" spans="1:5" s="25" customFormat="1" ht="15" customHeight="1">
      <c r="A92" s="84">
        <f>MAX($A$13:A91)+1</f>
        <v>48</v>
      </c>
      <c r="B92" s="12" t="str">
        <f>"["&amp;A92&amp;"]"</f>
        <v>[48]</v>
      </c>
      <c r="C92" s="26" t="s">
        <v>76</v>
      </c>
      <c r="D92" s="26" t="str">
        <f>B34&amp;" + "&amp;B59&amp;" + "&amp;B81&amp;" + "&amp;B90</f>
        <v>[14] + [29] + [42] + [47]</v>
      </c>
      <c r="E92" s="49">
        <f>E34+E59+E81+E90</f>
        <v>50306543.342171147</v>
      </c>
    </row>
    <row r="93" spans="1:5" s="25" customFormat="1" ht="15" customHeight="1">
      <c r="A93" s="84">
        <f>MAX($A$13:A92)+1</f>
        <v>49</v>
      </c>
      <c r="B93" s="12" t="str">
        <f>"["&amp;A93&amp;"]"</f>
        <v>[49]</v>
      </c>
      <c r="C93" s="38" t="s">
        <v>85</v>
      </c>
      <c r="D93" s="140" t="str">
        <f>'E3 Revenue Credits'!$B$6&amp;": "&amp;'E3 Revenue Credits'!$B$35</f>
        <v>Table E3: [16]</v>
      </c>
      <c r="E93" s="40">
        <f>'E3 Revenue Credits'!$F$35</f>
        <v>0</v>
      </c>
    </row>
    <row r="94" spans="1:5" s="25" customFormat="1" ht="15" customHeight="1" thickBot="1">
      <c r="A94" s="84">
        <f>MAX($A$13:A93)+1</f>
        <v>50</v>
      </c>
      <c r="B94" s="12" t="str">
        <f>"["&amp;A94&amp;"]"</f>
        <v>[50]</v>
      </c>
      <c r="C94" s="53" t="s">
        <v>254</v>
      </c>
      <c r="D94" s="53" t="str">
        <f>B92&amp;" - "&amp;B93</f>
        <v>[48] - [49]</v>
      </c>
      <c r="E94" s="54">
        <f>E92-E93</f>
        <v>50306543.342171147</v>
      </c>
    </row>
    <row r="95" spans="1:5" ht="6" customHeight="1" thickTop="1">
      <c r="B95" s="38"/>
      <c r="C95" s="120"/>
      <c r="D95" s="120"/>
      <c r="E95" s="120"/>
    </row>
    <row r="96" spans="1:5" ht="6" customHeight="1">
      <c r="C96" s="18"/>
      <c r="D96" s="18"/>
      <c r="E96" s="18"/>
    </row>
    <row r="97" spans="2:5" ht="15" customHeight="1">
      <c r="B97" s="236" t="s">
        <v>9</v>
      </c>
    </row>
    <row r="98" spans="2:5" ht="22.5" customHeight="1">
      <c r="B98" s="236" t="s">
        <v>326</v>
      </c>
      <c r="C98" s="273" t="s">
        <v>390</v>
      </c>
      <c r="D98" s="273"/>
      <c r="E98" s="273"/>
    </row>
    <row r="99" spans="2:5" ht="22.5" customHeight="1">
      <c r="B99" s="236" t="s">
        <v>328</v>
      </c>
      <c r="C99" s="273" t="s">
        <v>359</v>
      </c>
      <c r="D99" s="273"/>
      <c r="E99" s="273"/>
    </row>
    <row r="100" spans="2:5" ht="15" customHeight="1">
      <c r="B100" s="236" t="s">
        <v>329</v>
      </c>
      <c r="C100" s="236" t="s">
        <v>342</v>
      </c>
    </row>
    <row r="101" spans="2:5" ht="37.5" customHeight="1">
      <c r="B101" s="236" t="s">
        <v>331</v>
      </c>
      <c r="C101" s="273" t="s">
        <v>332</v>
      </c>
      <c r="D101" s="273"/>
      <c r="E101" s="273"/>
    </row>
    <row r="102" spans="2:5" ht="37.5" customHeight="1">
      <c r="B102" s="236" t="s">
        <v>334</v>
      </c>
      <c r="C102" s="273" t="s">
        <v>339</v>
      </c>
      <c r="D102" s="273"/>
      <c r="E102" s="273"/>
    </row>
    <row r="103" spans="2:5" ht="22.5" customHeight="1">
      <c r="B103" s="236" t="s">
        <v>335</v>
      </c>
      <c r="C103" s="273" t="s">
        <v>424</v>
      </c>
      <c r="D103" s="273"/>
      <c r="E103" s="273"/>
    </row>
    <row r="104" spans="2:5">
      <c r="B104" s="236" t="s">
        <v>336</v>
      </c>
      <c r="C104" s="273" t="s">
        <v>449</v>
      </c>
      <c r="D104" s="273"/>
      <c r="E104" s="273"/>
    </row>
  </sheetData>
  <mergeCells count="6">
    <mergeCell ref="C98:E98"/>
    <mergeCell ref="C99:E99"/>
    <mergeCell ref="C101:E101"/>
    <mergeCell ref="C102:E102"/>
    <mergeCell ref="C104:E104"/>
    <mergeCell ref="C103:E103"/>
  </mergeCells>
  <printOptions horizontalCentered="1"/>
  <pageMargins left="0.7" right="0.7" top="0.75" bottom="0.75" header="0.3" footer="0.3"/>
  <pageSetup scale="97" orientation="landscape" horizontalDpi="1200" verticalDpi="1200" r:id="rId1"/>
  <headerFooter scaleWithDoc="0"/>
  <rowBreaks count="3" manualBreakCount="3">
    <brk id="35" max="4" man="1"/>
    <brk id="60" max="4" man="1"/>
    <brk id="82" max="4"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BE457-3439-4B3F-8AE1-29A71309B1D8}">
  <sheetPr>
    <tabColor theme="8" tint="0.39997558519241921"/>
    <pageSetUpPr autoPageBreaks="0"/>
  </sheetPr>
  <dimension ref="A1:I203"/>
  <sheetViews>
    <sheetView topLeftCell="B1" zoomScaleNormal="100" workbookViewId="0">
      <selection activeCell="B1" sqref="B1"/>
    </sheetView>
  </sheetViews>
  <sheetFormatPr defaultColWidth="8.7109375" defaultRowHeight="15" customHeight="1" outlineLevelCol="1"/>
  <cols>
    <col min="1" max="1" width="8.7109375" style="84" hidden="1" customWidth="1" outlineLevel="1"/>
    <col min="2" max="2" width="8.7109375" style="1" collapsed="1"/>
    <col min="3" max="3" width="61.140625" style="1" bestFit="1" customWidth="1"/>
    <col min="4" max="4" width="61.42578125" style="1" customWidth="1"/>
    <col min="5" max="5" width="15.7109375" style="1" bestFit="1" customWidth="1"/>
    <col min="6" max="6" width="15.28515625" style="1" bestFit="1" customWidth="1"/>
    <col min="7" max="8" width="8.7109375" style="1"/>
    <col min="9" max="9" width="9.85546875" style="1" customWidth="1"/>
    <col min="10" max="16384" width="8.7109375" style="1"/>
  </cols>
  <sheetData>
    <row r="1" spans="1:7" ht="15" customHeight="1">
      <c r="B1" s="2" t="str">
        <f>'Control + Instructions'!$A$1</f>
        <v>Colorado Springs Utilities</v>
      </c>
    </row>
    <row r="2" spans="1:7" ht="15" customHeight="1">
      <c r="B2" s="2" t="str">
        <f>'Control + Instructions'!$A$2</f>
        <v>Formula Rate Workbook</v>
      </c>
    </row>
    <row r="3" spans="1:7" ht="15" customHeight="1">
      <c r="B3" s="2" t="str">
        <f>'Control + Instructions'!$A$3</f>
        <v>Projections for Rate Year 2027</v>
      </c>
    </row>
    <row r="5" spans="1:7" s="202" customFormat="1" ht="15" customHeight="1">
      <c r="A5" s="207"/>
      <c r="B5" s="202" t="str">
        <f>IF('Control + Instructions'!$D$22='Control + Instructions'!$D$22,"THIS SHEET IS IN USE FOR THE TRUE-UP RATE CALCULATION USING ACTUALS", "DISCLAIMER: THIS SHEET IS NOT USED WHEN FILING A PROJECTED RATE CALCULATION.")</f>
        <v>THIS SHEET IS IN USE FOR THE TRUE-UP RATE CALCULATION USING ACTUALS</v>
      </c>
    </row>
    <row r="7" spans="1:7" ht="15" customHeight="1">
      <c r="B7" s="96" t="str">
        <f>'Table of Contents'!$D$19</f>
        <v>Table T2</v>
      </c>
    </row>
    <row r="8" spans="1:7" ht="18" customHeight="1">
      <c r="B8" s="81" t="str">
        <f>B7&amp;": "&amp;'Table of Contents'!$E$19</f>
        <v>Table T2: Allocators Based on Actuals</v>
      </c>
    </row>
    <row r="9" spans="1:7" ht="15" customHeight="1">
      <c r="B9" s="97" t="s">
        <v>58</v>
      </c>
    </row>
    <row r="10" spans="1:7" ht="6" customHeight="1">
      <c r="B10" s="9"/>
      <c r="C10" s="9"/>
      <c r="D10" s="9"/>
      <c r="E10" s="9"/>
    </row>
    <row r="11" spans="1:7" ht="6" customHeight="1">
      <c r="B11" s="10"/>
      <c r="C11" s="10"/>
      <c r="D11" s="10"/>
      <c r="E11" s="10"/>
    </row>
    <row r="12" spans="1:7" ht="15" customHeight="1">
      <c r="B12" s="11" t="s">
        <v>4</v>
      </c>
      <c r="C12" s="11" t="s">
        <v>5</v>
      </c>
      <c r="D12" s="11" t="s">
        <v>59</v>
      </c>
      <c r="E12" s="62" t="str">
        <f>"Actual for "&amp;ACTUAL_YR</f>
        <v>Actual for 2025</v>
      </c>
    </row>
    <row r="13" spans="1:7" ht="6" customHeight="1">
      <c r="B13" s="9"/>
      <c r="C13" s="9"/>
      <c r="D13" s="9"/>
      <c r="E13" s="9"/>
    </row>
    <row r="14" spans="1:7" ht="6" customHeight="1">
      <c r="B14" s="10"/>
      <c r="C14" s="10"/>
      <c r="D14" s="10"/>
      <c r="E14" s="10"/>
    </row>
    <row r="15" spans="1:7" ht="15" customHeight="1">
      <c r="B15" s="12"/>
      <c r="C15" s="11" t="s">
        <v>61</v>
      </c>
    </row>
    <row r="16" spans="1:7" ht="15" customHeight="1">
      <c r="A16" s="84">
        <f>MAX($A$14:A15)+1</f>
        <v>1</v>
      </c>
      <c r="B16" s="12" t="str">
        <f t="shared" ref="B16:B31" si="0">"["&amp;A16&amp;"]"</f>
        <v>[1]</v>
      </c>
      <c r="C16" s="32" t="s">
        <v>60</v>
      </c>
      <c r="D16" s="1" t="s">
        <v>137</v>
      </c>
      <c r="E16" s="34">
        <v>60289715.240000002</v>
      </c>
      <c r="G16" s="134"/>
    </row>
    <row r="17" spans="1:9" ht="15" customHeight="1">
      <c r="A17" s="84">
        <f>MAX($A$14:A16)+1</f>
        <v>2</v>
      </c>
      <c r="B17" s="12" t="str">
        <f t="shared" si="0"/>
        <v>[2]</v>
      </c>
      <c r="C17" s="32" t="s">
        <v>62</v>
      </c>
      <c r="D17" s="1" t="str">
        <f>'E1 O&amp;M'!$B$7&amp;": "&amp;'E1 O&amp;M'!$H$12 &amp;'E1 O&amp;M'!$B$48</f>
        <v>Table E1: [B][31]</v>
      </c>
      <c r="E17" s="19">
        <f>'E1 O&amp;M'!$H$48</f>
        <v>5188165.54</v>
      </c>
    </row>
    <row r="18" spans="1:9" ht="15" customHeight="1">
      <c r="A18" s="84">
        <f>MAX($A$14:A17)+1</f>
        <v>3</v>
      </c>
      <c r="B18" s="12" t="str">
        <f t="shared" si="0"/>
        <v>[3]</v>
      </c>
      <c r="C18" s="73" t="s">
        <v>56</v>
      </c>
      <c r="D18" s="139" t="str">
        <f>B16&amp;" / "&amp;B17</f>
        <v>[1] / [2]</v>
      </c>
      <c r="E18" s="126">
        <f>E17/E16</f>
        <v>8.6053906862008922E-2</v>
      </c>
    </row>
    <row r="19" spans="1:9" ht="15" customHeight="1">
      <c r="B19" s="12"/>
      <c r="C19" s="83"/>
    </row>
    <row r="20" spans="1:9" ht="15" customHeight="1">
      <c r="B20" s="12"/>
      <c r="C20" s="11" t="s">
        <v>63</v>
      </c>
    </row>
    <row r="21" spans="1:9" ht="15" customHeight="1">
      <c r="A21" s="84">
        <f>MAX($A$14:A20)+1</f>
        <v>4</v>
      </c>
      <c r="B21" s="12" t="str">
        <f t="shared" si="0"/>
        <v>[4]</v>
      </c>
      <c r="C21" s="32" t="s">
        <v>64</v>
      </c>
      <c r="D21" s="134" t="str">
        <f>"Sum of: "&amp;'PD1 Gross Plant'!$B$6&amp;", "&amp;'PD1 Gross Plant'!$B$37</f>
        <v>Sum of: Table PD1, [18]</v>
      </c>
      <c r="E21" s="29">
        <f>SUM('PD1 Gross Plant'!$E$37:$I$37)</f>
        <v>2783432896.8599997</v>
      </c>
    </row>
    <row r="22" spans="1:9" ht="15" customHeight="1">
      <c r="A22" s="84">
        <f>MAX($A$14:A21)+1</f>
        <v>5</v>
      </c>
      <c r="B22" s="12" t="str">
        <f t="shared" si="0"/>
        <v>[5]</v>
      </c>
      <c r="C22" s="44" t="s">
        <v>65</v>
      </c>
      <c r="D22" s="25" t="str">
        <f>'PD1 Gross Plant'!$B$6&amp;": "&amp;'PD1 Gross Plant'!$F$11&amp;'PD1 Gross Plant'!$B$37</f>
        <v>Table PD1: [B][18]</v>
      </c>
      <c r="E22" s="29">
        <f>'PD1 Gross Plant'!$F$37</f>
        <v>266245032.89461547</v>
      </c>
      <c r="H22" s="51"/>
      <c r="I22" s="52"/>
    </row>
    <row r="23" spans="1:9" ht="15" customHeight="1">
      <c r="A23" s="84">
        <f>MAX($A$14:A22)+1</f>
        <v>6</v>
      </c>
      <c r="B23" s="12" t="str">
        <f t="shared" si="0"/>
        <v>[6]</v>
      </c>
      <c r="C23" s="48" t="s">
        <v>130</v>
      </c>
      <c r="D23" s="25" t="str">
        <f>'PD1 Gross Plant'!$B$6&amp;": "&amp;'PD1 Gross Plant'!$H$11&amp;'PD1 Gross Plant'!$B$37&amp;" + "&amp;'PD1 Gross Plant'!$I$11&amp;'PD1 Gross Plant'!$B$37</f>
        <v>Table PD1: [D][18] + [E][18]</v>
      </c>
      <c r="E23" s="29">
        <f>'PD1 Gross Plant'!$H$37+'PD1 Gross Plant'!$I$37</f>
        <v>211243092.18153843</v>
      </c>
      <c r="H23" s="51"/>
      <c r="I23" s="52"/>
    </row>
    <row r="24" spans="1:9" ht="15" customHeight="1">
      <c r="A24" s="84">
        <f>MAX($A$14:A23)+1</f>
        <v>7</v>
      </c>
      <c r="B24" s="12" t="str">
        <f t="shared" si="0"/>
        <v>[7]</v>
      </c>
      <c r="C24" s="48" t="s">
        <v>56</v>
      </c>
      <c r="D24" s="25" t="str">
        <f>$B$18</f>
        <v>[3]</v>
      </c>
      <c r="E24" s="227">
        <f>E18</f>
        <v>8.6053906862008922E-2</v>
      </c>
      <c r="H24" s="51"/>
      <c r="I24" s="52"/>
    </row>
    <row r="25" spans="1:9" ht="15" customHeight="1">
      <c r="A25" s="84">
        <f>MAX($A$14:A24)+1</f>
        <v>8</v>
      </c>
      <c r="B25" s="12" t="str">
        <f t="shared" si="0"/>
        <v>[8]</v>
      </c>
      <c r="C25" s="44" t="s">
        <v>226</v>
      </c>
      <c r="D25" s="25" t="str">
        <f>B23&amp;" x "&amp;B24</f>
        <v>[6] x [7]</v>
      </c>
      <c r="E25" s="29">
        <f>E23*E24</f>
        <v>18178293.379832875</v>
      </c>
      <c r="H25" s="51"/>
      <c r="I25" s="52"/>
    </row>
    <row r="26" spans="1:9" ht="15" customHeight="1">
      <c r="A26" s="84">
        <f>MAX($A$14:A25)+1</f>
        <v>9</v>
      </c>
      <c r="B26" s="12" t="str">
        <f t="shared" si="0"/>
        <v>[9]</v>
      </c>
      <c r="C26" s="139" t="s">
        <v>319</v>
      </c>
      <c r="D26" s="139" t="str">
        <f>"("&amp;B22&amp;" + "&amp;B25&amp;")/"&amp;B21</f>
        <v>([5] + [8])/[4]</v>
      </c>
      <c r="E26" s="125">
        <f>(E22+E25)/E21</f>
        <v>0.1021843661455993</v>
      </c>
      <c r="H26" s="51"/>
    </row>
    <row r="27" spans="1:9" ht="6" customHeight="1">
      <c r="A27" s="86"/>
      <c r="B27" s="83"/>
      <c r="C27" s="83"/>
      <c r="D27" s="83"/>
      <c r="E27" s="83"/>
      <c r="F27" s="83"/>
      <c r="G27" s="83"/>
      <c r="H27" s="83"/>
      <c r="I27" s="83"/>
    </row>
    <row r="28" spans="1:9" ht="15" customHeight="1">
      <c r="A28" s="84">
        <f>MAX($A$14:A27)+1</f>
        <v>10</v>
      </c>
      <c r="B28" s="12" t="str">
        <f t="shared" si="0"/>
        <v>[10]</v>
      </c>
      <c r="C28" s="123" t="s">
        <v>11</v>
      </c>
      <c r="D28" s="135" t="str">
        <f>"Sum of "&amp;'PD2 Acc. Depreciation'!$B$6&amp;", "&amp;'PD2 Acc. Depreciation'!$B$37</f>
        <v>Sum of Table PD2, [18]</v>
      </c>
      <c r="E28" s="124">
        <f>SUM('PD2 Acc. Depreciation'!$E$37:$I$37)</f>
        <v>1629009619.5392306</v>
      </c>
      <c r="F28" s="102"/>
      <c r="G28" s="83"/>
      <c r="H28" s="83"/>
      <c r="I28" s="83"/>
    </row>
    <row r="29" spans="1:9" ht="15" customHeight="1">
      <c r="A29" s="84">
        <f>MAX($A$14:A28)+1</f>
        <v>11</v>
      </c>
      <c r="B29" s="12" t="str">
        <f t="shared" si="0"/>
        <v>[11]</v>
      </c>
      <c r="C29" s="122" t="s">
        <v>225</v>
      </c>
      <c r="D29" s="102" t="str">
        <f>B21&amp;" - "&amp;B28</f>
        <v>[4] - [10]</v>
      </c>
      <c r="E29" s="102">
        <f>E21-E28</f>
        <v>1154423277.3207691</v>
      </c>
      <c r="F29" s="102"/>
      <c r="G29" s="83"/>
      <c r="H29" s="83"/>
      <c r="I29" s="83"/>
    </row>
    <row r="30" spans="1:9" ht="6" customHeight="1">
      <c r="A30" s="86"/>
      <c r="B30" s="12"/>
      <c r="C30" s="122"/>
      <c r="D30" s="83"/>
      <c r="E30" s="102"/>
      <c r="F30" s="83"/>
      <c r="G30" s="83"/>
      <c r="H30" s="83"/>
      <c r="I30" s="83"/>
    </row>
    <row r="31" spans="1:9" ht="15" customHeight="1">
      <c r="A31" s="84">
        <f>MAX($A$14:A30)+1</f>
        <v>12</v>
      </c>
      <c r="B31" s="12" t="str">
        <f t="shared" si="0"/>
        <v>[12]</v>
      </c>
      <c r="C31" s="44" t="s">
        <v>57</v>
      </c>
      <c r="D31" s="25" t="str">
        <f>'PD2 Acc. Depreciation'!$B$6&amp;": "&amp;'PD2 Acc. Depreciation'!$F$11&amp;'PD2 Acc. Depreciation'!$B$37</f>
        <v>Table PD2: [B][18]</v>
      </c>
      <c r="E31" s="29">
        <f>'PD2 Acc. Depreciation'!$F$37</f>
        <v>123876600.80923074</v>
      </c>
      <c r="H31" s="51"/>
      <c r="I31" s="52"/>
    </row>
    <row r="32" spans="1:9" ht="15" customHeight="1">
      <c r="A32" s="84">
        <f>MAX($A$14:A31)+1</f>
        <v>13</v>
      </c>
      <c r="B32" s="12" t="str">
        <f t="shared" ref="B32:B36" si="1">"["&amp;A32&amp;"]"</f>
        <v>[13]</v>
      </c>
      <c r="C32" s="228" t="s">
        <v>388</v>
      </c>
      <c r="D32" s="25" t="str">
        <f>'PD2 Acc. Depreciation'!$B$6&amp;": "&amp;'PD2 Acc. Depreciation'!$H$11&amp;'PD2 Acc. Depreciation'!$B$37&amp;" + "&amp;'PD2 Acc. Depreciation'!$I$11&amp;'PD2 Acc. Depreciation'!$B$37</f>
        <v>Table PD2: [D][18] + [E][18]</v>
      </c>
      <c r="E32" s="29">
        <f>'PD2 Acc. Depreciation'!$H$37+'PD2 Acc. Depreciation'!$I$37</f>
        <v>108126561.63000003</v>
      </c>
      <c r="H32" s="51"/>
      <c r="I32" s="52"/>
    </row>
    <row r="33" spans="1:9" ht="15" customHeight="1">
      <c r="A33" s="84">
        <f>MAX($A$14:A32)+1</f>
        <v>14</v>
      </c>
      <c r="B33" s="12" t="str">
        <f t="shared" si="1"/>
        <v>[14]</v>
      </c>
      <c r="C33" s="48" t="s">
        <v>56</v>
      </c>
      <c r="D33" s="25" t="str">
        <f>$B$18</f>
        <v>[3]</v>
      </c>
      <c r="E33" s="227">
        <f>$E$18</f>
        <v>8.6053906862008922E-2</v>
      </c>
      <c r="H33" s="51"/>
      <c r="I33" s="52"/>
    </row>
    <row r="34" spans="1:9" ht="15" customHeight="1">
      <c r="A34" s="84">
        <f>MAX($A$14:A33)+1</f>
        <v>15</v>
      </c>
      <c r="B34" s="12" t="str">
        <f t="shared" si="1"/>
        <v>[15]</v>
      </c>
      <c r="C34" s="44" t="s">
        <v>376</v>
      </c>
      <c r="D34" s="25" t="str">
        <f>B32&amp;" x "&amp;B33</f>
        <v>[13] x [14]</v>
      </c>
      <c r="E34" s="29">
        <f>E32*E33</f>
        <v>9304713.0638172906</v>
      </c>
      <c r="H34" s="51"/>
      <c r="I34" s="52"/>
    </row>
    <row r="35" spans="1:9" ht="15" customHeight="1">
      <c r="A35" s="84">
        <f>MAX($A$14:A34)+1</f>
        <v>16</v>
      </c>
      <c r="B35" s="12" t="str">
        <f t="shared" si="1"/>
        <v>[16]</v>
      </c>
      <c r="C35" s="136" t="s">
        <v>66</v>
      </c>
      <c r="D35" s="137" t="str">
        <f>B22&amp;" + "&amp;B25&amp;" - "&amp;B31&amp;" - "&amp;B34</f>
        <v>[5] + [8] - [12] - [15]</v>
      </c>
      <c r="E35" s="138">
        <f>E22+E25-E31-E34</f>
        <v>151242012.4014003</v>
      </c>
      <c r="H35" s="51"/>
    </row>
    <row r="36" spans="1:9" ht="15" customHeight="1">
      <c r="A36" s="84">
        <f>MAX($A$14:A35)+1</f>
        <v>17</v>
      </c>
      <c r="B36" s="12" t="str">
        <f t="shared" si="1"/>
        <v>[17]</v>
      </c>
      <c r="C36" s="139" t="s">
        <v>67</v>
      </c>
      <c r="D36" s="139" t="str">
        <f>B35&amp;" / "&amp;B29</f>
        <v>[16] / [11]</v>
      </c>
      <c r="E36" s="125">
        <f>E35/E29</f>
        <v>0.13101088255289578</v>
      </c>
    </row>
    <row r="37" spans="1:9" ht="15" customHeight="1">
      <c r="B37" s="12"/>
      <c r="C37" s="26"/>
      <c r="D37" s="26"/>
      <c r="E37" s="191"/>
    </row>
    <row r="38" spans="1:9" ht="15" customHeight="1">
      <c r="B38" s="12"/>
      <c r="C38" s="26" t="s">
        <v>132</v>
      </c>
      <c r="D38" s="26"/>
      <c r="E38" s="191"/>
    </row>
    <row r="39" spans="1:9" ht="15" customHeight="1">
      <c r="A39" s="84">
        <f>MAX($A$14:A38)+1</f>
        <v>18</v>
      </c>
      <c r="B39" s="12" t="str">
        <f t="shared" ref="B39:B41" si="2">"["&amp;A39&amp;"]"</f>
        <v>[18]</v>
      </c>
      <c r="C39" s="44" t="s">
        <v>346</v>
      </c>
      <c r="D39" s="25" t="str">
        <f>'C1 Electric Capital Summary'!$B$8&amp;": "&amp;'C1 Electric Capital Summary'!J13&amp;'C1 Electric Capital Summary'!B27</f>
        <v>Table C1: [F][9]</v>
      </c>
      <c r="E39" s="29">
        <f>'C1 Electric Capital Summary'!$J$27</f>
        <v>49112596.990000039</v>
      </c>
    </row>
    <row r="40" spans="1:9" ht="15" customHeight="1">
      <c r="A40" s="84">
        <f>MAX($A$14:A39)+1</f>
        <v>19</v>
      </c>
      <c r="B40" s="12" t="str">
        <f t="shared" si="2"/>
        <v>[19]</v>
      </c>
      <c r="C40" s="41" t="s">
        <v>347</v>
      </c>
      <c r="D40" s="38" t="str">
        <f>"Sum of "&amp;'C1 Electric Capital Summary'!$B$8&amp;": "&amp;'C1 Electric Capital Summary'!E13&amp;'C1 Electric Capital Summary'!B27&amp;":"&amp;'C1 Electric Capital Summary'!H13&amp;'C1 Electric Capital Summary'!B27</f>
        <v>Sum of Table C1: [A][9]:[D][9]</v>
      </c>
      <c r="E40" s="29">
        <f>SUM('C1 Electric Capital Summary'!$E$27:$H$27)</f>
        <v>323509065.0248884</v>
      </c>
    </row>
    <row r="41" spans="1:9" ht="15" customHeight="1">
      <c r="A41" s="84">
        <f>MAX($A$14:A40)+1</f>
        <v>20</v>
      </c>
      <c r="B41" s="12" t="str">
        <f t="shared" si="2"/>
        <v>[20]</v>
      </c>
      <c r="C41" s="26" t="s">
        <v>348</v>
      </c>
      <c r="D41" s="26" t="str">
        <f>B39&amp;" / "&amp;B40</f>
        <v>[18] / [19]</v>
      </c>
      <c r="E41" s="125">
        <f>E39/E40</f>
        <v>0.15181211996709174</v>
      </c>
    </row>
    <row r="42" spans="1:9" ht="6" customHeight="1">
      <c r="B42" s="9"/>
      <c r="C42" s="9"/>
      <c r="D42" s="9"/>
      <c r="E42" s="9"/>
    </row>
    <row r="43" spans="1:9" ht="6" customHeight="1">
      <c r="B43" s="10"/>
      <c r="C43" s="10"/>
      <c r="D43" s="10"/>
      <c r="E43" s="10"/>
    </row>
    <row r="44" spans="1:9" ht="15" customHeight="1">
      <c r="B44" s="1" t="s">
        <v>9</v>
      </c>
    </row>
    <row r="45" spans="1:9" ht="15" customHeight="1">
      <c r="B45" s="1" t="str">
        <f>B16&amp;" "&amp;C16&amp;" is the sum of Actual Year Budget from TFR Backup, [WP2 O&amp;M - A&amp;G] tab."</f>
        <v>[1] Total Labor Expense is the sum of Actual Year Budget from TFR Backup, [WP2 O&amp;M - A&amp;G] tab.</v>
      </c>
    </row>
    <row r="203" ht="5.0999999999999996" customHeight="1"/>
  </sheetData>
  <printOptions horizontalCentered="1"/>
  <pageMargins left="0.7" right="0.7" top="0.75" bottom="0.75" header="0.3" footer="0.3"/>
  <pageSetup scale="79" orientation="landscape" horizontalDpi="1200" verticalDpi="1200" r:id="rId1"/>
  <headerFooter scaleWithDoc="0"/>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20</vt:i4>
      </vt:variant>
    </vt:vector>
  </HeadingPairs>
  <TitlesOfParts>
    <vt:vector size="49" baseType="lpstr">
      <vt:lpstr>Control + Instructions</vt:lpstr>
      <vt:lpstr>Table of Contents</vt:lpstr>
      <vt:lpstr>TRC Rate Calculation</vt:lpstr>
      <vt:lpstr>BASE PLAN UPGRADES&gt;&gt;</vt:lpstr>
      <vt:lpstr>BP1 Base Plan Upgrade ATRR</vt:lpstr>
      <vt:lpstr>BP2+BP3 FCR and Upgrades</vt:lpstr>
      <vt:lpstr>ACTUALS&gt;&gt;</vt:lpstr>
      <vt:lpstr>T1 Hist. ATRR</vt:lpstr>
      <vt:lpstr>T2 Allocators</vt:lpstr>
      <vt:lpstr>T3 Load Divisor</vt:lpstr>
      <vt:lpstr>PROJECTIONS&gt;&gt;</vt:lpstr>
      <vt:lpstr>P1 Proj. ATRR</vt:lpstr>
      <vt:lpstr>P2 Proj. Allocators</vt:lpstr>
      <vt:lpstr>P3 True-Up</vt:lpstr>
      <vt:lpstr>P4 Plant Additions</vt:lpstr>
      <vt:lpstr>P5 Proj. Load</vt:lpstr>
      <vt:lpstr>PLANT AND DEPRECIATION&gt;&gt;</vt:lpstr>
      <vt:lpstr>PD1 Gross Plant</vt:lpstr>
      <vt:lpstr>PD2 Acc. Depreciation</vt:lpstr>
      <vt:lpstr>CAPITAL PROJECTS&gt;&gt;</vt:lpstr>
      <vt:lpstr>C1 Electric Capital Summary</vt:lpstr>
      <vt:lpstr>C2 Electric Capital Detail</vt:lpstr>
      <vt:lpstr>C3 Debt Service and Interest</vt:lpstr>
      <vt:lpstr>C4 Amortization of Prem or Disc</vt:lpstr>
      <vt:lpstr>EXPENSES&gt;&gt;</vt:lpstr>
      <vt:lpstr>E1 O&amp;M</vt:lpstr>
      <vt:lpstr>E2 A&amp;G</vt:lpstr>
      <vt:lpstr>E3 Revenue Credits</vt:lpstr>
      <vt:lpstr>E4 Other Electric Revenues</vt:lpstr>
      <vt:lpstr>ACTUAL_YR</vt:lpstr>
      <vt:lpstr>FILE_YR</vt:lpstr>
      <vt:lpstr>'E1 O&amp;M'!FILING_TYPE</vt:lpstr>
      <vt:lpstr>'C2 Electric Capital Detail'!Print_Area</vt:lpstr>
      <vt:lpstr>'E1 O&amp;M'!Print_Area</vt:lpstr>
      <vt:lpstr>'E2 A&amp;G'!Print_Area</vt:lpstr>
      <vt:lpstr>'P1 Proj. ATRR'!Print_Area</vt:lpstr>
      <vt:lpstr>'P2 Proj. Allocators'!Print_Area</vt:lpstr>
      <vt:lpstr>'P4 Plant Additions'!Print_Area</vt:lpstr>
      <vt:lpstr>'P5 Proj. Load'!Print_Area</vt:lpstr>
      <vt:lpstr>'T1 Hist. ATRR'!Print_Area</vt:lpstr>
      <vt:lpstr>'T3 Load Divisor'!Print_Area</vt:lpstr>
      <vt:lpstr>'C3 Debt Service and Interest'!Print_Titles</vt:lpstr>
      <vt:lpstr>'C4 Amortization of Prem or Disc'!Print_Titles</vt:lpstr>
      <vt:lpstr>'E1 O&amp;M'!Print_Titles</vt:lpstr>
      <vt:lpstr>'P1 Proj. ATRR'!Print_Titles</vt:lpstr>
      <vt:lpstr>'PD1 Gross Plant'!Print_Titles</vt:lpstr>
      <vt:lpstr>'PD2 Acc. Depreciation'!Print_Titles</vt:lpstr>
      <vt:lpstr>'T1 Hist. ATRR'!Print_Titles</vt:lpstr>
      <vt:lpstr>PROJECTED_YR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2025-10-08T16:58:37Z</dcterms:created>
  <dcterms:modified xsi:type="dcterms:W3CDTF">2026-08-28T21:54:43Z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{F2869ADC-966D-4373-917B-0D7EF1FF2C15}</vt:lpwstr>
  </property>
  <property fmtid="{D5CDD505-2E9C-101B-9397-08002B2CF9AE}" pid="3" name="_AdHocReviewCycleID">
    <vt:i4>54011049</vt:i4>
  </property>
  <property fmtid="{D5CDD505-2E9C-101B-9397-08002B2CF9AE}" pid="4" name="_NewReviewCycle">
    <vt:lpwstr/>
  </property>
</Properties>
</file>