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312" windowWidth="9168" windowHeight="4560"/>
  </bookViews>
  <sheets>
    <sheet name="EUI Calculator in Btu" sheetId="1" r:id="rId1"/>
  </sheets>
  <calcPr calcId="152511"/>
</workbook>
</file>

<file path=xl/calcChain.xml><?xml version="1.0" encoding="utf-8"?>
<calcChain xmlns="http://schemas.openxmlformats.org/spreadsheetml/2006/main">
  <c r="C18" i="1" l="1"/>
  <c r="P23" i="1"/>
  <c r="P18" i="1"/>
  <c r="Q3" i="1"/>
  <c r="Q5" i="1" s="1"/>
  <c r="Q6" i="1" s="1"/>
  <c r="P16" i="1" s="1"/>
  <c r="Q4" i="1"/>
  <c r="P22" i="1"/>
  <c r="P17" i="1" l="1"/>
  <c r="P20" i="1" s="1"/>
  <c r="P25" i="1" s="1"/>
  <c r="P19" i="1"/>
  <c r="P24" i="1" s="1"/>
  <c r="P26" i="1" l="1"/>
  <c r="C25" i="1" s="1"/>
</calcChain>
</file>

<file path=xl/sharedStrings.xml><?xml version="1.0" encoding="utf-8"?>
<sst xmlns="http://schemas.openxmlformats.org/spreadsheetml/2006/main" count="94" uniqueCount="89">
  <si>
    <t>12-month Customer Use Information</t>
  </si>
  <si>
    <t>Facility Size, SF</t>
  </si>
  <si>
    <t>EUI in kBtu/SF-yr (compare to benchmark chart below)</t>
  </si>
  <si>
    <t>Benchmark Energy Use Calculator</t>
  </si>
  <si>
    <t>Abbreviations</t>
  </si>
  <si>
    <t>kWh</t>
  </si>
  <si>
    <t>CCF</t>
  </si>
  <si>
    <t>SF</t>
  </si>
  <si>
    <t>hundreds of cubic feet</t>
  </si>
  <si>
    <t>square feet</t>
  </si>
  <si>
    <t>kilowatt - hours</t>
  </si>
  <si>
    <t>Conversions</t>
  </si>
  <si>
    <t>1 - kWh</t>
  </si>
  <si>
    <t>Btu</t>
  </si>
  <si>
    <t>kBtu</t>
  </si>
  <si>
    <t>thousands of Btus</t>
  </si>
  <si>
    <t>British Thermal Unit</t>
  </si>
  <si>
    <t>1 - CF</t>
  </si>
  <si>
    <t>3413 Btu heating equivalent</t>
  </si>
  <si>
    <t>CF</t>
  </si>
  <si>
    <t>cubic feet</t>
  </si>
  <si>
    <t>EUI</t>
  </si>
  <si>
    <t>Energy Use Index</t>
  </si>
  <si>
    <t>Electric Use per year, kWh</t>
  </si>
  <si>
    <t>Gas Use per year, CCF</t>
  </si>
  <si>
    <t>yr</t>
  </si>
  <si>
    <t>year</t>
  </si>
  <si>
    <t>to determine whether the use is reasonable.</t>
  </si>
  <si>
    <t xml:space="preserve">Each facility is unique, however there are </t>
  </si>
  <si>
    <t>patterns of use for different industry segments</t>
  </si>
  <si>
    <t>An important step in assessing energy use is</t>
  </si>
  <si>
    <t>We call these "Benchmarks."</t>
  </si>
  <si>
    <t xml:space="preserve">that can be used for comparison purposes.   </t>
  </si>
  <si>
    <t>The unit "kBtu/SF-yr" is similar to gas mileage</t>
  </si>
  <si>
    <t>in a car or truck (miles/gallon or "mpg").</t>
  </si>
  <si>
    <t>Step 1</t>
  </si>
  <si>
    <t>Enter the facility 12-month electrical usage, in kWh</t>
  </si>
  <si>
    <t>Step 2</t>
  </si>
  <si>
    <t>Step 3</t>
  </si>
  <si>
    <t>Step 4</t>
  </si>
  <si>
    <t>Step 5</t>
  </si>
  <si>
    <t>Compare to the benchmark values in the table provided</t>
  </si>
  <si>
    <t>Enter the facility 12-month gas  usage, in CCF</t>
  </si>
  <si>
    <t>Enter the facility size in Square Feet</t>
  </si>
  <si>
    <t>Instructions:</t>
  </si>
  <si>
    <t>read your EUI</t>
  </si>
  <si>
    <t>Current cost per CCF (incl gas, access, and gca)</t>
  </si>
  <si>
    <t xml:space="preserve">Current overall cost per kWh (including demand and eca) </t>
  </si>
  <si>
    <t>calculations</t>
  </si>
  <si>
    <t>pct elec</t>
  </si>
  <si>
    <t>pct gas</t>
  </si>
  <si>
    <t>cost per therm</t>
  </si>
  <si>
    <t>kbtu/sf-yr elec</t>
  </si>
  <si>
    <t>kbtu/sf-yr gas</t>
  </si>
  <si>
    <t>unit $/kbtu-elec</t>
  </si>
  <si>
    <t>unit $/kbtu-gas</t>
  </si>
  <si>
    <t>EUI elec $</t>
  </si>
  <si>
    <t>EUI gas $</t>
  </si>
  <si>
    <t>overall EUI $</t>
  </si>
  <si>
    <t xml:space="preserve">enter  </t>
  </si>
  <si>
    <t xml:space="preserve">read your EUI </t>
  </si>
  <si>
    <t>in 1000's of  Btus per SF per year</t>
  </si>
  <si>
    <t xml:space="preserve">compare </t>
  </si>
  <si>
    <t>your building</t>
  </si>
  <si>
    <t>to these</t>
  </si>
  <si>
    <t>benchmarks</t>
  </si>
  <si>
    <t>in dollars per SF per year</t>
  </si>
  <si>
    <t>EUI in $/SF-yr, for these conditions and current rates</t>
  </si>
  <si>
    <t>elec kBtu</t>
  </si>
  <si>
    <t>gas kBtu</t>
  </si>
  <si>
    <t>total kBtu</t>
  </si>
  <si>
    <t>Step 6 (optional)</t>
  </si>
  <si>
    <t>Enter your current gas and electric costs</t>
  </si>
  <si>
    <t xml:space="preserve">Step 7 </t>
  </si>
  <si>
    <t>Read the calculated EUI in dollars per SF per year</t>
  </si>
  <si>
    <t>Read the calculated EUI in kBtu per SF per year</t>
  </si>
  <si>
    <t>notes:</t>
  </si>
  <si>
    <t>"overall electric cost" is equal to total electric charges / total kWh</t>
  </si>
  <si>
    <t>COMPARE TO CHART BELOW</t>
  </si>
  <si>
    <t xml:space="preserve">Is my use High?  Normal?  Low? </t>
  </si>
  <si>
    <t>The unit "$/SF-yr" is also common, although</t>
  </si>
  <si>
    <t xml:space="preserve">this value will change more frequently - each </t>
  </si>
  <si>
    <t>time utility rates change</t>
  </si>
  <si>
    <t>gas heating value</t>
  </si>
  <si>
    <t>rev 4      06-07-2012</t>
  </si>
  <si>
    <t>820 Btu heating equivalent*</t>
  </si>
  <si>
    <t>* Varies by season</t>
  </si>
  <si>
    <t>if cost per therm is known, CCF cost is Therm Cost * 0.820</t>
  </si>
  <si>
    <t>adjusted gas heating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</si>
</sst>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_);\(&quot;$&quot;#,##0.000\)"/>
    <numFmt numFmtId="166" formatCode="_(* #,##0_);_(* \(#,##0\);_(* &quot;-&quot;??_);_(@_)"/>
    <numFmt numFmtId="167" formatCode="&quot;$&quot;#,##0.0000_);\(&quot;$&quot;#,##0.0000\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i/>
      <sz val="12"/>
      <name val="Arial"/>
      <family val="2"/>
    </font>
    <font>
      <i/>
      <sz val="12"/>
      <color indexed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2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0" borderId="0" xfId="0" applyFont="1" applyProtection="1"/>
    <xf numFmtId="9" fontId="3" fillId="0" borderId="0" xfId="3" applyFont="1" applyProtection="1"/>
    <xf numFmtId="0" fontId="6" fillId="3" borderId="0" xfId="0" applyFont="1" applyFill="1" applyBorder="1" applyProtection="1"/>
    <xf numFmtId="0" fontId="0" fillId="3" borderId="0" xfId="0" applyFill="1" applyBorder="1" applyProtection="1"/>
    <xf numFmtId="9" fontId="3" fillId="0" borderId="0" xfId="0" applyNumberFormat="1" applyFont="1" applyProtection="1"/>
    <xf numFmtId="0" fontId="0" fillId="0" borderId="0" xfId="0" applyFill="1" applyBorder="1" applyProtection="1"/>
    <xf numFmtId="0" fontId="2" fillId="0" borderId="0" xfId="0" applyFont="1" applyProtection="1"/>
    <xf numFmtId="0" fontId="0" fillId="0" borderId="3" xfId="0" applyBorder="1"/>
    <xf numFmtId="9" fontId="0" fillId="4" borderId="3" xfId="3" applyFont="1" applyFill="1" applyBorder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66" fontId="0" fillId="0" borderId="3" xfId="1" applyNumberFormat="1" applyFont="1" applyBorder="1"/>
    <xf numFmtId="7" fontId="3" fillId="0" borderId="0" xfId="0" applyNumberFormat="1" applyFont="1" applyProtection="1"/>
    <xf numFmtId="1" fontId="3" fillId="0" borderId="0" xfId="0" applyNumberFormat="1" applyFont="1" applyProtection="1"/>
    <xf numFmtId="167" fontId="3" fillId="0" borderId="0" xfId="0" applyNumberFormat="1" applyFont="1" applyProtection="1"/>
    <xf numFmtId="0" fontId="6" fillId="3" borderId="4" xfId="0" applyFont="1" applyFill="1" applyBorder="1" applyProtection="1"/>
    <xf numFmtId="0" fontId="6" fillId="3" borderId="5" xfId="0" applyFont="1" applyFill="1" applyBorder="1" applyProtection="1"/>
    <xf numFmtId="0" fontId="7" fillId="3" borderId="5" xfId="0" applyFont="1" applyFill="1" applyBorder="1" applyProtection="1"/>
    <xf numFmtId="0" fontId="6" fillId="3" borderId="6" xfId="0" applyFont="1" applyFill="1" applyBorder="1" applyProtection="1"/>
    <xf numFmtId="0" fontId="6" fillId="3" borderId="7" xfId="0" applyFont="1" applyFill="1" applyBorder="1" applyProtection="1"/>
    <xf numFmtId="0" fontId="6" fillId="3" borderId="8" xfId="0" applyFont="1" applyFill="1" applyBorder="1" applyProtection="1"/>
    <xf numFmtId="0" fontId="0" fillId="3" borderId="8" xfId="0" applyFill="1" applyBorder="1" applyProtection="1"/>
    <xf numFmtId="0" fontId="0" fillId="3" borderId="7" xfId="0" applyFill="1" applyBorder="1" applyProtection="1"/>
    <xf numFmtId="0" fontId="6" fillId="3" borderId="9" xfId="0" applyFont="1" applyFill="1" applyBorder="1" applyProtection="1"/>
    <xf numFmtId="0" fontId="0" fillId="3" borderId="10" xfId="0" applyFill="1" applyBorder="1" applyProtection="1"/>
    <xf numFmtId="0" fontId="8" fillId="0" borderId="0" xfId="0" applyFont="1" applyProtection="1"/>
    <xf numFmtId="0" fontId="8" fillId="0" borderId="0" xfId="0" applyFont="1" applyAlignment="1" applyProtection="1">
      <alignment horizontal="center"/>
    </xf>
    <xf numFmtId="0" fontId="9" fillId="0" borderId="0" xfId="0" applyFont="1" applyProtection="1"/>
    <xf numFmtId="0" fontId="8" fillId="0" borderId="1" xfId="0" applyFont="1" applyFill="1" applyBorder="1" applyProtection="1"/>
    <xf numFmtId="0" fontId="8" fillId="0" borderId="2" xfId="0" applyFont="1" applyFill="1" applyBorder="1" applyProtection="1"/>
    <xf numFmtId="0" fontId="8" fillId="0" borderId="11" xfId="0" applyFont="1" applyFill="1" applyBorder="1" applyProtection="1"/>
    <xf numFmtId="0" fontId="8" fillId="0" borderId="0" xfId="0" applyFont="1" applyFill="1" applyBorder="1" applyProtection="1"/>
    <xf numFmtId="0" fontId="8" fillId="0" borderId="8" xfId="0" applyFont="1" applyFill="1" applyBorder="1" applyProtection="1"/>
    <xf numFmtId="0" fontId="8" fillId="0" borderId="12" xfId="0" applyFont="1" applyFill="1" applyBorder="1" applyProtection="1"/>
    <xf numFmtId="0" fontId="8" fillId="0" borderId="13" xfId="0" applyFont="1" applyFill="1" applyBorder="1" applyProtection="1"/>
    <xf numFmtId="0" fontId="8" fillId="0" borderId="10" xfId="0" applyFont="1" applyFill="1" applyBorder="1" applyProtection="1"/>
    <xf numFmtId="0" fontId="10" fillId="0" borderId="0" xfId="0" applyFont="1" applyProtection="1"/>
    <xf numFmtId="0" fontId="8" fillId="0" borderId="0" xfId="0" applyFont="1" applyAlignment="1" applyProtection="1">
      <alignment horizontal="left"/>
    </xf>
    <xf numFmtId="3" fontId="10" fillId="4" borderId="14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Protection="1"/>
    <xf numFmtId="0" fontId="8" fillId="0" borderId="16" xfId="0" applyFont="1" applyBorder="1" applyProtection="1"/>
    <xf numFmtId="3" fontId="10" fillId="4" borderId="17" xfId="3" applyNumberFormat="1" applyFont="1" applyFill="1" applyBorder="1" applyAlignment="1" applyProtection="1">
      <alignment horizontal="center"/>
      <protection locked="0"/>
    </xf>
    <xf numFmtId="0" fontId="8" fillId="0" borderId="18" xfId="0" applyFont="1" applyBorder="1" applyProtection="1"/>
    <xf numFmtId="0" fontId="8" fillId="0" borderId="19" xfId="0" applyFont="1" applyBorder="1" applyProtection="1"/>
    <xf numFmtId="3" fontId="10" fillId="4" borderId="17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Protection="1"/>
    <xf numFmtId="0" fontId="8" fillId="0" borderId="21" xfId="0" applyFont="1" applyBorder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7" fontId="10" fillId="4" borderId="3" xfId="2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Protection="1"/>
    <xf numFmtId="0" fontId="8" fillId="0" borderId="23" xfId="0" applyFont="1" applyBorder="1" applyProtection="1"/>
    <xf numFmtId="165" fontId="10" fillId="4" borderId="24" xfId="2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2" borderId="25" xfId="0" applyFont="1" applyFill="1" applyBorder="1"/>
    <xf numFmtId="0" fontId="8" fillId="2" borderId="5" xfId="0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0" fillId="2" borderId="26" xfId="0" applyFont="1" applyFill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/>
    <xf numFmtId="0" fontId="11" fillId="0" borderId="15" xfId="0" applyFont="1" applyBorder="1"/>
    <xf numFmtId="0" fontId="11" fillId="0" borderId="16" xfId="0" applyFont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0" fontId="8" fillId="0" borderId="12" xfId="0" applyFont="1" applyBorder="1" applyAlignment="1">
      <alignment horizontal="center"/>
    </xf>
    <xf numFmtId="0" fontId="8" fillId="0" borderId="18" xfId="0" applyFont="1" applyFill="1" applyBorder="1"/>
    <xf numFmtId="0" fontId="8" fillId="0" borderId="27" xfId="0" applyFont="1" applyBorder="1" applyAlignment="1">
      <alignment horizontal="center"/>
    </xf>
    <xf numFmtId="0" fontId="8" fillId="0" borderId="20" xfId="0" applyFont="1" applyBorder="1"/>
    <xf numFmtId="0" fontId="8" fillId="0" borderId="21" xfId="0" applyFont="1" applyBorder="1"/>
    <xf numFmtId="0" fontId="12" fillId="0" borderId="15" xfId="0" applyFont="1" applyBorder="1"/>
    <xf numFmtId="0" fontId="13" fillId="0" borderId="15" xfId="0" applyFont="1" applyBorder="1"/>
    <xf numFmtId="0" fontId="13" fillId="0" borderId="16" xfId="0" applyFont="1" applyBorder="1"/>
    <xf numFmtId="0" fontId="12" fillId="0" borderId="13" xfId="0" applyFont="1" applyBorder="1"/>
    <xf numFmtId="0" fontId="12" fillId="0" borderId="10" xfId="0" applyFont="1" applyBorder="1"/>
    <xf numFmtId="0" fontId="14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26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0" fillId="3" borderId="13" xfId="0" applyFill="1" applyBorder="1"/>
    <xf numFmtId="0" fontId="8" fillId="0" borderId="28" xfId="0" applyFont="1" applyBorder="1" applyProtection="1"/>
    <xf numFmtId="0" fontId="14" fillId="5" borderId="29" xfId="0" applyFont="1" applyFill="1" applyBorder="1" applyAlignment="1" applyProtection="1">
      <alignment horizontal="left"/>
    </xf>
    <xf numFmtId="0" fontId="8" fillId="5" borderId="30" xfId="0" applyFont="1" applyFill="1" applyBorder="1" applyProtection="1"/>
    <xf numFmtId="0" fontId="8" fillId="5" borderId="31" xfId="0" applyFont="1" applyFill="1" applyBorder="1" applyProtection="1"/>
    <xf numFmtId="0" fontId="8" fillId="5" borderId="0" xfId="0" applyFont="1" applyFill="1" applyBorder="1" applyAlignment="1" applyProtection="1">
      <alignment horizontal="center"/>
    </xf>
    <xf numFmtId="0" fontId="8" fillId="5" borderId="32" xfId="0" applyFont="1" applyFill="1" applyBorder="1" applyProtection="1"/>
    <xf numFmtId="0" fontId="8" fillId="5" borderId="33" xfId="0" applyFont="1" applyFill="1" applyBorder="1" applyProtection="1"/>
    <xf numFmtId="0" fontId="8" fillId="5" borderId="34" xfId="0" applyFont="1" applyFill="1" applyBorder="1" applyAlignment="1" applyProtection="1">
      <alignment horizontal="center"/>
    </xf>
    <xf numFmtId="0" fontId="8" fillId="5" borderId="35" xfId="0" applyFont="1" applyFill="1" applyBorder="1" applyProtection="1"/>
    <xf numFmtId="0" fontId="8" fillId="5" borderId="35" xfId="0" applyFont="1" applyFill="1" applyBorder="1"/>
    <xf numFmtId="0" fontId="14" fillId="5" borderId="0" xfId="0" applyFont="1" applyFill="1" applyBorder="1" applyAlignment="1" applyProtection="1">
      <alignment horizontal="center"/>
    </xf>
    <xf numFmtId="164" fontId="18" fillId="5" borderId="26" xfId="0" applyNumberFormat="1" applyFont="1" applyFill="1" applyBorder="1" applyAlignment="1" applyProtection="1">
      <alignment horizontal="center"/>
    </xf>
    <xf numFmtId="1" fontId="18" fillId="5" borderId="26" xfId="0" applyNumberFormat="1" applyFont="1" applyFill="1" applyBorder="1" applyAlignment="1" applyProtection="1">
      <alignment horizontal="center"/>
    </xf>
    <xf numFmtId="0" fontId="19" fillId="0" borderId="0" xfId="0" applyFont="1" applyProtection="1"/>
    <xf numFmtId="0" fontId="8" fillId="0" borderId="13" xfId="0" applyFont="1" applyBorder="1"/>
    <xf numFmtId="0" fontId="19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3</xdr:row>
      <xdr:rowOff>85725</xdr:rowOff>
    </xdr:from>
    <xdr:to>
      <xdr:col>12</xdr:col>
      <xdr:colOff>552450</xdr:colOff>
      <xdr:row>8</xdr:row>
      <xdr:rowOff>85725</xdr:rowOff>
    </xdr:to>
    <xdr:pic>
      <xdr:nvPicPr>
        <xdr:cNvPr id="1030" name="Picture 6" descr="CSU Colo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790575"/>
          <a:ext cx="23812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323850</xdr:colOff>
      <xdr:row>17</xdr:row>
      <xdr:rowOff>47625</xdr:rowOff>
    </xdr:from>
    <xdr:to>
      <xdr:col>1</xdr:col>
      <xdr:colOff>638175</xdr:colOff>
      <xdr:row>18</xdr:row>
      <xdr:rowOff>0</xdr:rowOff>
    </xdr:to>
    <xdr:sp macro="" textlink="">
      <xdr:nvSpPr>
        <xdr:cNvPr id="1031" name="AutoShape 7"/>
        <xdr:cNvSpPr>
          <a:spLocks noChangeArrowheads="1"/>
        </xdr:cNvSpPr>
      </xdr:nvSpPr>
      <xdr:spPr bwMode="auto">
        <a:xfrm>
          <a:off x="476250" y="3514725"/>
          <a:ext cx="314325" cy="219075"/>
        </a:xfrm>
        <a:prstGeom prst="rightArrow">
          <a:avLst>
            <a:gd name="adj1" fmla="val 50000"/>
            <a:gd name="adj2" fmla="val 35870"/>
          </a:avLst>
        </a:prstGeom>
        <a:solidFill>
          <a:srgbClr val="CCFFCC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314325</xdr:colOff>
      <xdr:row>33</xdr:row>
      <xdr:rowOff>0</xdr:rowOff>
    </xdr:from>
    <xdr:to>
      <xdr:col>1</xdr:col>
      <xdr:colOff>628650</xdr:colOff>
      <xdr:row>34</xdr:row>
      <xdr:rowOff>19050</xdr:rowOff>
    </xdr:to>
    <xdr:sp macro="" textlink="">
      <xdr:nvSpPr>
        <xdr:cNvPr id="1032" name="AutoShape 8"/>
        <xdr:cNvSpPr>
          <a:spLocks noChangeArrowheads="1"/>
        </xdr:cNvSpPr>
      </xdr:nvSpPr>
      <xdr:spPr bwMode="auto">
        <a:xfrm>
          <a:off x="466725" y="6724650"/>
          <a:ext cx="314325" cy="209550"/>
        </a:xfrm>
        <a:prstGeom prst="rightArrow">
          <a:avLst>
            <a:gd name="adj1" fmla="val 50000"/>
            <a:gd name="adj2" fmla="val 37500"/>
          </a:avLst>
        </a:prstGeom>
        <a:solidFill>
          <a:srgbClr val="FFCC99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</xdr:col>
      <xdr:colOff>447675</xdr:colOff>
      <xdr:row>14</xdr:row>
      <xdr:rowOff>38100</xdr:rowOff>
    </xdr:from>
    <xdr:to>
      <xdr:col>1</xdr:col>
      <xdr:colOff>638175</xdr:colOff>
      <xdr:row>14</xdr:row>
      <xdr:rowOff>142875</xdr:rowOff>
    </xdr:to>
    <xdr:sp macro="" textlink="">
      <xdr:nvSpPr>
        <xdr:cNvPr id="1033" name="AutoShape 9"/>
        <xdr:cNvSpPr>
          <a:spLocks noChangeArrowheads="1"/>
        </xdr:cNvSpPr>
      </xdr:nvSpPr>
      <xdr:spPr bwMode="auto">
        <a:xfrm>
          <a:off x="600075" y="2895600"/>
          <a:ext cx="190500" cy="104775"/>
        </a:xfrm>
        <a:prstGeom prst="rightArrow">
          <a:avLst>
            <a:gd name="adj1" fmla="val 50000"/>
            <a:gd name="adj2" fmla="val 4545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15</xdr:row>
      <xdr:rowOff>28575</xdr:rowOff>
    </xdr:from>
    <xdr:to>
      <xdr:col>1</xdr:col>
      <xdr:colOff>638175</xdr:colOff>
      <xdr:row>15</xdr:row>
      <xdr:rowOff>133350</xdr:rowOff>
    </xdr:to>
    <xdr:sp macro="" textlink="">
      <xdr:nvSpPr>
        <xdr:cNvPr id="1034" name="AutoShape 10"/>
        <xdr:cNvSpPr>
          <a:spLocks noChangeArrowheads="1"/>
        </xdr:cNvSpPr>
      </xdr:nvSpPr>
      <xdr:spPr bwMode="auto">
        <a:xfrm>
          <a:off x="600075" y="3086100"/>
          <a:ext cx="190500" cy="104775"/>
        </a:xfrm>
        <a:prstGeom prst="rightArrow">
          <a:avLst>
            <a:gd name="adj1" fmla="val 50000"/>
            <a:gd name="adj2" fmla="val 4545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16</xdr:row>
      <xdr:rowOff>38100</xdr:rowOff>
    </xdr:from>
    <xdr:to>
      <xdr:col>1</xdr:col>
      <xdr:colOff>638175</xdr:colOff>
      <xdr:row>16</xdr:row>
      <xdr:rowOff>142875</xdr:rowOff>
    </xdr:to>
    <xdr:sp macro="" textlink="">
      <xdr:nvSpPr>
        <xdr:cNvPr id="1035" name="AutoShape 11"/>
        <xdr:cNvSpPr>
          <a:spLocks noChangeArrowheads="1"/>
        </xdr:cNvSpPr>
      </xdr:nvSpPr>
      <xdr:spPr bwMode="auto">
        <a:xfrm>
          <a:off x="600075" y="3295650"/>
          <a:ext cx="190500" cy="104775"/>
        </a:xfrm>
        <a:prstGeom prst="rightArrow">
          <a:avLst>
            <a:gd name="adj1" fmla="val 50000"/>
            <a:gd name="adj2" fmla="val 4545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390525</xdr:colOff>
      <xdr:row>31</xdr:row>
      <xdr:rowOff>0</xdr:rowOff>
    </xdr:from>
    <xdr:to>
      <xdr:col>10</xdr:col>
      <xdr:colOff>552450</xdr:colOff>
      <xdr:row>57</xdr:row>
      <xdr:rowOff>104775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43025" y="6343650"/>
          <a:ext cx="5953125" cy="50958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447675</xdr:colOff>
      <xdr:row>22</xdr:row>
      <xdr:rowOff>28575</xdr:rowOff>
    </xdr:from>
    <xdr:to>
      <xdr:col>1</xdr:col>
      <xdr:colOff>638175</xdr:colOff>
      <xdr:row>22</xdr:row>
      <xdr:rowOff>133350</xdr:rowOff>
    </xdr:to>
    <xdr:sp macro="" textlink="">
      <xdr:nvSpPr>
        <xdr:cNvPr id="1041" name="AutoShape 17"/>
        <xdr:cNvSpPr>
          <a:spLocks noChangeArrowheads="1"/>
        </xdr:cNvSpPr>
      </xdr:nvSpPr>
      <xdr:spPr bwMode="auto">
        <a:xfrm>
          <a:off x="600075" y="4533900"/>
          <a:ext cx="190500" cy="104775"/>
        </a:xfrm>
        <a:prstGeom prst="rightArrow">
          <a:avLst>
            <a:gd name="adj1" fmla="val 50000"/>
            <a:gd name="adj2" fmla="val 4545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447675</xdr:colOff>
      <xdr:row>23</xdr:row>
      <xdr:rowOff>38100</xdr:rowOff>
    </xdr:from>
    <xdr:to>
      <xdr:col>1</xdr:col>
      <xdr:colOff>638175</xdr:colOff>
      <xdr:row>23</xdr:row>
      <xdr:rowOff>142875</xdr:rowOff>
    </xdr:to>
    <xdr:sp macro="" textlink="">
      <xdr:nvSpPr>
        <xdr:cNvPr id="1042" name="AutoShape 18"/>
        <xdr:cNvSpPr>
          <a:spLocks noChangeArrowheads="1"/>
        </xdr:cNvSpPr>
      </xdr:nvSpPr>
      <xdr:spPr bwMode="auto">
        <a:xfrm>
          <a:off x="600075" y="4743450"/>
          <a:ext cx="190500" cy="104775"/>
        </a:xfrm>
        <a:prstGeom prst="rightArrow">
          <a:avLst>
            <a:gd name="adj1" fmla="val 50000"/>
            <a:gd name="adj2" fmla="val 45455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333375</xdr:colOff>
      <xdr:row>24</xdr:row>
      <xdr:rowOff>28575</xdr:rowOff>
    </xdr:from>
    <xdr:to>
      <xdr:col>1</xdr:col>
      <xdr:colOff>647700</xdr:colOff>
      <xdr:row>24</xdr:row>
      <xdr:rowOff>247650</xdr:rowOff>
    </xdr:to>
    <xdr:sp macro="" textlink="">
      <xdr:nvSpPr>
        <xdr:cNvPr id="1043" name="AutoShape 19"/>
        <xdr:cNvSpPr>
          <a:spLocks noChangeArrowheads="1"/>
        </xdr:cNvSpPr>
      </xdr:nvSpPr>
      <xdr:spPr bwMode="auto">
        <a:xfrm>
          <a:off x="485775" y="4943475"/>
          <a:ext cx="314325" cy="219075"/>
        </a:xfrm>
        <a:prstGeom prst="rightArrow">
          <a:avLst>
            <a:gd name="adj1" fmla="val 50000"/>
            <a:gd name="adj2" fmla="val 35870"/>
          </a:avLst>
        </a:prstGeom>
        <a:solidFill>
          <a:srgbClr val="CCFFCC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0"/>
  <sheetViews>
    <sheetView tabSelected="1" zoomScale="75" workbookViewId="0">
      <selection activeCell="L1" sqref="L1"/>
    </sheetView>
  </sheetViews>
  <sheetFormatPr defaultRowHeight="15" x14ac:dyDescent="0.25"/>
  <cols>
    <col min="1" max="1" width="2.33203125" customWidth="1"/>
    <col min="2" max="2" width="12" style="59" customWidth="1"/>
    <col min="3" max="3" width="16.6640625" style="60" customWidth="1"/>
    <col min="4" max="4" width="13.33203125" style="59" customWidth="1"/>
    <col min="5" max="7" width="8.88671875" style="59" customWidth="1"/>
    <col min="8" max="8" width="18.44140625" style="59" customWidth="1"/>
    <col min="9" max="9" width="2.6640625" customWidth="1"/>
    <col min="14" max="14" width="12.109375" customWidth="1"/>
    <col min="16" max="16" width="10.88671875" hidden="1" customWidth="1"/>
    <col min="17" max="17" width="13.109375" hidden="1" customWidth="1"/>
  </cols>
  <sheetData>
    <row r="1" spans="2:18" ht="22.8" x14ac:dyDescent="0.4">
      <c r="B1" s="31"/>
      <c r="C1" s="32"/>
      <c r="D1" s="84" t="s">
        <v>3</v>
      </c>
      <c r="E1" s="85"/>
      <c r="F1" s="85"/>
      <c r="G1" s="85"/>
      <c r="H1" s="31"/>
      <c r="I1" s="4"/>
      <c r="J1" s="4"/>
      <c r="K1" s="4"/>
      <c r="L1" s="4"/>
      <c r="M1" s="4"/>
      <c r="N1" s="4"/>
      <c r="O1" s="4"/>
      <c r="P1" s="4"/>
      <c r="Q1" s="4"/>
    </row>
    <row r="2" spans="2:18" ht="15.6" x14ac:dyDescent="0.3">
      <c r="B2" s="31"/>
      <c r="C2" s="32"/>
      <c r="D2" s="33"/>
      <c r="E2" s="31"/>
      <c r="F2" s="31"/>
      <c r="G2" s="31"/>
      <c r="H2" s="31" t="s">
        <v>84</v>
      </c>
      <c r="I2" s="4"/>
      <c r="J2" s="4"/>
      <c r="K2" s="4"/>
      <c r="L2" s="4"/>
      <c r="M2" s="4"/>
      <c r="N2" s="4"/>
      <c r="O2" s="4"/>
      <c r="P2" s="4"/>
      <c r="Q2" s="4"/>
    </row>
    <row r="3" spans="2:18" ht="16.2" thickBot="1" x14ac:dyDescent="0.35">
      <c r="B3" s="31"/>
      <c r="C3" s="32"/>
      <c r="D3" s="33"/>
      <c r="E3" s="31"/>
      <c r="F3" s="31"/>
      <c r="G3" s="31"/>
      <c r="H3" s="12" t="s">
        <v>88</v>
      </c>
      <c r="I3" s="4"/>
      <c r="J3" s="4"/>
      <c r="K3" s="4"/>
      <c r="L3" s="4"/>
      <c r="M3" s="4"/>
      <c r="N3" s="4"/>
      <c r="O3" s="4"/>
      <c r="P3" s="13" t="s">
        <v>68</v>
      </c>
      <c r="Q3" s="17">
        <f>'EUI Calculator in Btu'!C15*3.413</f>
        <v>4218058.4399999995</v>
      </c>
    </row>
    <row r="4" spans="2:18" ht="16.2" thickBot="1" x14ac:dyDescent="0.35">
      <c r="B4" s="31"/>
      <c r="C4" s="86" t="s">
        <v>44</v>
      </c>
      <c r="D4" s="34"/>
      <c r="E4" s="34"/>
      <c r="F4" s="34"/>
      <c r="G4" s="34"/>
      <c r="H4" s="35"/>
      <c r="I4" s="4"/>
      <c r="J4" s="4"/>
      <c r="K4" s="4"/>
      <c r="L4" s="4"/>
      <c r="M4" s="4"/>
      <c r="N4" s="4"/>
      <c r="O4" s="4"/>
      <c r="P4" s="13" t="s">
        <v>69</v>
      </c>
      <c r="Q4" s="17">
        <f>'EUI Calculator in Btu'!C16*100*802/1000</f>
        <v>2921766.2</v>
      </c>
    </row>
    <row r="5" spans="2:18" x14ac:dyDescent="0.25">
      <c r="B5" s="31"/>
      <c r="C5" s="36" t="s">
        <v>35</v>
      </c>
      <c r="D5" s="37" t="s">
        <v>42</v>
      </c>
      <c r="E5" s="37"/>
      <c r="F5" s="37"/>
      <c r="G5" s="37"/>
      <c r="H5" s="38"/>
      <c r="I5" s="4"/>
      <c r="J5" s="4"/>
      <c r="K5" s="4"/>
      <c r="L5" s="4"/>
      <c r="M5" s="4"/>
      <c r="N5" s="4"/>
      <c r="O5" s="4"/>
      <c r="P5" s="13" t="s">
        <v>70</v>
      </c>
      <c r="Q5" s="17">
        <f>Q3+Q4</f>
        <v>7139824.6399999997</v>
      </c>
    </row>
    <row r="6" spans="2:18" x14ac:dyDescent="0.25">
      <c r="B6" s="31"/>
      <c r="C6" s="36" t="s">
        <v>37</v>
      </c>
      <c r="D6" s="37" t="s">
        <v>36</v>
      </c>
      <c r="E6" s="37"/>
      <c r="F6" s="37"/>
      <c r="G6" s="37"/>
      <c r="H6" s="38"/>
      <c r="I6" s="4"/>
      <c r="J6" s="4"/>
      <c r="K6" s="4"/>
      <c r="L6" s="4"/>
      <c r="M6" s="4"/>
      <c r="N6" s="4"/>
      <c r="O6" s="4"/>
      <c r="P6" s="13" t="s">
        <v>49</v>
      </c>
      <c r="Q6" s="14">
        <f>Q3/Q5</f>
        <v>0.5907789970595132</v>
      </c>
    </row>
    <row r="7" spans="2:18" x14ac:dyDescent="0.25">
      <c r="B7" s="31"/>
      <c r="C7" s="36" t="s">
        <v>38</v>
      </c>
      <c r="D7" s="37" t="s">
        <v>43</v>
      </c>
      <c r="E7" s="37"/>
      <c r="F7" s="37"/>
      <c r="G7" s="37"/>
      <c r="H7" s="38"/>
      <c r="I7" s="4"/>
      <c r="J7" s="4"/>
      <c r="K7" s="4"/>
      <c r="L7" s="4"/>
      <c r="M7" s="4"/>
      <c r="N7" s="4"/>
      <c r="O7" s="4"/>
      <c r="P7" s="4"/>
      <c r="Q7" s="4"/>
    </row>
    <row r="8" spans="2:18" x14ac:dyDescent="0.25">
      <c r="B8" s="31"/>
      <c r="C8" s="36" t="s">
        <v>39</v>
      </c>
      <c r="D8" s="37" t="s">
        <v>75</v>
      </c>
      <c r="E8" s="37"/>
      <c r="F8" s="37"/>
      <c r="G8" s="37"/>
      <c r="H8" s="38"/>
      <c r="I8" s="4"/>
      <c r="J8" s="4"/>
      <c r="K8" s="4"/>
      <c r="L8" s="4"/>
      <c r="M8" s="4"/>
      <c r="N8" s="4"/>
      <c r="O8" s="4"/>
      <c r="P8" s="4"/>
      <c r="Q8" s="4"/>
    </row>
    <row r="9" spans="2:18" ht="15.6" thickBot="1" x14ac:dyDescent="0.3">
      <c r="B9" s="31"/>
      <c r="C9" s="39" t="s">
        <v>40</v>
      </c>
      <c r="D9" s="40" t="s">
        <v>41</v>
      </c>
      <c r="E9" s="40"/>
      <c r="F9" s="40"/>
      <c r="G9" s="40"/>
      <c r="H9" s="41"/>
      <c r="I9" s="4"/>
      <c r="J9" s="4"/>
      <c r="K9" s="4"/>
      <c r="L9" s="4"/>
      <c r="M9" s="4"/>
      <c r="N9" s="4"/>
      <c r="O9" s="4"/>
      <c r="P9" s="4"/>
      <c r="Q9" s="4"/>
    </row>
    <row r="10" spans="2:18" x14ac:dyDescent="0.25">
      <c r="B10" s="31"/>
      <c r="C10" s="36"/>
      <c r="D10" s="37"/>
      <c r="E10" s="37"/>
      <c r="F10" s="37"/>
      <c r="G10" s="37"/>
      <c r="H10" s="38"/>
      <c r="I10" s="4"/>
      <c r="J10" s="4"/>
      <c r="K10" s="4"/>
      <c r="L10" s="4"/>
      <c r="M10" s="4"/>
      <c r="N10" s="4"/>
      <c r="O10" s="4"/>
      <c r="P10" s="4"/>
      <c r="Q10" s="4"/>
    </row>
    <row r="11" spans="2:18" x14ac:dyDescent="0.25">
      <c r="B11" s="31"/>
      <c r="C11" s="36" t="s">
        <v>71</v>
      </c>
      <c r="D11" s="37" t="s">
        <v>72</v>
      </c>
      <c r="E11" s="37"/>
      <c r="F11" s="37"/>
      <c r="G11" s="37"/>
      <c r="H11" s="38"/>
      <c r="I11" s="4"/>
      <c r="J11" s="4"/>
      <c r="K11" s="4"/>
      <c r="L11" s="4"/>
      <c r="M11" s="4"/>
      <c r="N11" s="4"/>
      <c r="O11" s="4"/>
      <c r="P11" s="4">
        <v>820</v>
      </c>
      <c r="Q11" s="102" t="s">
        <v>83</v>
      </c>
    </row>
    <row r="12" spans="2:18" ht="15.6" thickBot="1" x14ac:dyDescent="0.3">
      <c r="B12" s="31"/>
      <c r="C12" s="39" t="s">
        <v>73</v>
      </c>
      <c r="D12" s="40" t="s">
        <v>74</v>
      </c>
      <c r="E12" s="40"/>
      <c r="F12" s="40"/>
      <c r="G12" s="40"/>
      <c r="H12" s="41"/>
      <c r="I12" s="4"/>
      <c r="J12" s="4"/>
      <c r="K12" s="4"/>
      <c r="L12" s="4"/>
      <c r="M12" s="4"/>
      <c r="N12" s="4"/>
      <c r="O12" s="4"/>
      <c r="P12" s="4"/>
      <c r="Q12" s="4"/>
    </row>
    <row r="13" spans="2:18" ht="15.6" x14ac:dyDescent="0.3">
      <c r="B13" s="32"/>
      <c r="C13" s="32"/>
      <c r="D13" s="42"/>
      <c r="E13" s="31"/>
      <c r="F13" s="31"/>
      <c r="G13" s="31"/>
      <c r="H13" s="31"/>
      <c r="I13" s="4"/>
      <c r="J13" s="4"/>
      <c r="K13" s="4"/>
      <c r="L13" s="4"/>
      <c r="M13" s="4"/>
      <c r="N13" s="4"/>
      <c r="O13" s="4"/>
      <c r="P13" s="4"/>
      <c r="Q13" s="4"/>
    </row>
    <row r="14" spans="2:18" ht="16.2" thickBot="1" x14ac:dyDescent="0.35">
      <c r="B14" s="43"/>
      <c r="C14" s="32"/>
      <c r="D14" s="42" t="s">
        <v>0</v>
      </c>
      <c r="E14" s="31"/>
      <c r="F14" s="31"/>
      <c r="G14" s="31"/>
      <c r="H14" s="31"/>
      <c r="I14" s="4"/>
      <c r="J14" s="4"/>
      <c r="K14" s="4"/>
      <c r="L14" s="4"/>
      <c r="M14" s="4"/>
      <c r="N14" s="4"/>
      <c r="O14" s="4"/>
      <c r="P14" s="4"/>
      <c r="Q14" s="4"/>
    </row>
    <row r="15" spans="2:18" ht="15.6" x14ac:dyDescent="0.3">
      <c r="B15" s="31" t="s">
        <v>59</v>
      </c>
      <c r="C15" s="44">
        <v>1235880</v>
      </c>
      <c r="D15" s="45" t="s">
        <v>23</v>
      </c>
      <c r="E15" s="45"/>
      <c r="F15" s="45"/>
      <c r="G15" s="45"/>
      <c r="H15" s="46"/>
      <c r="I15" s="4"/>
      <c r="J15" s="21" t="s">
        <v>30</v>
      </c>
      <c r="K15" s="22"/>
      <c r="L15" s="23"/>
      <c r="M15" s="23"/>
      <c r="N15" s="24"/>
      <c r="O15" s="11"/>
      <c r="P15" s="6" t="s">
        <v>48</v>
      </c>
      <c r="Q15" s="6"/>
      <c r="R15" s="4"/>
    </row>
    <row r="16" spans="2:18" ht="15.6" x14ac:dyDescent="0.3">
      <c r="B16" s="31" t="s">
        <v>59</v>
      </c>
      <c r="C16" s="47">
        <v>36431</v>
      </c>
      <c r="D16" s="48" t="s">
        <v>24</v>
      </c>
      <c r="E16" s="48"/>
      <c r="F16" s="48"/>
      <c r="G16" s="48"/>
      <c r="H16" s="49"/>
      <c r="I16" s="4"/>
      <c r="J16" s="25" t="s">
        <v>27</v>
      </c>
      <c r="K16" s="8"/>
      <c r="L16" s="8"/>
      <c r="M16" s="8"/>
      <c r="N16" s="26"/>
      <c r="O16" s="11"/>
      <c r="P16" s="7">
        <f>Q6</f>
        <v>0.5907789970595132</v>
      </c>
      <c r="Q16" s="6" t="s">
        <v>49</v>
      </c>
      <c r="R16" s="4"/>
    </row>
    <row r="17" spans="2:18" ht="16.2" thickBot="1" x14ac:dyDescent="0.35">
      <c r="B17" s="31" t="s">
        <v>59</v>
      </c>
      <c r="C17" s="50">
        <v>93453</v>
      </c>
      <c r="D17" s="48" t="s">
        <v>1</v>
      </c>
      <c r="E17" s="48"/>
      <c r="F17" s="48"/>
      <c r="G17" s="48"/>
      <c r="H17" s="49"/>
      <c r="I17" s="4"/>
      <c r="J17" s="25" t="s">
        <v>79</v>
      </c>
      <c r="K17" s="9"/>
      <c r="L17" s="9"/>
      <c r="M17" s="9"/>
      <c r="N17" s="27"/>
      <c r="O17" s="11"/>
      <c r="P17" s="10">
        <f>1-P16</f>
        <v>0.4092210029404868</v>
      </c>
      <c r="Q17" s="6" t="s">
        <v>50</v>
      </c>
      <c r="R17" s="4"/>
    </row>
    <row r="18" spans="2:18" ht="21.6" thickBot="1" x14ac:dyDescent="0.45">
      <c r="B18" s="31"/>
      <c r="C18" s="101">
        <f>((C15*3.413)+(C16*(P11/10)))/C17</f>
        <v>77.101863396573677</v>
      </c>
      <c r="D18" s="89" t="s">
        <v>2</v>
      </c>
      <c r="E18" s="51"/>
      <c r="F18" s="51"/>
      <c r="G18" s="51"/>
      <c r="H18" s="52"/>
      <c r="I18" s="4"/>
      <c r="J18" s="25"/>
      <c r="K18" s="8"/>
      <c r="L18" s="8"/>
      <c r="M18" s="8"/>
      <c r="N18" s="26"/>
      <c r="O18" s="11"/>
      <c r="P18" s="18">
        <f>C23/(P11/1000)</f>
        <v>0.92682926829268297</v>
      </c>
      <c r="Q18" s="6" t="s">
        <v>51</v>
      </c>
      <c r="R18" s="4"/>
    </row>
    <row r="19" spans="2:18" ht="15.6" x14ac:dyDescent="0.3">
      <c r="B19" s="90" t="s">
        <v>45</v>
      </c>
      <c r="C19" s="99"/>
      <c r="D19" s="91"/>
      <c r="E19" s="31"/>
      <c r="F19" s="31"/>
      <c r="G19" s="31"/>
      <c r="H19" s="31"/>
      <c r="I19" s="4"/>
      <c r="J19" s="25" t="s">
        <v>28</v>
      </c>
      <c r="K19" s="8"/>
      <c r="L19" s="8"/>
      <c r="M19" s="8"/>
      <c r="N19" s="26"/>
      <c r="O19" s="11"/>
      <c r="P19" s="19">
        <f>C18*P16</f>
        <v>45.55016152884739</v>
      </c>
      <c r="Q19" s="6" t="s">
        <v>52</v>
      </c>
      <c r="R19" s="4"/>
    </row>
    <row r="20" spans="2:18" ht="15.6" x14ac:dyDescent="0.3">
      <c r="B20" s="92" t="s">
        <v>61</v>
      </c>
      <c r="C20" s="93"/>
      <c r="D20" s="94"/>
      <c r="E20" s="31"/>
      <c r="F20" s="31"/>
      <c r="G20" s="31"/>
      <c r="H20" s="31"/>
      <c r="I20" s="4"/>
      <c r="J20" s="25" t="s">
        <v>29</v>
      </c>
      <c r="K20" s="8"/>
      <c r="L20" s="8"/>
      <c r="M20" s="8"/>
      <c r="N20" s="26"/>
      <c r="O20" s="11"/>
      <c r="P20" s="19">
        <f>C18*P17</f>
        <v>31.551701867726287</v>
      </c>
      <c r="Q20" s="6" t="s">
        <v>53</v>
      </c>
      <c r="R20" s="4"/>
    </row>
    <row r="21" spans="2:18" ht="15.6" x14ac:dyDescent="0.3">
      <c r="B21" s="95" t="s">
        <v>78</v>
      </c>
      <c r="C21" s="96"/>
      <c r="D21" s="97"/>
      <c r="E21" s="31"/>
      <c r="F21" s="31"/>
      <c r="G21" s="31"/>
      <c r="H21" s="31"/>
      <c r="I21" s="4"/>
      <c r="J21" s="25" t="s">
        <v>32</v>
      </c>
      <c r="K21" s="8"/>
      <c r="L21" s="8"/>
      <c r="M21" s="8"/>
      <c r="N21" s="26"/>
      <c r="O21" s="11"/>
      <c r="P21" s="19"/>
      <c r="Q21" s="6"/>
      <c r="R21" s="4"/>
    </row>
    <row r="22" spans="2:18" ht="15.6" x14ac:dyDescent="0.3">
      <c r="B22" s="37"/>
      <c r="C22" s="53"/>
      <c r="D22" s="54"/>
      <c r="E22" s="54"/>
      <c r="F22" s="54"/>
      <c r="G22" s="54"/>
      <c r="H22" s="54"/>
      <c r="I22" s="16"/>
      <c r="J22" s="25" t="s">
        <v>31</v>
      </c>
      <c r="K22" s="8"/>
      <c r="L22" s="8"/>
      <c r="M22" s="8"/>
      <c r="N22" s="26"/>
      <c r="O22" s="11"/>
      <c r="P22" s="20">
        <f>C24/3.413</f>
        <v>1.9044828596542634E-2</v>
      </c>
      <c r="Q22" s="6" t="s">
        <v>54</v>
      </c>
      <c r="R22" s="4"/>
    </row>
    <row r="23" spans="2:18" ht="15.6" x14ac:dyDescent="0.3">
      <c r="B23" s="31" t="s">
        <v>59</v>
      </c>
      <c r="C23" s="55">
        <v>0.76</v>
      </c>
      <c r="D23" s="56" t="s">
        <v>46</v>
      </c>
      <c r="E23" s="48"/>
      <c r="F23" s="48"/>
      <c r="G23" s="48"/>
      <c r="H23" s="57"/>
      <c r="I23" s="16"/>
      <c r="J23" s="28"/>
      <c r="K23" s="8"/>
      <c r="L23" s="8"/>
      <c r="M23" s="8"/>
      <c r="N23" s="26"/>
      <c r="O23" s="11"/>
      <c r="P23" s="20">
        <f>C23/(P11/10)</f>
        <v>9.2682926829268288E-3</v>
      </c>
      <c r="Q23" s="6" t="s">
        <v>55</v>
      </c>
      <c r="R23" s="4"/>
    </row>
    <row r="24" spans="2:18" ht="16.2" thickBot="1" x14ac:dyDescent="0.35">
      <c r="B24" s="31" t="s">
        <v>59</v>
      </c>
      <c r="C24" s="58">
        <v>6.5000000000000002E-2</v>
      </c>
      <c r="D24" s="56" t="s">
        <v>47</v>
      </c>
      <c r="E24" s="48"/>
      <c r="F24" s="48"/>
      <c r="G24" s="48"/>
      <c r="H24" s="57"/>
      <c r="I24" s="16"/>
      <c r="J24" s="25" t="s">
        <v>33</v>
      </c>
      <c r="K24" s="9"/>
      <c r="L24" s="9"/>
      <c r="M24" s="9"/>
      <c r="N24" s="27"/>
      <c r="O24" s="11"/>
      <c r="P24" s="6">
        <f>P19*P22</f>
        <v>0.86749501886172897</v>
      </c>
      <c r="Q24" s="6" t="s">
        <v>56</v>
      </c>
      <c r="R24" s="4"/>
    </row>
    <row r="25" spans="2:18" ht="21.6" thickBot="1" x14ac:dyDescent="0.45">
      <c r="B25" s="31"/>
      <c r="C25" s="100">
        <f>P26</f>
        <v>1.1599254264162653</v>
      </c>
      <c r="D25" s="89" t="s">
        <v>67</v>
      </c>
      <c r="E25" s="48"/>
      <c r="F25" s="48"/>
      <c r="G25" s="48"/>
      <c r="H25" s="57"/>
      <c r="I25" s="16"/>
      <c r="J25" s="25" t="s">
        <v>34</v>
      </c>
      <c r="K25" s="9"/>
      <c r="L25" s="9"/>
      <c r="M25" s="9"/>
      <c r="N25" s="27"/>
      <c r="O25" s="11"/>
      <c r="P25" s="6">
        <f>P20*P23</f>
        <v>0.29243040755453631</v>
      </c>
      <c r="Q25" s="6" t="s">
        <v>57</v>
      </c>
      <c r="R25" s="4"/>
    </row>
    <row r="26" spans="2:18" ht="15.6" x14ac:dyDescent="0.3">
      <c r="B26" s="90" t="s">
        <v>60</v>
      </c>
      <c r="C26" s="99"/>
      <c r="D26" s="91"/>
      <c r="E26" s="31"/>
      <c r="F26" s="31"/>
      <c r="G26" s="31"/>
      <c r="H26" s="31"/>
      <c r="I26" s="16"/>
      <c r="J26" s="28"/>
      <c r="K26" s="87"/>
      <c r="L26" s="9"/>
      <c r="M26" s="9"/>
      <c r="N26" s="27"/>
      <c r="O26" s="4"/>
      <c r="P26" s="6">
        <f>P24+P25</f>
        <v>1.1599254264162653</v>
      </c>
      <c r="Q26" s="6" t="s">
        <v>58</v>
      </c>
      <c r="R26" s="4"/>
    </row>
    <row r="27" spans="2:18" ht="15.6" x14ac:dyDescent="0.3">
      <c r="B27" s="95" t="s">
        <v>66</v>
      </c>
      <c r="C27" s="96"/>
      <c r="D27" s="98"/>
      <c r="E27" s="31"/>
      <c r="F27" s="31"/>
      <c r="G27" s="31"/>
      <c r="H27" s="31"/>
      <c r="I27" s="16"/>
      <c r="J27" s="25" t="s">
        <v>80</v>
      </c>
      <c r="K27" s="9"/>
      <c r="L27" s="9"/>
      <c r="M27" s="9"/>
      <c r="N27" s="27"/>
      <c r="O27" s="4"/>
      <c r="P27" s="4"/>
      <c r="Q27" s="4"/>
    </row>
    <row r="28" spans="2:18" ht="15.6" x14ac:dyDescent="0.3">
      <c r="B28" s="37"/>
      <c r="C28" s="53"/>
      <c r="E28" s="31"/>
      <c r="F28" s="31"/>
      <c r="G28" s="31"/>
      <c r="H28" s="31"/>
      <c r="I28" s="16"/>
      <c r="J28" s="25" t="s">
        <v>81</v>
      </c>
      <c r="K28" s="87"/>
      <c r="L28" s="9"/>
      <c r="M28" s="9"/>
      <c r="N28" s="27"/>
      <c r="O28" s="4"/>
      <c r="P28" s="4"/>
      <c r="Q28" s="4"/>
    </row>
    <row r="29" spans="2:18" ht="16.2" thickBot="1" x14ac:dyDescent="0.35">
      <c r="B29" s="37"/>
      <c r="C29" s="53"/>
      <c r="D29" s="31" t="s">
        <v>76</v>
      </c>
      <c r="E29" s="31"/>
      <c r="F29" s="31"/>
      <c r="G29" s="31"/>
      <c r="H29" s="31"/>
      <c r="I29" s="16"/>
      <c r="J29" s="29" t="s">
        <v>82</v>
      </c>
      <c r="K29" s="88"/>
      <c r="L29" s="88"/>
      <c r="M29" s="88"/>
      <c r="N29" s="30"/>
      <c r="O29" s="4"/>
      <c r="P29" s="4"/>
      <c r="Q29" s="4"/>
    </row>
    <row r="30" spans="2:18" x14ac:dyDescent="0.25">
      <c r="B30" s="37"/>
      <c r="C30" s="53"/>
      <c r="D30" s="59" t="s">
        <v>87</v>
      </c>
      <c r="E30" s="31"/>
      <c r="F30" s="31"/>
      <c r="G30" s="31"/>
      <c r="H30" s="31"/>
      <c r="I30" s="16"/>
      <c r="J30" s="11"/>
      <c r="K30" s="15"/>
      <c r="L30" s="4"/>
      <c r="M30" s="4"/>
      <c r="N30" s="4"/>
      <c r="O30" s="4"/>
      <c r="P30" s="4"/>
      <c r="Q30" s="4"/>
    </row>
    <row r="31" spans="2:18" x14ac:dyDescent="0.25">
      <c r="B31" s="37"/>
      <c r="C31" s="53"/>
      <c r="D31" s="59" t="s">
        <v>77</v>
      </c>
      <c r="E31" s="31"/>
      <c r="F31" s="31"/>
      <c r="G31" s="31"/>
      <c r="H31" s="31"/>
      <c r="I31" s="16"/>
      <c r="J31" s="11"/>
      <c r="K31" s="15"/>
      <c r="L31" s="4"/>
      <c r="M31" s="4"/>
      <c r="N31" s="4"/>
      <c r="O31" s="4"/>
      <c r="P31" s="4"/>
      <c r="Q31" s="4"/>
    </row>
    <row r="32" spans="2:18" x14ac:dyDescent="0.25">
      <c r="B32" s="37"/>
      <c r="C32" s="32"/>
      <c r="D32" s="31"/>
      <c r="E32" s="31"/>
      <c r="F32" s="31"/>
      <c r="G32" s="31"/>
      <c r="H32" s="31"/>
      <c r="I32" s="4"/>
      <c r="J32" s="4"/>
      <c r="K32" s="5"/>
      <c r="L32" s="12"/>
      <c r="M32" s="12"/>
      <c r="N32" s="12"/>
      <c r="O32" s="12"/>
      <c r="P32" s="12"/>
      <c r="Q32" s="4"/>
    </row>
    <row r="33" spans="2:17" x14ac:dyDescent="0.25">
      <c r="B33" s="43"/>
      <c r="C33" s="32"/>
      <c r="D33" s="31"/>
      <c r="E33" s="31"/>
      <c r="F33" s="31"/>
      <c r="G33" s="31"/>
      <c r="H33" s="31"/>
      <c r="I33" s="4"/>
      <c r="J33" s="4"/>
      <c r="Q33" s="4"/>
    </row>
    <row r="34" spans="2:17" x14ac:dyDescent="0.25">
      <c r="C34" s="32"/>
      <c r="D34" s="31"/>
      <c r="E34" s="31"/>
      <c r="F34" s="31"/>
      <c r="G34" s="31"/>
      <c r="H34" s="31"/>
      <c r="I34" s="4"/>
      <c r="J34" s="4"/>
      <c r="Q34" s="4"/>
    </row>
    <row r="35" spans="2:17" ht="15.6" x14ac:dyDescent="0.3">
      <c r="B35" s="83" t="s">
        <v>62</v>
      </c>
      <c r="C35" s="32"/>
      <c r="D35" s="31"/>
      <c r="E35" s="31"/>
      <c r="F35" s="31"/>
      <c r="G35" s="31"/>
      <c r="H35" s="31"/>
      <c r="I35" s="4"/>
      <c r="J35" s="4"/>
      <c r="Q35" s="4"/>
    </row>
    <row r="36" spans="2:17" ht="15.6" x14ac:dyDescent="0.3">
      <c r="B36" s="83" t="s">
        <v>63</v>
      </c>
      <c r="C36" s="32"/>
      <c r="D36" s="31"/>
      <c r="E36" s="31"/>
      <c r="F36" s="31"/>
      <c r="G36" s="31"/>
      <c r="H36" s="31"/>
      <c r="I36" s="4"/>
      <c r="J36" s="4"/>
      <c r="Q36" s="4"/>
    </row>
    <row r="37" spans="2:17" ht="15.6" x14ac:dyDescent="0.3">
      <c r="B37" s="83" t="s">
        <v>64</v>
      </c>
      <c r="C37" s="32"/>
      <c r="D37" s="31"/>
      <c r="E37" s="31"/>
      <c r="F37" s="31"/>
      <c r="G37" s="31"/>
      <c r="H37" s="31"/>
      <c r="I37" s="4"/>
      <c r="J37" s="4"/>
      <c r="Q37" s="4"/>
    </row>
    <row r="38" spans="2:17" ht="15.6" x14ac:dyDescent="0.3">
      <c r="B38" s="83" t="s">
        <v>65</v>
      </c>
      <c r="C38" s="32"/>
      <c r="D38" s="31"/>
      <c r="E38" s="31"/>
      <c r="F38" s="31"/>
      <c r="G38" s="31"/>
      <c r="H38" s="31"/>
      <c r="I38" s="4"/>
      <c r="J38" s="4"/>
      <c r="Q38" s="4"/>
    </row>
    <row r="39" spans="2:17" x14ac:dyDescent="0.25">
      <c r="B39" s="31"/>
      <c r="C39" s="32"/>
      <c r="D39" s="31"/>
      <c r="E39" s="31"/>
      <c r="F39" s="31"/>
      <c r="G39" s="31"/>
      <c r="H39" s="31"/>
      <c r="I39" s="4"/>
      <c r="J39" s="4"/>
      <c r="Q39" s="4"/>
    </row>
    <row r="40" spans="2:17" x14ac:dyDescent="0.25">
      <c r="B40" s="31"/>
      <c r="C40" s="32"/>
      <c r="D40" s="31"/>
      <c r="E40" s="31"/>
      <c r="F40" s="31"/>
      <c r="G40" s="31"/>
      <c r="H40" s="31"/>
      <c r="I40" s="4"/>
      <c r="J40" s="4"/>
      <c r="Q40" s="4"/>
    </row>
    <row r="41" spans="2:17" x14ac:dyDescent="0.25">
      <c r="B41" s="31"/>
      <c r="C41" s="32"/>
      <c r="D41" s="31"/>
      <c r="E41" s="31"/>
      <c r="F41" s="31"/>
      <c r="G41" s="31"/>
      <c r="H41" s="31"/>
      <c r="I41" s="4"/>
      <c r="J41" s="4"/>
      <c r="Q41" s="4"/>
    </row>
    <row r="42" spans="2:17" x14ac:dyDescent="0.25">
      <c r="B42" s="31"/>
      <c r="C42" s="32"/>
      <c r="D42" s="31"/>
      <c r="E42" s="31"/>
      <c r="F42" s="31"/>
      <c r="G42" s="31"/>
      <c r="H42" s="31"/>
      <c r="I42" s="4"/>
      <c r="J42" s="4"/>
      <c r="Q42" s="4"/>
    </row>
    <row r="43" spans="2:17" x14ac:dyDescent="0.25">
      <c r="B43" s="31"/>
      <c r="C43" s="32"/>
      <c r="D43" s="31"/>
      <c r="E43" s="31"/>
      <c r="F43" s="31"/>
      <c r="G43" s="31"/>
      <c r="H43" s="31"/>
      <c r="I43" s="4"/>
      <c r="J43" s="4"/>
      <c r="Q43" s="4"/>
    </row>
    <row r="44" spans="2:17" x14ac:dyDescent="0.25">
      <c r="B44" s="31"/>
      <c r="C44" s="32"/>
      <c r="D44" s="31"/>
      <c r="E44" s="31"/>
      <c r="F44" s="31"/>
      <c r="G44" s="31"/>
      <c r="H44" s="31"/>
      <c r="I44" s="4"/>
      <c r="J44" s="4"/>
      <c r="K44" s="4"/>
      <c r="L44" s="4"/>
      <c r="M44" s="4"/>
      <c r="N44" s="4"/>
      <c r="O44" s="4"/>
      <c r="P44" s="4"/>
      <c r="Q44" s="4"/>
    </row>
    <row r="45" spans="2:17" x14ac:dyDescent="0.25">
      <c r="B45" s="31"/>
      <c r="C45" s="32"/>
      <c r="D45" s="31"/>
      <c r="E45" s="31"/>
      <c r="F45" s="31"/>
      <c r="G45" s="31"/>
      <c r="H45" s="31"/>
      <c r="I45" s="4"/>
      <c r="J45" s="4"/>
      <c r="Q45" s="4"/>
    </row>
    <row r="46" spans="2:17" x14ac:dyDescent="0.25">
      <c r="B46" s="31"/>
      <c r="C46" s="32"/>
      <c r="D46" s="31"/>
      <c r="E46" s="31"/>
      <c r="F46" s="31"/>
      <c r="G46" s="31"/>
      <c r="H46" s="31"/>
      <c r="I46" s="4"/>
      <c r="J46" s="4"/>
      <c r="Q46" s="4"/>
    </row>
    <row r="47" spans="2:17" x14ac:dyDescent="0.25">
      <c r="B47" s="31"/>
      <c r="C47" s="32"/>
      <c r="D47" s="31"/>
      <c r="E47" s="31"/>
      <c r="F47" s="31"/>
      <c r="G47" s="31"/>
      <c r="H47" s="31"/>
      <c r="I47" s="4"/>
      <c r="J47" s="4"/>
      <c r="Q47" s="4"/>
    </row>
    <row r="48" spans="2:17" x14ac:dyDescent="0.25">
      <c r="B48" s="31"/>
      <c r="C48" s="32"/>
      <c r="D48" s="31"/>
      <c r="E48" s="31"/>
      <c r="F48" s="31"/>
      <c r="G48" s="31"/>
      <c r="H48" s="31"/>
      <c r="I48" s="4"/>
      <c r="J48" s="4"/>
      <c r="Q48" s="4"/>
    </row>
    <row r="49" spans="2:17" x14ac:dyDescent="0.25">
      <c r="B49" s="31"/>
      <c r="C49" s="32"/>
      <c r="D49" s="31"/>
      <c r="E49" s="31"/>
      <c r="F49" s="31"/>
      <c r="G49" s="31"/>
      <c r="H49" s="31"/>
      <c r="I49" s="4"/>
      <c r="J49" s="4"/>
      <c r="Q49" s="4"/>
    </row>
    <row r="50" spans="2:17" x14ac:dyDescent="0.25">
      <c r="B50" s="31"/>
      <c r="C50" s="32"/>
      <c r="D50" s="31"/>
      <c r="E50" s="31"/>
      <c r="F50" s="31"/>
      <c r="G50" s="31"/>
      <c r="H50" s="31"/>
      <c r="I50" s="4"/>
      <c r="J50" s="4"/>
      <c r="Q50" s="4"/>
    </row>
    <row r="51" spans="2:17" x14ac:dyDescent="0.25">
      <c r="B51" s="31"/>
      <c r="C51" s="32"/>
      <c r="D51" s="31"/>
      <c r="E51" s="31"/>
      <c r="F51" s="31"/>
      <c r="G51" s="31"/>
      <c r="H51" s="31"/>
      <c r="I51" s="4"/>
      <c r="J51" s="4"/>
      <c r="K51" s="4"/>
      <c r="L51" s="4"/>
      <c r="M51" s="4"/>
      <c r="N51" s="4"/>
      <c r="O51" s="4"/>
      <c r="P51" s="4"/>
      <c r="Q51" s="4"/>
    </row>
    <row r="52" spans="2:17" x14ac:dyDescent="0.25">
      <c r="B52" s="31"/>
      <c r="C52" s="32"/>
      <c r="D52" s="31"/>
      <c r="E52" s="31"/>
      <c r="F52" s="31"/>
      <c r="G52" s="31"/>
      <c r="H52" s="31"/>
      <c r="I52" s="4"/>
      <c r="J52" s="4"/>
      <c r="K52" s="4"/>
      <c r="L52" s="4"/>
      <c r="M52" s="4"/>
      <c r="N52" s="4"/>
      <c r="O52" s="4"/>
      <c r="P52" s="4"/>
      <c r="Q52" s="4"/>
    </row>
    <row r="53" spans="2:17" x14ac:dyDescent="0.25">
      <c r="B53" s="31"/>
      <c r="C53" s="32"/>
      <c r="D53" s="31"/>
      <c r="E53" s="31"/>
      <c r="F53" s="31"/>
      <c r="G53" s="31"/>
      <c r="H53" s="31"/>
      <c r="I53" s="4"/>
      <c r="J53" s="4"/>
      <c r="K53" s="4"/>
      <c r="L53" s="4"/>
      <c r="M53" s="4"/>
      <c r="N53" s="4"/>
      <c r="O53" s="4"/>
      <c r="P53" s="4"/>
      <c r="Q53" s="4"/>
    </row>
    <row r="54" spans="2:17" x14ac:dyDescent="0.25">
      <c r="B54" s="31"/>
      <c r="C54" s="32"/>
      <c r="D54" s="31"/>
      <c r="E54" s="31"/>
      <c r="F54" s="31"/>
      <c r="G54" s="31"/>
      <c r="H54" s="31"/>
      <c r="I54" s="4"/>
      <c r="J54" s="4"/>
      <c r="K54" s="4"/>
      <c r="L54" s="4"/>
      <c r="M54" s="4"/>
      <c r="N54" s="4"/>
      <c r="O54" s="4"/>
      <c r="P54" s="4"/>
      <c r="Q54" s="4"/>
    </row>
    <row r="55" spans="2:17" x14ac:dyDescent="0.25">
      <c r="B55" s="31"/>
      <c r="C55" s="32"/>
      <c r="D55" s="31"/>
      <c r="E55" s="31"/>
      <c r="F55" s="31"/>
      <c r="G55" s="31"/>
      <c r="H55" s="31"/>
      <c r="I55" s="4"/>
      <c r="J55" s="4"/>
      <c r="K55" s="4"/>
      <c r="L55" s="4"/>
      <c r="M55" s="4"/>
      <c r="N55" s="4"/>
      <c r="O55" s="4"/>
      <c r="P55" s="4"/>
    </row>
    <row r="56" spans="2:17" x14ac:dyDescent="0.25">
      <c r="B56" s="31"/>
      <c r="C56" s="32"/>
      <c r="D56" s="31"/>
      <c r="E56" s="31"/>
      <c r="F56" s="31"/>
      <c r="G56" s="31"/>
      <c r="H56" s="31"/>
      <c r="I56" s="4"/>
      <c r="J56" s="4"/>
      <c r="K56" s="4"/>
      <c r="L56" s="4"/>
      <c r="M56" s="4"/>
      <c r="N56" s="4"/>
      <c r="O56" s="4"/>
      <c r="P56" s="4"/>
    </row>
    <row r="57" spans="2:17" x14ac:dyDescent="0.25">
      <c r="B57" s="31"/>
      <c r="C57" s="32"/>
      <c r="D57" s="31"/>
      <c r="E57" s="31"/>
      <c r="F57" s="31"/>
      <c r="G57" s="31"/>
      <c r="H57" s="31"/>
      <c r="I57" s="4"/>
      <c r="J57" s="4"/>
      <c r="K57" s="4"/>
      <c r="L57" s="4"/>
      <c r="M57" s="4"/>
    </row>
    <row r="58" spans="2:17" ht="15.6" thickBot="1" x14ac:dyDescent="0.3"/>
    <row r="59" spans="2:17" ht="16.2" thickBot="1" x14ac:dyDescent="0.35">
      <c r="B59" s="61" t="s">
        <v>4</v>
      </c>
      <c r="C59" s="62"/>
      <c r="D59" s="63"/>
      <c r="E59" s="64"/>
      <c r="G59" s="65" t="s">
        <v>11</v>
      </c>
      <c r="H59" s="1"/>
      <c r="I59" s="2"/>
      <c r="J59" s="3"/>
    </row>
    <row r="60" spans="2:17" x14ac:dyDescent="0.25">
      <c r="B60" s="66" t="s">
        <v>5</v>
      </c>
      <c r="C60" s="67" t="s">
        <v>10</v>
      </c>
      <c r="D60" s="68"/>
      <c r="E60" s="69"/>
      <c r="G60" s="66" t="s">
        <v>12</v>
      </c>
      <c r="H60" s="78" t="s">
        <v>18</v>
      </c>
      <c r="I60" s="79"/>
      <c r="J60" s="80"/>
    </row>
    <row r="61" spans="2:17" ht="15.6" thickBot="1" x14ac:dyDescent="0.3">
      <c r="B61" s="70" t="s">
        <v>19</v>
      </c>
      <c r="C61" s="71" t="s">
        <v>20</v>
      </c>
      <c r="D61" s="71"/>
      <c r="E61" s="72"/>
      <c r="G61" s="73" t="s">
        <v>17</v>
      </c>
      <c r="H61" s="103" t="s">
        <v>85</v>
      </c>
      <c r="I61" s="81"/>
      <c r="J61" s="82"/>
    </row>
    <row r="62" spans="2:17" x14ac:dyDescent="0.25">
      <c r="B62" s="70" t="s">
        <v>6</v>
      </c>
      <c r="C62" s="71" t="s">
        <v>8</v>
      </c>
      <c r="D62" s="71"/>
      <c r="E62" s="72"/>
      <c r="H62"/>
    </row>
    <row r="63" spans="2:17" x14ac:dyDescent="0.25">
      <c r="B63" s="70" t="s">
        <v>7</v>
      </c>
      <c r="C63" s="71" t="s">
        <v>9</v>
      </c>
      <c r="D63" s="71"/>
      <c r="E63" s="72"/>
      <c r="H63" s="104" t="s">
        <v>86</v>
      </c>
    </row>
    <row r="64" spans="2:17" x14ac:dyDescent="0.25">
      <c r="B64" s="70" t="s">
        <v>13</v>
      </c>
      <c r="C64" s="74" t="s">
        <v>16</v>
      </c>
      <c r="D64" s="71"/>
      <c r="E64" s="72"/>
      <c r="H64"/>
    </row>
    <row r="65" spans="2:8" x14ac:dyDescent="0.25">
      <c r="B65" s="70" t="s">
        <v>14</v>
      </c>
      <c r="C65" s="71" t="s">
        <v>15</v>
      </c>
      <c r="D65" s="71"/>
      <c r="E65" s="72"/>
      <c r="H65"/>
    </row>
    <row r="66" spans="2:8" x14ac:dyDescent="0.25">
      <c r="B66" s="70" t="s">
        <v>21</v>
      </c>
      <c r="C66" s="71" t="s">
        <v>22</v>
      </c>
      <c r="D66" s="71"/>
      <c r="E66" s="72"/>
      <c r="H66"/>
    </row>
    <row r="67" spans="2:8" ht="15.6" thickBot="1" x14ac:dyDescent="0.3">
      <c r="B67" s="75" t="s">
        <v>25</v>
      </c>
      <c r="C67" s="76" t="s">
        <v>26</v>
      </c>
      <c r="D67" s="76"/>
      <c r="E67" s="77"/>
      <c r="H67"/>
    </row>
    <row r="68" spans="2:8" x14ac:dyDescent="0.25">
      <c r="C68" s="59"/>
    </row>
    <row r="69" spans="2:8" x14ac:dyDescent="0.25">
      <c r="C69" s="59"/>
    </row>
    <row r="70" spans="2:8" x14ac:dyDescent="0.25">
      <c r="C70" s="59"/>
    </row>
  </sheetData>
  <sheetProtection algorithmName="SHA-256" hashValue="d8EnN/YHXdjYS04h9Z0X2I+dVNKjlDsmIdJauB+q8zM=" saltValue="8J7HvqCDb7sXf4iG3v2gYA==" spinCount="100000" sheet="1" objects="1" scenarios="1"/>
  <phoneticPr fontId="2" type="noConversion"/>
  <pageMargins left="0.75" right="0.75" top="1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4D51510526441BD43D948102A1257" ma:contentTypeVersion="5" ma:contentTypeDescription="Create a new document." ma:contentTypeScope="" ma:versionID="7d8fa1ffdd2acfef01c6fd39aed302d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986ca1c92c2a397eabb90ddd7173d5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SU Document" ma:contentTypeID="0x010100CC4D1D226D54B241A364AE93505D6F3D003F5F31F29359AA4AAE0050DE731D0988" ma:contentTypeVersion="1" ma:contentTypeDescription="" ma:contentTypeScope="" ma:versionID="66ad9e1e12c060266d8777eef904909c">
  <xsd:schema xmlns:xsd="http://www.w3.org/2001/XMLSchema" xmlns:xs="http://www.w3.org/2001/XMLSchema" xmlns:p="http://schemas.microsoft.com/office/2006/metadata/properties" xmlns:ns1="http://schemas.microsoft.com/sharepoint/v3" xmlns:ns2="611a2dd8-2722-421e-85dd-5e7e6eeaa0a7" xmlns:ns3="a1fde15e-0d45-4cc0-88f5-116ab8a5fb9d" targetNamespace="http://schemas.microsoft.com/office/2006/metadata/properties" ma:root="true" ma:fieldsID="c1703bd2bc45c01062c54c5890680477" ns1:_="" ns2:_="" ns3:_="">
    <xsd:import namespace="http://schemas.microsoft.com/sharepoint/v3"/>
    <xsd:import namespace="611a2dd8-2722-421e-85dd-5e7e6eeaa0a7"/>
    <xsd:import namespace="a1fde15e-0d45-4cc0-88f5-116ab8a5fb9d"/>
    <xsd:element name="properties">
      <xsd:complexType>
        <xsd:sequence>
          <xsd:element name="documentManagement">
            <xsd:complexType>
              <xsd:all>
                <xsd:element ref="ns2:csuSortOrder" minOccurs="0"/>
                <xsd:element ref="ns1:LOB" minOccurs="0"/>
                <xsd:element ref="ns2:csuArticleType" minOccurs="0"/>
                <xsd:element ref="ns2:csuDisplayOn" minOccurs="0"/>
                <xsd:element ref="ns2:ContentCategory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OB" ma:index="9" nillable="true" ma:displayName="LOB" ma:default="Home" ma:internalName="LOB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ome"/>
                    <xsd:enumeration value="Business"/>
                    <xsd:enumeration value="Residential"/>
                    <xsd:enumeration value="Work With Us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a2dd8-2722-421e-85dd-5e7e6eeaa0a7" elementFormDefault="qualified">
    <xsd:import namespace="http://schemas.microsoft.com/office/2006/documentManagement/types"/>
    <xsd:import namespace="http://schemas.microsoft.com/office/infopath/2007/PartnerControls"/>
    <xsd:element name="csuSortOrder" ma:index="8" nillable="true" ma:displayName="csuSortOrder" ma:internalName="csuSortOrder" ma:percentage="FALSE">
      <xsd:simpleType>
        <xsd:restriction base="dms:Number"/>
      </xsd:simpleType>
    </xsd:element>
    <xsd:element name="csuArticleType" ma:index="10" nillable="true" ma:displayName="csuArticleType" ma:format="Dropdown" ma:internalName="csuArticleType">
      <xsd:simpleType>
        <xsd:restriction base="dms:Choice">
          <xsd:enumeration value="Community"/>
          <xsd:enumeration value="Customer Service"/>
          <xsd:enumeration value="Press Releases"/>
          <xsd:enumeration value="Featured Story"/>
          <xsd:enumeration value="News"/>
          <xsd:enumeration value="Safety Tips"/>
          <xsd:enumeration value="Save Now"/>
          <xsd:enumeration value="Services"/>
          <xsd:enumeration value="Top Stories"/>
        </xsd:restriction>
      </xsd:simpleType>
    </xsd:element>
    <xsd:element name="csuDisplayOn" ma:index="11" nillable="true" ma:displayName="csuDisplayOn" ma:internalName="csuDisplay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in Landing Page"/>
                    <xsd:enumeration value="LOB Landing Page"/>
                  </xsd:restriction>
                </xsd:simpleType>
              </xsd:element>
            </xsd:sequence>
          </xsd:extension>
        </xsd:complexContent>
      </xsd:complexType>
    </xsd:element>
    <xsd:element name="ContentCategory1" ma:index="12" nillable="true" ma:displayName="csuContentCategory" ma:format="Dropdown" ma:internalName="ContentCategory1">
      <xsd:simpleType>
        <xsd:restriction base="dms:Choice">
          <xsd:enumeration value="Call before you dig"/>
          <xsd:enumeration value="Connection"/>
          <xsd:enumeration value="Spotlight tags"/>
          <xsd:enumeration value="Rebates"/>
          <xsd:enumeration value="Education"/>
          <xsd:enumeration value="Water conservation"/>
          <xsd:enumeration value="Board Memo"/>
          <xsd:enumeration value="Drake Stack Test Results"/>
          <xsd:enumeration value="Drake Technical Documents"/>
          <xsd:enumeration value="Misc Drake Documents"/>
          <xsd:enumeration value="Drake RFP Related Documents"/>
          <xsd:enumeration value="HR"/>
          <xsd:enumeration value="Building &amp; Development"/>
          <xsd:enumeration value="Business Conservation Whitepaper"/>
          <xsd:enumeration value="EIRP"/>
          <xsd:enumeration value="IWRP"/>
          <xsd:enumeration value="Water Quality Reports"/>
          <xsd:enumeration value="Industrial Pretreatment"/>
          <xsd:enumeration value="Financial reports"/>
          <xsd:enumeration value="Commercial Efficiency Whitepaper"/>
          <xsd:enumeration value="EIRP Newsletter"/>
          <xsd:enumeration value="PCS final settlement"/>
          <xsd:enumeration value="Governance Review"/>
          <xsd:enumeration value="Economic development"/>
          <xsd:enumeration value="Rates &amp; Tariffs"/>
          <xsd:enumeration value="DSM"/>
          <xsd:enumeration value="Drake MET data report"/>
          <xsd:enumeration value="Utilities Trade Network"/>
          <xsd:enumeration value="GIS Maps"/>
          <xsd:enumeration value="Coal Combustion Residuals Reports"/>
          <xsd:enumeration value="History Book"/>
          <xsd:enumeration value="Boar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e15e-0d45-4cc0-88f5-116ab8a5fb9d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58C0BE-EF85-40D1-885C-F01F9CE88B73}"/>
</file>

<file path=customXml/itemProps2.xml><?xml version="1.0" encoding="utf-8"?>
<ds:datastoreItem xmlns:ds="http://schemas.openxmlformats.org/officeDocument/2006/customXml" ds:itemID="{50BAD10A-B208-4AFD-8435-FF502DE648B5}"/>
</file>

<file path=customXml/itemProps3.xml><?xml version="1.0" encoding="utf-8"?>
<ds:datastoreItem xmlns:ds="http://schemas.openxmlformats.org/officeDocument/2006/customXml" ds:itemID="{8FBF50C7-940B-4242-8C23-82FC45A18727}"/>
</file>

<file path=customXml/itemProps4.xml><?xml version="1.0" encoding="utf-8"?>
<ds:datastoreItem xmlns:ds="http://schemas.openxmlformats.org/officeDocument/2006/customXml" ds:itemID="{78C7732B-B9E3-4D60-8DAF-3FBA73189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EUI Calculator in Btu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Benchmark Energy Use Index Calculator (Excel)</dc:title>
  <dc:creator/>
  <cp:lastModifiedBy/>
  <dcterms:created xsi:type="dcterms:W3CDTF">2016-08-19T14:39:55Z</dcterms:created>
  <dcterms:modified xsi:type="dcterms:W3CDTF">2016-08-19T14:42:17Z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0x01010003D4D51510526441BD43D948102A1257</vt:lpwstr>
  </property>
  <property fmtid="{D5CDD505-2E9C-101B-9397-08002B2CF9AE}" pid="3" name="_dlc_DocIdItemGuid">
    <vt:lpwstr>5bf2dedb-29e1-495f-8a19-9fbd27f1cb13</vt:lpwstr>
  </property>
  <property fmtid="{D5CDD505-2E9C-101B-9397-08002B2CF9AE}" pid="4" name="Utility Tags">
    <vt:lpwstr>105;#Energy Efficiency|14ef9d5d-a994-44ed-b2c5-aa8db4501cd8</vt:lpwstr>
  </property>
</Properties>
</file>